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.mcmahon\Documents\GRAID\Project_XXX\Inputs\"/>
    </mc:Choice>
  </mc:AlternateContent>
  <xr:revisionPtr revIDLastSave="0" documentId="13_ncr:1_{168E381E-185D-41BF-A071-25B26E4932B8}" xr6:coauthVersionLast="47" xr6:coauthVersionMax="47" xr10:uidLastSave="{00000000-0000-0000-0000-000000000000}"/>
  <bookViews>
    <workbookView xWindow="41505" yWindow="3255" windowWidth="28800" windowHeight="15435" xr2:uid="{00000000-000D-0000-FFFF-FFFF00000000}"/>
  </bookViews>
  <sheets>
    <sheet name="Hybrid" sheetId="1" r:id="rId1"/>
    <sheet name="BESS" sheetId="4" r:id="rId2"/>
    <sheet name="SF" sheetId="5" r:id="rId3"/>
  </sheets>
  <externalReferences>
    <externalReference r:id="rId4"/>
    <externalReference r:id="rId5"/>
  </externalReferences>
  <definedNames>
    <definedName name="_xlnm._FilterDatabase" localSheetId="0" hidden="1">Hybrid!$A$1:$W$295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57" i="4" l="1"/>
  <c r="I557" i="4" s="1"/>
  <c r="T557" i="4"/>
  <c r="Q557" i="4"/>
  <c r="N557" i="4"/>
  <c r="L557" i="4" s="1"/>
  <c r="U556" i="4"/>
  <c r="I556" i="4" s="1"/>
  <c r="T556" i="4"/>
  <c r="Q556" i="4"/>
  <c r="P556" i="4"/>
  <c r="N556" i="4"/>
  <c r="O556" i="4" s="1"/>
  <c r="M556" i="4" s="1"/>
  <c r="U555" i="4"/>
  <c r="Q555" i="4" s="1"/>
  <c r="T555" i="4"/>
  <c r="P555" i="4"/>
  <c r="N555" i="4"/>
  <c r="O555" i="4" s="1"/>
  <c r="M555" i="4" s="1"/>
  <c r="U554" i="4"/>
  <c r="Q554" i="4" s="1"/>
  <c r="T554" i="4"/>
  <c r="N554" i="4"/>
  <c r="O554" i="4" s="1"/>
  <c r="M554" i="4" s="1"/>
  <c r="U553" i="4"/>
  <c r="T553" i="4"/>
  <c r="N553" i="4"/>
  <c r="O553" i="4" s="1"/>
  <c r="M553" i="4" s="1"/>
  <c r="U552" i="4"/>
  <c r="P552" i="4" s="1"/>
  <c r="T552" i="4"/>
  <c r="Q552" i="4"/>
  <c r="N552" i="4"/>
  <c r="O552" i="4" s="1"/>
  <c r="M552" i="4" s="1"/>
  <c r="U551" i="4"/>
  <c r="Q551" i="4" s="1"/>
  <c r="T551" i="4"/>
  <c r="N551" i="4"/>
  <c r="O551" i="4" s="1"/>
  <c r="M551" i="4" s="1"/>
  <c r="U550" i="4"/>
  <c r="Q550" i="4" s="1"/>
  <c r="T550" i="4"/>
  <c r="N550" i="4"/>
  <c r="O550" i="4" s="1"/>
  <c r="M550" i="4" s="1"/>
  <c r="I550" i="4"/>
  <c r="U549" i="4"/>
  <c r="T549" i="4"/>
  <c r="Q549" i="4"/>
  <c r="P549" i="4"/>
  <c r="N549" i="4"/>
  <c r="L549" i="4" s="1"/>
  <c r="I549" i="4"/>
  <c r="U548" i="4"/>
  <c r="Q548" i="4" s="1"/>
  <c r="T548" i="4"/>
  <c r="N548" i="4"/>
  <c r="O548" i="4" s="1"/>
  <c r="M548" i="4" s="1"/>
  <c r="U547" i="4"/>
  <c r="P547" i="4" s="1"/>
  <c r="T547" i="4"/>
  <c r="N547" i="4"/>
  <c r="O547" i="4" s="1"/>
  <c r="M547" i="4" s="1"/>
  <c r="U546" i="4"/>
  <c r="Q546" i="4" s="1"/>
  <c r="T546" i="4"/>
  <c r="N546" i="4"/>
  <c r="O546" i="4" s="1"/>
  <c r="M546" i="4" s="1"/>
  <c r="U545" i="4"/>
  <c r="Q545" i="4" s="1"/>
  <c r="T545" i="4"/>
  <c r="P545" i="4"/>
  <c r="N545" i="4"/>
  <c r="O545" i="4" s="1"/>
  <c r="M545" i="4" s="1"/>
  <c r="I545" i="4"/>
  <c r="U544" i="4"/>
  <c r="P544" i="4" s="1"/>
  <c r="T544" i="4"/>
  <c r="Q544" i="4"/>
  <c r="N544" i="4"/>
  <c r="O544" i="4" s="1"/>
  <c r="M544" i="4" s="1"/>
  <c r="U543" i="4"/>
  <c r="P543" i="4" s="1"/>
  <c r="T543" i="4"/>
  <c r="Q543" i="4"/>
  <c r="N543" i="4"/>
  <c r="O543" i="4" s="1"/>
  <c r="M543" i="4" s="1"/>
  <c r="U542" i="4"/>
  <c r="P542" i="4" s="1"/>
  <c r="T542" i="4"/>
  <c r="N542" i="4"/>
  <c r="O542" i="4" s="1"/>
  <c r="M542" i="4" s="1"/>
  <c r="L542" i="4"/>
  <c r="U541" i="4"/>
  <c r="Q541" i="4" s="1"/>
  <c r="T541" i="4"/>
  <c r="N541" i="4"/>
  <c r="O541" i="4" s="1"/>
  <c r="M541" i="4" s="1"/>
  <c r="U540" i="4"/>
  <c r="I540" i="4" s="1"/>
  <c r="T540" i="4"/>
  <c r="Q540" i="4"/>
  <c r="P540" i="4"/>
  <c r="N540" i="4"/>
  <c r="O540" i="4" s="1"/>
  <c r="M540" i="4" s="1"/>
  <c r="L540" i="4"/>
  <c r="U539" i="4"/>
  <c r="I539" i="4" s="1"/>
  <c r="T539" i="4"/>
  <c r="N539" i="4"/>
  <c r="O539" i="4" s="1"/>
  <c r="M539" i="4" s="1"/>
  <c r="U538" i="4"/>
  <c r="Q538" i="4" s="1"/>
  <c r="T538" i="4"/>
  <c r="N538" i="4"/>
  <c r="O538" i="4" s="1"/>
  <c r="M538" i="4" s="1"/>
  <c r="U537" i="4"/>
  <c r="P537" i="4" s="1"/>
  <c r="T537" i="4"/>
  <c r="N537" i="4"/>
  <c r="O537" i="4" s="1"/>
  <c r="M537" i="4" s="1"/>
  <c r="U536" i="4"/>
  <c r="P536" i="4" s="1"/>
  <c r="T536" i="4"/>
  <c r="Q536" i="4"/>
  <c r="N536" i="4"/>
  <c r="O536" i="4" s="1"/>
  <c r="M536" i="4" s="1"/>
  <c r="U535" i="4"/>
  <c r="T535" i="4"/>
  <c r="N535" i="4"/>
  <c r="L535" i="4" s="1"/>
  <c r="U534" i="4"/>
  <c r="T534" i="4"/>
  <c r="Q534" i="4"/>
  <c r="P534" i="4"/>
  <c r="N534" i="4"/>
  <c r="O534" i="4" s="1"/>
  <c r="M534" i="4" s="1"/>
  <c r="I534" i="4"/>
  <c r="U533" i="4"/>
  <c r="Q533" i="4" s="1"/>
  <c r="T533" i="4"/>
  <c r="N533" i="4"/>
  <c r="O533" i="4" s="1"/>
  <c r="M533" i="4" s="1"/>
  <c r="L533" i="4"/>
  <c r="U532" i="4"/>
  <c r="I532" i="4" s="1"/>
  <c r="T532" i="4"/>
  <c r="Q532" i="4"/>
  <c r="P532" i="4"/>
  <c r="N532" i="4"/>
  <c r="L532" i="4" s="1"/>
  <c r="U531" i="4"/>
  <c r="P531" i="4" s="1"/>
  <c r="T531" i="4"/>
  <c r="Q531" i="4"/>
  <c r="N531" i="4"/>
  <c r="L531" i="4" s="1"/>
  <c r="U530" i="4"/>
  <c r="Q530" i="4" s="1"/>
  <c r="T530" i="4"/>
  <c r="N530" i="4"/>
  <c r="L530" i="4" s="1"/>
  <c r="U529" i="4"/>
  <c r="Q529" i="4" s="1"/>
  <c r="T529" i="4"/>
  <c r="N529" i="4"/>
  <c r="O529" i="4" s="1"/>
  <c r="M529" i="4" s="1"/>
  <c r="U528" i="4"/>
  <c r="P528" i="4" s="1"/>
  <c r="T528" i="4"/>
  <c r="N528" i="4"/>
  <c r="O528" i="4" s="1"/>
  <c r="M528" i="4" s="1"/>
  <c r="L528" i="4"/>
  <c r="U527" i="4"/>
  <c r="I527" i="4" s="1"/>
  <c r="T527" i="4"/>
  <c r="N527" i="4"/>
  <c r="O527" i="4" s="1"/>
  <c r="M527" i="4" s="1"/>
  <c r="U526" i="4"/>
  <c r="Q526" i="4" s="1"/>
  <c r="T526" i="4"/>
  <c r="N526" i="4"/>
  <c r="O526" i="4" s="1"/>
  <c r="M526" i="4" s="1"/>
  <c r="I526" i="4"/>
  <c r="U525" i="4"/>
  <c r="I525" i="4" s="1"/>
  <c r="T525" i="4"/>
  <c r="O525" i="4"/>
  <c r="M525" i="4" s="1"/>
  <c r="N525" i="4"/>
  <c r="L525" i="4" s="1"/>
  <c r="U524" i="4"/>
  <c r="T524" i="4"/>
  <c r="Q524" i="4"/>
  <c r="P524" i="4"/>
  <c r="N524" i="4"/>
  <c r="O524" i="4" s="1"/>
  <c r="M524" i="4" s="1"/>
  <c r="I524" i="4"/>
  <c r="U523" i="4"/>
  <c r="Q523" i="4" s="1"/>
  <c r="T523" i="4"/>
  <c r="N523" i="4"/>
  <c r="U522" i="4"/>
  <c r="Q522" i="4" s="1"/>
  <c r="T522" i="4"/>
  <c r="P522" i="4"/>
  <c r="N522" i="4"/>
  <c r="O522" i="4" s="1"/>
  <c r="M522" i="4" s="1"/>
  <c r="I522" i="4"/>
  <c r="U521" i="4"/>
  <c r="Q521" i="4" s="1"/>
  <c r="T521" i="4"/>
  <c r="N521" i="4"/>
  <c r="O521" i="4" s="1"/>
  <c r="M521" i="4" s="1"/>
  <c r="U520" i="4"/>
  <c r="Q520" i="4" s="1"/>
  <c r="T520" i="4"/>
  <c r="N520" i="4"/>
  <c r="O520" i="4" s="1"/>
  <c r="M520" i="4" s="1"/>
  <c r="U519" i="4"/>
  <c r="I519" i="4" s="1"/>
  <c r="T519" i="4"/>
  <c r="Q519" i="4"/>
  <c r="P519" i="4"/>
  <c r="N519" i="4"/>
  <c r="L519" i="4" s="1"/>
  <c r="U518" i="4"/>
  <c r="I518" i="4" s="1"/>
  <c r="T518" i="4"/>
  <c r="Q518" i="4"/>
  <c r="P518" i="4"/>
  <c r="N518" i="4"/>
  <c r="L518" i="4" s="1"/>
  <c r="U517" i="4"/>
  <c r="T517" i="4"/>
  <c r="Q517" i="4"/>
  <c r="P517" i="4"/>
  <c r="N517" i="4"/>
  <c r="O517" i="4" s="1"/>
  <c r="M517" i="4" s="1"/>
  <c r="L517" i="4"/>
  <c r="I517" i="4"/>
  <c r="U516" i="4"/>
  <c r="Q516" i="4" s="1"/>
  <c r="T516" i="4"/>
  <c r="N516" i="4"/>
  <c r="L516" i="4" s="1"/>
  <c r="I516" i="4"/>
  <c r="U515" i="4"/>
  <c r="P515" i="4" s="1"/>
  <c r="T515" i="4"/>
  <c r="Q515" i="4"/>
  <c r="N515" i="4"/>
  <c r="O515" i="4" s="1"/>
  <c r="M515" i="4" s="1"/>
  <c r="U514" i="4"/>
  <c r="Q514" i="4" s="1"/>
  <c r="T514" i="4"/>
  <c r="N514" i="4"/>
  <c r="O514" i="4" s="1"/>
  <c r="M514" i="4" s="1"/>
  <c r="U513" i="4"/>
  <c r="P513" i="4" s="1"/>
  <c r="T513" i="4"/>
  <c r="O513" i="4"/>
  <c r="M513" i="4" s="1"/>
  <c r="N513" i="4"/>
  <c r="L513" i="4" s="1"/>
  <c r="U512" i="4"/>
  <c r="T512" i="4"/>
  <c r="Q512" i="4"/>
  <c r="P512" i="4"/>
  <c r="N512" i="4"/>
  <c r="O512" i="4" s="1"/>
  <c r="M512" i="4" s="1"/>
  <c r="I512" i="4"/>
  <c r="U511" i="4"/>
  <c r="I511" i="4" s="1"/>
  <c r="T511" i="4"/>
  <c r="N511" i="4"/>
  <c r="O511" i="4" s="1"/>
  <c r="M511" i="4" s="1"/>
  <c r="U510" i="4"/>
  <c r="T510" i="4"/>
  <c r="Q510" i="4"/>
  <c r="P510" i="4"/>
  <c r="N510" i="4"/>
  <c r="O510" i="4" s="1"/>
  <c r="M510" i="4" s="1"/>
  <c r="L510" i="4"/>
  <c r="I510" i="4"/>
  <c r="U509" i="4"/>
  <c r="I509" i="4" s="1"/>
  <c r="T509" i="4"/>
  <c r="N509" i="4"/>
  <c r="O509" i="4" s="1"/>
  <c r="M509" i="4" s="1"/>
  <c r="U508" i="4"/>
  <c r="Q508" i="4" s="1"/>
  <c r="T508" i="4"/>
  <c r="P508" i="4"/>
  <c r="N508" i="4"/>
  <c r="O508" i="4" s="1"/>
  <c r="M508" i="4" s="1"/>
  <c r="I508" i="4"/>
  <c r="U507" i="4"/>
  <c r="T507" i="4"/>
  <c r="Q507" i="4"/>
  <c r="P507" i="4"/>
  <c r="N507" i="4"/>
  <c r="L507" i="4" s="1"/>
  <c r="I507" i="4"/>
  <c r="U506" i="4"/>
  <c r="Q506" i="4" s="1"/>
  <c r="T506" i="4"/>
  <c r="N506" i="4"/>
  <c r="O506" i="4" s="1"/>
  <c r="M506" i="4" s="1"/>
  <c r="I506" i="4"/>
  <c r="U505" i="4"/>
  <c r="Q505" i="4" s="1"/>
  <c r="T505" i="4"/>
  <c r="N505" i="4"/>
  <c r="O505" i="4" s="1"/>
  <c r="M505" i="4" s="1"/>
  <c r="L505" i="4"/>
  <c r="U504" i="4"/>
  <c r="Q504" i="4" s="1"/>
  <c r="T504" i="4"/>
  <c r="N504" i="4"/>
  <c r="O504" i="4" s="1"/>
  <c r="M504" i="4" s="1"/>
  <c r="L504" i="4"/>
  <c r="U503" i="4"/>
  <c r="Q503" i="4" s="1"/>
  <c r="T503" i="4"/>
  <c r="N503" i="4"/>
  <c r="O503" i="4" s="1"/>
  <c r="M503" i="4" s="1"/>
  <c r="U502" i="4"/>
  <c r="Q502" i="4" s="1"/>
  <c r="T502" i="4"/>
  <c r="P502" i="4"/>
  <c r="N502" i="4"/>
  <c r="L502" i="4" s="1"/>
  <c r="I502" i="4"/>
  <c r="V501" i="4"/>
  <c r="T501" i="4" s="1"/>
  <c r="U501" i="4"/>
  <c r="N501" i="4"/>
  <c r="O501" i="4" s="1"/>
  <c r="M501" i="4" s="1"/>
  <c r="V500" i="4"/>
  <c r="T500" i="4" s="1"/>
  <c r="U500" i="4"/>
  <c r="Q500" i="4"/>
  <c r="P500" i="4"/>
  <c r="N500" i="4"/>
  <c r="O500" i="4" s="1"/>
  <c r="M500" i="4" s="1"/>
  <c r="I500" i="4"/>
  <c r="U499" i="4"/>
  <c r="P499" i="4" s="1"/>
  <c r="T499" i="4"/>
  <c r="N499" i="4"/>
  <c r="L499" i="4" s="1"/>
  <c r="U498" i="4"/>
  <c r="Q498" i="4" s="1"/>
  <c r="T498" i="4"/>
  <c r="N498" i="4"/>
  <c r="O498" i="4" s="1"/>
  <c r="M498" i="4" s="1"/>
  <c r="I498" i="4"/>
  <c r="U497" i="4"/>
  <c r="I497" i="4" s="1"/>
  <c r="T497" i="4"/>
  <c r="N497" i="4"/>
  <c r="O497" i="4" s="1"/>
  <c r="M497" i="4" s="1"/>
  <c r="U496" i="4"/>
  <c r="T496" i="4"/>
  <c r="Q496" i="4"/>
  <c r="P496" i="4"/>
  <c r="N496" i="4"/>
  <c r="O496" i="4" s="1"/>
  <c r="M496" i="4" s="1"/>
  <c r="L496" i="4"/>
  <c r="I496" i="4"/>
  <c r="U495" i="4"/>
  <c r="I495" i="4" s="1"/>
  <c r="T495" i="4"/>
  <c r="Q495" i="4"/>
  <c r="P495" i="4"/>
  <c r="N495" i="4"/>
  <c r="O495" i="4" s="1"/>
  <c r="M495" i="4" s="1"/>
  <c r="U494" i="4"/>
  <c r="Q494" i="4" s="1"/>
  <c r="T494" i="4"/>
  <c r="P494" i="4"/>
  <c r="N494" i="4"/>
  <c r="O494" i="4" s="1"/>
  <c r="M494" i="4" s="1"/>
  <c r="L494" i="4"/>
  <c r="I494" i="4"/>
  <c r="U493" i="4"/>
  <c r="I493" i="4" s="1"/>
  <c r="T493" i="4"/>
  <c r="N493" i="4"/>
  <c r="L493" i="4" s="1"/>
  <c r="U492" i="4"/>
  <c r="Q492" i="4" s="1"/>
  <c r="T492" i="4"/>
  <c r="P492" i="4"/>
  <c r="N492" i="4"/>
  <c r="O492" i="4" s="1"/>
  <c r="M492" i="4" s="1"/>
  <c r="I492" i="4"/>
  <c r="U491" i="4"/>
  <c r="Q491" i="4" s="1"/>
  <c r="T491" i="4"/>
  <c r="N491" i="4"/>
  <c r="O491" i="4" s="1"/>
  <c r="M491" i="4" s="1"/>
  <c r="U490" i="4"/>
  <c r="Q490" i="4" s="1"/>
  <c r="T490" i="4"/>
  <c r="P490" i="4"/>
  <c r="N490" i="4"/>
  <c r="L490" i="4" s="1"/>
  <c r="U489" i="4"/>
  <c r="Q489" i="4" s="1"/>
  <c r="T489" i="4"/>
  <c r="N489" i="4"/>
  <c r="O489" i="4" s="1"/>
  <c r="M489" i="4" s="1"/>
  <c r="I489" i="4"/>
  <c r="U488" i="4"/>
  <c r="Q488" i="4" s="1"/>
  <c r="T488" i="4"/>
  <c r="P488" i="4"/>
  <c r="N488" i="4"/>
  <c r="L488" i="4" s="1"/>
  <c r="I488" i="4"/>
  <c r="U487" i="4"/>
  <c r="Q487" i="4" s="1"/>
  <c r="T487" i="4"/>
  <c r="N487" i="4"/>
  <c r="O487" i="4" s="1"/>
  <c r="M487" i="4" s="1"/>
  <c r="L487" i="4"/>
  <c r="I487" i="4"/>
  <c r="U486" i="4"/>
  <c r="I486" i="4" s="1"/>
  <c r="T486" i="4"/>
  <c r="N486" i="4"/>
  <c r="L486" i="4" s="1"/>
  <c r="U485" i="4"/>
  <c r="Q485" i="4" s="1"/>
  <c r="T485" i="4"/>
  <c r="O485" i="4"/>
  <c r="M485" i="4" s="1"/>
  <c r="N485" i="4"/>
  <c r="L485" i="4" s="1"/>
  <c r="U484" i="4"/>
  <c r="Q484" i="4" s="1"/>
  <c r="T484" i="4"/>
  <c r="N484" i="4"/>
  <c r="O484" i="4" s="1"/>
  <c r="M484" i="4" s="1"/>
  <c r="U483" i="4"/>
  <c r="T483" i="4"/>
  <c r="Q483" i="4"/>
  <c r="P483" i="4"/>
  <c r="N483" i="4"/>
  <c r="O483" i="4" s="1"/>
  <c r="M483" i="4" s="1"/>
  <c r="I483" i="4"/>
  <c r="U482" i="4"/>
  <c r="T482" i="4"/>
  <c r="O482" i="4"/>
  <c r="M482" i="4" s="1"/>
  <c r="N482" i="4"/>
  <c r="L482" i="4" s="1"/>
  <c r="U481" i="4"/>
  <c r="Q481" i="4" s="1"/>
  <c r="T481" i="4"/>
  <c r="N481" i="4"/>
  <c r="L481" i="4" s="1"/>
  <c r="U480" i="4"/>
  <c r="T480" i="4"/>
  <c r="N480" i="4"/>
  <c r="O480" i="4" s="1"/>
  <c r="M480" i="4" s="1"/>
  <c r="U479" i="4"/>
  <c r="I479" i="4" s="1"/>
  <c r="T479" i="4"/>
  <c r="N479" i="4"/>
  <c r="O479" i="4" s="1"/>
  <c r="M479" i="4" s="1"/>
  <c r="U478" i="4"/>
  <c r="Q478" i="4" s="1"/>
  <c r="T478" i="4"/>
  <c r="P478" i="4"/>
  <c r="N478" i="4"/>
  <c r="L478" i="4" s="1"/>
  <c r="I478" i="4"/>
  <c r="U477" i="4"/>
  <c r="P477" i="4" s="1"/>
  <c r="T477" i="4"/>
  <c r="N477" i="4"/>
  <c r="O477" i="4" s="1"/>
  <c r="M477" i="4" s="1"/>
  <c r="U476" i="4"/>
  <c r="I476" i="4" s="1"/>
  <c r="T476" i="4"/>
  <c r="N476" i="4"/>
  <c r="O476" i="4" s="1"/>
  <c r="M476" i="4" s="1"/>
  <c r="U475" i="4"/>
  <c r="T475" i="4"/>
  <c r="N475" i="4"/>
  <c r="O475" i="4" s="1"/>
  <c r="M475" i="4" s="1"/>
  <c r="L475" i="4"/>
  <c r="U474" i="4"/>
  <c r="Q474" i="4" s="1"/>
  <c r="T474" i="4"/>
  <c r="P474" i="4"/>
  <c r="N474" i="4"/>
  <c r="O474" i="4" s="1"/>
  <c r="M474" i="4"/>
  <c r="U473" i="4"/>
  <c r="Q473" i="4" s="1"/>
  <c r="T473" i="4"/>
  <c r="P473" i="4"/>
  <c r="N473" i="4"/>
  <c r="O473" i="4" s="1"/>
  <c r="M473" i="4" s="1"/>
  <c r="L473" i="4"/>
  <c r="I473" i="4"/>
  <c r="U472" i="4"/>
  <c r="Q472" i="4" s="1"/>
  <c r="T472" i="4"/>
  <c r="N472" i="4"/>
  <c r="L472" i="4" s="1"/>
  <c r="I472" i="4"/>
  <c r="U471" i="4"/>
  <c r="T471" i="4"/>
  <c r="Q471" i="4"/>
  <c r="P471" i="4"/>
  <c r="N471" i="4"/>
  <c r="L471" i="4" s="1"/>
  <c r="I471" i="4"/>
  <c r="U470" i="4"/>
  <c r="Q470" i="4" s="1"/>
  <c r="T470" i="4"/>
  <c r="N470" i="4"/>
  <c r="O470" i="4" s="1"/>
  <c r="M470" i="4" s="1"/>
  <c r="U469" i="4"/>
  <c r="T469" i="4"/>
  <c r="Q469" i="4"/>
  <c r="P469" i="4"/>
  <c r="N469" i="4"/>
  <c r="O469" i="4" s="1"/>
  <c r="M469" i="4" s="1"/>
  <c r="I469" i="4"/>
  <c r="U468" i="4"/>
  <c r="Q468" i="4" s="1"/>
  <c r="T468" i="4"/>
  <c r="N468" i="4"/>
  <c r="O468" i="4" s="1"/>
  <c r="M468" i="4" s="1"/>
  <c r="U467" i="4"/>
  <c r="T467" i="4"/>
  <c r="Q467" i="4"/>
  <c r="P467" i="4"/>
  <c r="N467" i="4"/>
  <c r="O467" i="4" s="1"/>
  <c r="M467" i="4" s="1"/>
  <c r="I467" i="4"/>
  <c r="U466" i="4"/>
  <c r="P466" i="4" s="1"/>
  <c r="T466" i="4"/>
  <c r="Q466" i="4"/>
  <c r="N466" i="4"/>
  <c r="O466" i="4" s="1"/>
  <c r="M466" i="4" s="1"/>
  <c r="I466" i="4"/>
  <c r="U465" i="4"/>
  <c r="Q465" i="4" s="1"/>
  <c r="T465" i="4"/>
  <c r="N465" i="4"/>
  <c r="L465" i="4" s="1"/>
  <c r="U464" i="4"/>
  <c r="I464" i="4" s="1"/>
  <c r="T464" i="4"/>
  <c r="P464" i="4"/>
  <c r="O464" i="4"/>
  <c r="M464" i="4" s="1"/>
  <c r="N464" i="4"/>
  <c r="L464" i="4" s="1"/>
  <c r="U463" i="4"/>
  <c r="Q463" i="4" s="1"/>
  <c r="T463" i="4"/>
  <c r="N463" i="4"/>
  <c r="O463" i="4" s="1"/>
  <c r="M463" i="4" s="1"/>
  <c r="U462" i="4"/>
  <c r="Q462" i="4" s="1"/>
  <c r="T462" i="4"/>
  <c r="N462" i="4"/>
  <c r="O462" i="4" s="1"/>
  <c r="M462" i="4" s="1"/>
  <c r="U461" i="4"/>
  <c r="I461" i="4" s="1"/>
  <c r="T461" i="4"/>
  <c r="Q461" i="4"/>
  <c r="P461" i="4"/>
  <c r="N461" i="4"/>
  <c r="O461" i="4" s="1"/>
  <c r="M461" i="4" s="1"/>
  <c r="U460" i="4"/>
  <c r="Q460" i="4" s="1"/>
  <c r="T460" i="4"/>
  <c r="N460" i="4"/>
  <c r="O460" i="4" s="1"/>
  <c r="M460" i="4" s="1"/>
  <c r="U459" i="4"/>
  <c r="T459" i="4"/>
  <c r="P459" i="4"/>
  <c r="N459" i="4"/>
  <c r="O459" i="4" s="1"/>
  <c r="M459" i="4" s="1"/>
  <c r="U458" i="4"/>
  <c r="I458" i="4" s="1"/>
  <c r="T458" i="4"/>
  <c r="Q458" i="4"/>
  <c r="P458" i="4"/>
  <c r="N458" i="4"/>
  <c r="O458" i="4" s="1"/>
  <c r="M458" i="4" s="1"/>
  <c r="L458" i="4"/>
  <c r="U457" i="4"/>
  <c r="Q457" i="4" s="1"/>
  <c r="T457" i="4"/>
  <c r="N457" i="4"/>
  <c r="L457" i="4" s="1"/>
  <c r="U456" i="4"/>
  <c r="I456" i="4" s="1"/>
  <c r="T456" i="4"/>
  <c r="Q456" i="4"/>
  <c r="P456" i="4"/>
  <c r="N456" i="4"/>
  <c r="O456" i="4" s="1"/>
  <c r="M456" i="4" s="1"/>
  <c r="U455" i="4"/>
  <c r="P455" i="4" s="1"/>
  <c r="T455" i="4"/>
  <c r="Q455" i="4"/>
  <c r="N455" i="4"/>
  <c r="O455" i="4" s="1"/>
  <c r="M455" i="4" s="1"/>
  <c r="L455" i="4"/>
  <c r="U454" i="4"/>
  <c r="I454" i="4" s="1"/>
  <c r="T454" i="4"/>
  <c r="P454" i="4"/>
  <c r="N454" i="4"/>
  <c r="L454" i="4" s="1"/>
  <c r="U453" i="4"/>
  <c r="Q453" i="4" s="1"/>
  <c r="T453" i="4"/>
  <c r="O453" i="4"/>
  <c r="M453" i="4" s="1"/>
  <c r="N453" i="4"/>
  <c r="L453" i="4" s="1"/>
  <c r="I453" i="4"/>
  <c r="U452" i="4"/>
  <c r="T452" i="4"/>
  <c r="N452" i="4"/>
  <c r="L452" i="4" s="1"/>
  <c r="U451" i="4"/>
  <c r="T451" i="4"/>
  <c r="Q451" i="4"/>
  <c r="P451" i="4"/>
  <c r="N451" i="4"/>
  <c r="O451" i="4" s="1"/>
  <c r="M451" i="4" s="1"/>
  <c r="L451" i="4"/>
  <c r="I451" i="4"/>
  <c r="U450" i="4"/>
  <c r="P450" i="4" s="1"/>
  <c r="T450" i="4"/>
  <c r="N450" i="4"/>
  <c r="O450" i="4" s="1"/>
  <c r="M450" i="4" s="1"/>
  <c r="U449" i="4"/>
  <c r="P449" i="4" s="1"/>
  <c r="T449" i="4"/>
  <c r="N449" i="4"/>
  <c r="O449" i="4" s="1"/>
  <c r="M449" i="4" s="1"/>
  <c r="I449" i="4"/>
  <c r="U448" i="4"/>
  <c r="P448" i="4" s="1"/>
  <c r="T448" i="4"/>
  <c r="Q448" i="4"/>
  <c r="O448" i="4"/>
  <c r="M448" i="4" s="1"/>
  <c r="N448" i="4"/>
  <c r="L448" i="4" s="1"/>
  <c r="U447" i="4"/>
  <c r="I447" i="4" s="1"/>
  <c r="T447" i="4"/>
  <c r="Q447" i="4"/>
  <c r="N447" i="4"/>
  <c r="L447" i="4" s="1"/>
  <c r="U446" i="4"/>
  <c r="P446" i="4" s="1"/>
  <c r="T446" i="4"/>
  <c r="Q446" i="4"/>
  <c r="N446" i="4"/>
  <c r="I446" i="4"/>
  <c r="U445" i="4"/>
  <c r="Q445" i="4" s="1"/>
  <c r="T445" i="4"/>
  <c r="N445" i="4"/>
  <c r="U444" i="4"/>
  <c r="T444" i="4"/>
  <c r="Q444" i="4"/>
  <c r="P444" i="4"/>
  <c r="N444" i="4"/>
  <c r="O444" i="4" s="1"/>
  <c r="M444" i="4" s="1"/>
  <c r="I444" i="4"/>
  <c r="U443" i="4"/>
  <c r="P443" i="4" s="1"/>
  <c r="T443" i="4"/>
  <c r="N443" i="4"/>
  <c r="O443" i="4" s="1"/>
  <c r="M443" i="4" s="1"/>
  <c r="L443" i="4"/>
  <c r="U442" i="4"/>
  <c r="Q442" i="4" s="1"/>
  <c r="T442" i="4"/>
  <c r="N442" i="4"/>
  <c r="O442" i="4" s="1"/>
  <c r="M442" i="4" s="1"/>
  <c r="I442" i="4"/>
  <c r="U441" i="4"/>
  <c r="Q441" i="4" s="1"/>
  <c r="T441" i="4"/>
  <c r="N441" i="4"/>
  <c r="L441" i="4" s="1"/>
  <c r="U440" i="4"/>
  <c r="I440" i="4" s="1"/>
  <c r="T440" i="4"/>
  <c r="Q440" i="4"/>
  <c r="P440" i="4"/>
  <c r="N440" i="4"/>
  <c r="L440" i="4" s="1"/>
  <c r="U439" i="4"/>
  <c r="Q439" i="4" s="1"/>
  <c r="T439" i="4"/>
  <c r="O439" i="4"/>
  <c r="M439" i="4" s="1"/>
  <c r="N439" i="4"/>
  <c r="L439" i="4"/>
  <c r="I439" i="4"/>
  <c r="U438" i="4"/>
  <c r="Q438" i="4" s="1"/>
  <c r="T438" i="4"/>
  <c r="N438" i="4"/>
  <c r="O438" i="4" s="1"/>
  <c r="M438" i="4" s="1"/>
  <c r="U437" i="4"/>
  <c r="Q437" i="4" s="1"/>
  <c r="T437" i="4"/>
  <c r="P437" i="4"/>
  <c r="N437" i="4"/>
  <c r="O437" i="4" s="1"/>
  <c r="M437" i="4" s="1"/>
  <c r="I437" i="4"/>
  <c r="U436" i="4"/>
  <c r="Q436" i="4" s="1"/>
  <c r="T436" i="4"/>
  <c r="N436" i="4"/>
  <c r="O436" i="4" s="1"/>
  <c r="M436" i="4" s="1"/>
  <c r="L436" i="4"/>
  <c r="I436" i="4"/>
  <c r="U435" i="4"/>
  <c r="P435" i="4" s="1"/>
  <c r="T435" i="4"/>
  <c r="Q435" i="4"/>
  <c r="N435" i="4"/>
  <c r="O435" i="4" s="1"/>
  <c r="M435" i="4" s="1"/>
  <c r="U434" i="4"/>
  <c r="I434" i="4" s="1"/>
  <c r="T434" i="4"/>
  <c r="Q434" i="4"/>
  <c r="N434" i="4"/>
  <c r="L434" i="4" s="1"/>
  <c r="U433" i="4"/>
  <c r="I433" i="4" s="1"/>
  <c r="T433" i="4"/>
  <c r="P433" i="4"/>
  <c r="N433" i="4"/>
  <c r="O433" i="4" s="1"/>
  <c r="M433" i="4" s="1"/>
  <c r="U432" i="4"/>
  <c r="P432" i="4" s="1"/>
  <c r="T432" i="4"/>
  <c r="Q432" i="4"/>
  <c r="O432" i="4"/>
  <c r="M432" i="4" s="1"/>
  <c r="N432" i="4"/>
  <c r="L432" i="4"/>
  <c r="U431" i="4"/>
  <c r="I431" i="4" s="1"/>
  <c r="T431" i="4"/>
  <c r="Q431" i="4"/>
  <c r="O431" i="4"/>
  <c r="M431" i="4" s="1"/>
  <c r="N431" i="4"/>
  <c r="L431" i="4"/>
  <c r="U430" i="4"/>
  <c r="Q430" i="4" s="1"/>
  <c r="T430" i="4"/>
  <c r="N430" i="4"/>
  <c r="O430" i="4" s="1"/>
  <c r="M430" i="4" s="1"/>
  <c r="U429" i="4"/>
  <c r="Q429" i="4" s="1"/>
  <c r="T429" i="4"/>
  <c r="N429" i="4"/>
  <c r="O429" i="4" s="1"/>
  <c r="M429" i="4" s="1"/>
  <c r="L429" i="4"/>
  <c r="U428" i="4"/>
  <c r="Q428" i="4" s="1"/>
  <c r="T428" i="4"/>
  <c r="N428" i="4"/>
  <c r="O428" i="4" s="1"/>
  <c r="M428" i="4" s="1"/>
  <c r="I428" i="4"/>
  <c r="U427" i="4"/>
  <c r="I427" i="4" s="1"/>
  <c r="T427" i="4"/>
  <c r="N427" i="4"/>
  <c r="O427" i="4" s="1"/>
  <c r="M427" i="4" s="1"/>
  <c r="U426" i="4"/>
  <c r="I426" i="4" s="1"/>
  <c r="T426" i="4"/>
  <c r="P426" i="4"/>
  <c r="N426" i="4"/>
  <c r="L426" i="4" s="1"/>
  <c r="U425" i="4"/>
  <c r="Q425" i="4" s="1"/>
  <c r="T425" i="4"/>
  <c r="N425" i="4"/>
  <c r="O425" i="4" s="1"/>
  <c r="M425" i="4" s="1"/>
  <c r="U424" i="4"/>
  <c r="Q424" i="4" s="1"/>
  <c r="T424" i="4"/>
  <c r="P424" i="4"/>
  <c r="N424" i="4"/>
  <c r="L424" i="4" s="1"/>
  <c r="I424" i="4"/>
  <c r="U423" i="4"/>
  <c r="Q423" i="4" s="1"/>
  <c r="T423" i="4"/>
  <c r="N423" i="4"/>
  <c r="O423" i="4" s="1"/>
  <c r="M423" i="4" s="1"/>
  <c r="I423" i="4"/>
  <c r="U422" i="4"/>
  <c r="P422" i="4" s="1"/>
  <c r="T422" i="4"/>
  <c r="Q422" i="4"/>
  <c r="N422" i="4"/>
  <c r="O422" i="4" s="1"/>
  <c r="M422" i="4" s="1"/>
  <c r="L422" i="4"/>
  <c r="I422" i="4"/>
  <c r="U421" i="4"/>
  <c r="I421" i="4" s="1"/>
  <c r="T421" i="4"/>
  <c r="Q421" i="4"/>
  <c r="P421" i="4"/>
  <c r="N421" i="4"/>
  <c r="O421" i="4" s="1"/>
  <c r="M421" i="4" s="1"/>
  <c r="U420" i="4"/>
  <c r="Q420" i="4" s="1"/>
  <c r="T420" i="4"/>
  <c r="N420" i="4"/>
  <c r="O420" i="4" s="1"/>
  <c r="M420" i="4" s="1"/>
  <c r="L420" i="4"/>
  <c r="U419" i="4"/>
  <c r="I419" i="4" s="1"/>
  <c r="T419" i="4"/>
  <c r="P419" i="4"/>
  <c r="N419" i="4"/>
  <c r="O419" i="4" s="1"/>
  <c r="M419" i="4" s="1"/>
  <c r="U418" i="4"/>
  <c r="T418" i="4"/>
  <c r="N418" i="4"/>
  <c r="L418" i="4" s="1"/>
  <c r="U417" i="4"/>
  <c r="T417" i="4"/>
  <c r="N417" i="4"/>
  <c r="L417" i="4" s="1"/>
  <c r="U416" i="4"/>
  <c r="T416" i="4"/>
  <c r="N416" i="4"/>
  <c r="O416" i="4" s="1"/>
  <c r="M416" i="4" s="1"/>
  <c r="U415" i="4"/>
  <c r="I415" i="4" s="1"/>
  <c r="T415" i="4"/>
  <c r="Q415" i="4"/>
  <c r="P415" i="4"/>
  <c r="N415" i="4"/>
  <c r="O415" i="4" s="1"/>
  <c r="M415" i="4" s="1"/>
  <c r="U414" i="4"/>
  <c r="Q414" i="4" s="1"/>
  <c r="T414" i="4"/>
  <c r="N414" i="4"/>
  <c r="O414" i="4" s="1"/>
  <c r="M414" i="4" s="1"/>
  <c r="I414" i="4"/>
  <c r="U413" i="4"/>
  <c r="Q413" i="4" s="1"/>
  <c r="T413" i="4"/>
  <c r="P413" i="4"/>
  <c r="N413" i="4"/>
  <c r="O413" i="4" s="1"/>
  <c r="M413" i="4" s="1"/>
  <c r="I413" i="4"/>
  <c r="U412" i="4"/>
  <c r="Q412" i="4" s="1"/>
  <c r="T412" i="4"/>
  <c r="N412" i="4"/>
  <c r="O412" i="4" s="1"/>
  <c r="M412" i="4" s="1"/>
  <c r="I412" i="4"/>
  <c r="U411" i="4"/>
  <c r="T411" i="4"/>
  <c r="N411" i="4"/>
  <c r="O411" i="4" s="1"/>
  <c r="M411" i="4" s="1"/>
  <c r="L411" i="4"/>
  <c r="U410" i="4"/>
  <c r="T410" i="4"/>
  <c r="Q410" i="4"/>
  <c r="P410" i="4"/>
  <c r="N410" i="4"/>
  <c r="O410" i="4" s="1"/>
  <c r="M410" i="4" s="1"/>
  <c r="L410" i="4"/>
  <c r="I410" i="4"/>
  <c r="U409" i="4"/>
  <c r="Q409" i="4" s="1"/>
  <c r="T409" i="4"/>
  <c r="N409" i="4"/>
  <c r="O409" i="4" s="1"/>
  <c r="M409" i="4" s="1"/>
  <c r="L409" i="4"/>
  <c r="I409" i="4"/>
  <c r="U408" i="4"/>
  <c r="I408" i="4" s="1"/>
  <c r="T408" i="4"/>
  <c r="Q408" i="4"/>
  <c r="P408" i="4"/>
  <c r="N408" i="4"/>
  <c r="O408" i="4" s="1"/>
  <c r="M408" i="4" s="1"/>
  <c r="U407" i="4"/>
  <c r="T407" i="4"/>
  <c r="Q407" i="4"/>
  <c r="P407" i="4"/>
  <c r="N407" i="4"/>
  <c r="L407" i="4" s="1"/>
  <c r="I407" i="4"/>
  <c r="U406" i="4"/>
  <c r="T406" i="4"/>
  <c r="Q406" i="4"/>
  <c r="P406" i="4"/>
  <c r="N406" i="4"/>
  <c r="O406" i="4" s="1"/>
  <c r="M406" i="4" s="1"/>
  <c r="I406" i="4"/>
  <c r="U405" i="4"/>
  <c r="Q405" i="4" s="1"/>
  <c r="T405" i="4"/>
  <c r="N405" i="4"/>
  <c r="O405" i="4" s="1"/>
  <c r="M405" i="4" s="1"/>
  <c r="U404" i="4"/>
  <c r="Q404" i="4" s="1"/>
  <c r="T404" i="4"/>
  <c r="N404" i="4"/>
  <c r="O404" i="4" s="1"/>
  <c r="M404" i="4" s="1"/>
  <c r="U403" i="4"/>
  <c r="Q403" i="4" s="1"/>
  <c r="T403" i="4"/>
  <c r="P403" i="4"/>
  <c r="N403" i="4"/>
  <c r="O403" i="4" s="1"/>
  <c r="M403" i="4" s="1"/>
  <c r="U402" i="4"/>
  <c r="P402" i="4" s="1"/>
  <c r="T402" i="4"/>
  <c r="N402" i="4"/>
  <c r="O402" i="4" s="1"/>
  <c r="M402" i="4" s="1"/>
  <c r="L402" i="4"/>
  <c r="I402" i="4"/>
  <c r="U401" i="4"/>
  <c r="Q401" i="4" s="1"/>
  <c r="T401" i="4"/>
  <c r="N401" i="4"/>
  <c r="O401" i="4" s="1"/>
  <c r="M401" i="4" s="1"/>
  <c r="U400" i="4"/>
  <c r="I400" i="4" s="1"/>
  <c r="T400" i="4"/>
  <c r="N400" i="4"/>
  <c r="L400" i="4" s="1"/>
  <c r="U399" i="4"/>
  <c r="I399" i="4" s="1"/>
  <c r="T399" i="4"/>
  <c r="Q399" i="4"/>
  <c r="P399" i="4"/>
  <c r="N399" i="4"/>
  <c r="O399" i="4" s="1"/>
  <c r="M399" i="4" s="1"/>
  <c r="U398" i="4"/>
  <c r="Q398" i="4" s="1"/>
  <c r="T398" i="4"/>
  <c r="O398" i="4"/>
  <c r="M398" i="4" s="1"/>
  <c r="N398" i="4"/>
  <c r="L398" i="4"/>
  <c r="I398" i="4"/>
  <c r="U397" i="4"/>
  <c r="I397" i="4" s="1"/>
  <c r="T397" i="4"/>
  <c r="Q397" i="4"/>
  <c r="P397" i="4"/>
  <c r="N397" i="4"/>
  <c r="O397" i="4" s="1"/>
  <c r="M397" i="4" s="1"/>
  <c r="U396" i="4"/>
  <c r="Q396" i="4" s="1"/>
  <c r="T396" i="4"/>
  <c r="N396" i="4"/>
  <c r="L396" i="4" s="1"/>
  <c r="I396" i="4"/>
  <c r="U395" i="4"/>
  <c r="T395" i="4"/>
  <c r="P395" i="4"/>
  <c r="N395" i="4"/>
  <c r="O395" i="4" s="1"/>
  <c r="M395" i="4" s="1"/>
  <c r="U394" i="4"/>
  <c r="I394" i="4" s="1"/>
  <c r="T394" i="4"/>
  <c r="Q394" i="4"/>
  <c r="P394" i="4"/>
  <c r="N394" i="4"/>
  <c r="O394" i="4" s="1"/>
  <c r="M394" i="4" s="1"/>
  <c r="U393" i="4"/>
  <c r="P393" i="4" s="1"/>
  <c r="T393" i="4"/>
  <c r="N393" i="4"/>
  <c r="O393" i="4" s="1"/>
  <c r="M393" i="4" s="1"/>
  <c r="U392" i="4"/>
  <c r="T392" i="4"/>
  <c r="Q392" i="4"/>
  <c r="P392" i="4"/>
  <c r="N392" i="4"/>
  <c r="O392" i="4" s="1"/>
  <c r="M392" i="4" s="1"/>
  <c r="I392" i="4"/>
  <c r="U391" i="4"/>
  <c r="P391" i="4" s="1"/>
  <c r="T391" i="4"/>
  <c r="N391" i="4"/>
  <c r="O391" i="4" s="1"/>
  <c r="M391" i="4" s="1"/>
  <c r="I391" i="4"/>
  <c r="U390" i="4"/>
  <c r="I390" i="4" s="1"/>
  <c r="T390" i="4"/>
  <c r="Q390" i="4"/>
  <c r="N390" i="4"/>
  <c r="L390" i="4" s="1"/>
  <c r="U389" i="4"/>
  <c r="Q389" i="4" s="1"/>
  <c r="T389" i="4"/>
  <c r="N389" i="4"/>
  <c r="L389" i="4" s="1"/>
  <c r="I389" i="4"/>
  <c r="U388" i="4"/>
  <c r="T388" i="4"/>
  <c r="N388" i="4"/>
  <c r="L388" i="4" s="1"/>
  <c r="U387" i="4"/>
  <c r="I387" i="4" s="1"/>
  <c r="T387" i="4"/>
  <c r="Q387" i="4"/>
  <c r="P387" i="4"/>
  <c r="N387" i="4"/>
  <c r="O387" i="4" s="1"/>
  <c r="M387" i="4" s="1"/>
  <c r="U386" i="4"/>
  <c r="T386" i="4"/>
  <c r="Q386" i="4"/>
  <c r="P386" i="4"/>
  <c r="N386" i="4"/>
  <c r="O386" i="4" s="1"/>
  <c r="M386" i="4" s="1"/>
  <c r="L386" i="4"/>
  <c r="I386" i="4"/>
  <c r="U385" i="4"/>
  <c r="Q385" i="4" s="1"/>
  <c r="T385" i="4"/>
  <c r="P385" i="4"/>
  <c r="N385" i="4"/>
  <c r="O385" i="4" s="1"/>
  <c r="M385" i="4" s="1"/>
  <c r="I385" i="4"/>
  <c r="U384" i="4"/>
  <c r="I384" i="4" s="1"/>
  <c r="T384" i="4"/>
  <c r="P384" i="4"/>
  <c r="N384" i="4"/>
  <c r="L384" i="4" s="1"/>
  <c r="U383" i="4"/>
  <c r="I383" i="4" s="1"/>
  <c r="T383" i="4"/>
  <c r="Q383" i="4"/>
  <c r="P383" i="4"/>
  <c r="N383" i="4"/>
  <c r="L383" i="4" s="1"/>
  <c r="U382" i="4"/>
  <c r="P382" i="4" s="1"/>
  <c r="T382" i="4"/>
  <c r="N382" i="4"/>
  <c r="U381" i="4"/>
  <c r="Q381" i="4" s="1"/>
  <c r="T381" i="4"/>
  <c r="N381" i="4"/>
  <c r="U380" i="4"/>
  <c r="T380" i="4"/>
  <c r="Q380" i="4"/>
  <c r="P380" i="4"/>
  <c r="N380" i="4"/>
  <c r="O380" i="4" s="1"/>
  <c r="M380" i="4" s="1"/>
  <c r="I380" i="4"/>
  <c r="U379" i="4"/>
  <c r="T379" i="4"/>
  <c r="Q379" i="4"/>
  <c r="P379" i="4"/>
  <c r="N379" i="4"/>
  <c r="O379" i="4" s="1"/>
  <c r="M379" i="4" s="1"/>
  <c r="L379" i="4"/>
  <c r="I379" i="4"/>
  <c r="U378" i="4"/>
  <c r="Q378" i="4" s="1"/>
  <c r="T378" i="4"/>
  <c r="N378" i="4"/>
  <c r="O378" i="4" s="1"/>
  <c r="M378" i="4" s="1"/>
  <c r="U377" i="4"/>
  <c r="Q377" i="4" s="1"/>
  <c r="T377" i="4"/>
  <c r="N377" i="4"/>
  <c r="O377" i="4" s="1"/>
  <c r="M377" i="4" s="1"/>
  <c r="L377" i="4"/>
  <c r="I377" i="4"/>
  <c r="U376" i="4"/>
  <c r="I376" i="4" s="1"/>
  <c r="T376" i="4"/>
  <c r="Q376" i="4"/>
  <c r="N376" i="4"/>
  <c r="L376" i="4" s="1"/>
  <c r="U375" i="4"/>
  <c r="P375" i="4" s="1"/>
  <c r="T375" i="4"/>
  <c r="Q375" i="4"/>
  <c r="N375" i="4"/>
  <c r="O375" i="4" s="1"/>
  <c r="M375" i="4" s="1"/>
  <c r="U374" i="4"/>
  <c r="I374" i="4" s="1"/>
  <c r="T374" i="4"/>
  <c r="Q374" i="4"/>
  <c r="P374" i="4"/>
  <c r="N374" i="4"/>
  <c r="L374" i="4" s="1"/>
  <c r="U373" i="4"/>
  <c r="I373" i="4" s="1"/>
  <c r="T373" i="4"/>
  <c r="Q373" i="4"/>
  <c r="P373" i="4"/>
  <c r="N373" i="4"/>
  <c r="O373" i="4" s="1"/>
  <c r="M373" i="4" s="1"/>
  <c r="U372" i="4"/>
  <c r="Q372" i="4" s="1"/>
  <c r="T372" i="4"/>
  <c r="N372" i="4"/>
  <c r="O372" i="4" s="1"/>
  <c r="M372" i="4" s="1"/>
  <c r="I372" i="4"/>
  <c r="U371" i="4"/>
  <c r="P371" i="4" s="1"/>
  <c r="T371" i="4"/>
  <c r="N371" i="4"/>
  <c r="O371" i="4" s="1"/>
  <c r="M371" i="4" s="1"/>
  <c r="U370" i="4"/>
  <c r="P370" i="4" s="1"/>
  <c r="T370" i="4"/>
  <c r="N370" i="4"/>
  <c r="O370" i="4" s="1"/>
  <c r="M370" i="4" s="1"/>
  <c r="U369" i="4"/>
  <c r="I369" i="4" s="1"/>
  <c r="T369" i="4"/>
  <c r="N369" i="4"/>
  <c r="O369" i="4" s="1"/>
  <c r="M369" i="4" s="1"/>
  <c r="L369" i="4"/>
  <c r="U368" i="4"/>
  <c r="Q368" i="4" s="1"/>
  <c r="T368" i="4"/>
  <c r="O368" i="4"/>
  <c r="M368" i="4" s="1"/>
  <c r="N368" i="4"/>
  <c r="L368" i="4" s="1"/>
  <c r="U367" i="4"/>
  <c r="I367" i="4" s="1"/>
  <c r="T367" i="4"/>
  <c r="Q367" i="4"/>
  <c r="P367" i="4"/>
  <c r="O367" i="4"/>
  <c r="M367" i="4" s="1"/>
  <c r="N367" i="4"/>
  <c r="L367" i="4"/>
  <c r="U366" i="4"/>
  <c r="Q366" i="4" s="1"/>
  <c r="T366" i="4"/>
  <c r="N366" i="4"/>
  <c r="O366" i="4" s="1"/>
  <c r="M366" i="4" s="1"/>
  <c r="I366" i="4"/>
  <c r="U365" i="4"/>
  <c r="Q365" i="4" s="1"/>
  <c r="T365" i="4"/>
  <c r="N365" i="4"/>
  <c r="L365" i="4" s="1"/>
  <c r="J365" i="4"/>
  <c r="U364" i="4"/>
  <c r="P364" i="4" s="1"/>
  <c r="T364" i="4"/>
  <c r="Q364" i="4"/>
  <c r="N364" i="4"/>
  <c r="O364" i="4" s="1"/>
  <c r="M364" i="4" s="1"/>
  <c r="U363" i="4"/>
  <c r="T363" i="4"/>
  <c r="Q363" i="4"/>
  <c r="P363" i="4"/>
  <c r="N363" i="4"/>
  <c r="O363" i="4" s="1"/>
  <c r="M363" i="4" s="1"/>
  <c r="J363" i="4"/>
  <c r="I363" i="4"/>
  <c r="U362" i="4"/>
  <c r="Q362" i="4" s="1"/>
  <c r="T362" i="4"/>
  <c r="N362" i="4"/>
  <c r="L362" i="4" s="1"/>
  <c r="U361" i="4"/>
  <c r="Q361" i="4" s="1"/>
  <c r="T361" i="4"/>
  <c r="N361" i="4"/>
  <c r="L361" i="4" s="1"/>
  <c r="J361" i="4"/>
  <c r="I361" i="4"/>
  <c r="U360" i="4"/>
  <c r="P360" i="4" s="1"/>
  <c r="T360" i="4"/>
  <c r="N360" i="4"/>
  <c r="U359" i="4"/>
  <c r="J359" i="4" s="1"/>
  <c r="T359" i="4"/>
  <c r="Q359" i="4"/>
  <c r="P359" i="4"/>
  <c r="O359" i="4"/>
  <c r="M359" i="4" s="1"/>
  <c r="N359" i="4"/>
  <c r="L359" i="4" s="1"/>
  <c r="U358" i="4"/>
  <c r="Q358" i="4" s="1"/>
  <c r="T358" i="4"/>
  <c r="N358" i="4"/>
  <c r="L358" i="4" s="1"/>
  <c r="U357" i="4"/>
  <c r="Q357" i="4" s="1"/>
  <c r="T357" i="4"/>
  <c r="N357" i="4"/>
  <c r="L357" i="4" s="1"/>
  <c r="U356" i="4"/>
  <c r="Q356" i="4" s="1"/>
  <c r="T356" i="4"/>
  <c r="N356" i="4"/>
  <c r="O356" i="4" s="1"/>
  <c r="M356" i="4" s="1"/>
  <c r="U355" i="4"/>
  <c r="Q355" i="4" s="1"/>
  <c r="T355" i="4"/>
  <c r="P355" i="4"/>
  <c r="N355" i="4"/>
  <c r="O355" i="4" s="1"/>
  <c r="M355" i="4" s="1"/>
  <c r="J355" i="4"/>
  <c r="I355" i="4"/>
  <c r="U354" i="4"/>
  <c r="J354" i="4" s="1"/>
  <c r="T354" i="4"/>
  <c r="Q354" i="4"/>
  <c r="N354" i="4"/>
  <c r="O354" i="4" s="1"/>
  <c r="M354" i="4" s="1"/>
  <c r="U353" i="4"/>
  <c r="T353" i="4"/>
  <c r="Q353" i="4"/>
  <c r="P353" i="4"/>
  <c r="N353" i="4"/>
  <c r="O353" i="4" s="1"/>
  <c r="M353" i="4" s="1"/>
  <c r="J353" i="4"/>
  <c r="I353" i="4"/>
  <c r="U352" i="4"/>
  <c r="J352" i="4" s="1"/>
  <c r="T352" i="4"/>
  <c r="Q352" i="4"/>
  <c r="P352" i="4"/>
  <c r="N352" i="4"/>
  <c r="L352" i="4" s="1"/>
  <c r="U351" i="4"/>
  <c r="Q351" i="4" s="1"/>
  <c r="T351" i="4"/>
  <c r="N351" i="4"/>
  <c r="O351" i="4" s="1"/>
  <c r="M351" i="4" s="1"/>
  <c r="L351" i="4"/>
  <c r="I351" i="4"/>
  <c r="U350" i="4"/>
  <c r="Q350" i="4" s="1"/>
  <c r="T350" i="4"/>
  <c r="N350" i="4"/>
  <c r="O350" i="4" s="1"/>
  <c r="M350" i="4" s="1"/>
  <c r="U349" i="4"/>
  <c r="Q349" i="4" s="1"/>
  <c r="T349" i="4"/>
  <c r="N349" i="4"/>
  <c r="O349" i="4" s="1"/>
  <c r="M349" i="4" s="1"/>
  <c r="U348" i="4"/>
  <c r="P348" i="4" s="1"/>
  <c r="T348" i="4"/>
  <c r="Q348" i="4"/>
  <c r="N348" i="4"/>
  <c r="O348" i="4" s="1"/>
  <c r="M348" i="4" s="1"/>
  <c r="J348" i="4"/>
  <c r="I348" i="4"/>
  <c r="U347" i="4"/>
  <c r="P347" i="4" s="1"/>
  <c r="T347" i="4"/>
  <c r="Q347" i="4"/>
  <c r="N347" i="4"/>
  <c r="O347" i="4" s="1"/>
  <c r="M347" i="4" s="1"/>
  <c r="U346" i="4"/>
  <c r="J346" i="4" s="1"/>
  <c r="T346" i="4"/>
  <c r="Q346" i="4"/>
  <c r="P346" i="4"/>
  <c r="N346" i="4"/>
  <c r="O346" i="4" s="1"/>
  <c r="M346" i="4" s="1"/>
  <c r="U345" i="4"/>
  <c r="J345" i="4" s="1"/>
  <c r="T345" i="4"/>
  <c r="P345" i="4"/>
  <c r="N345" i="4"/>
  <c r="O345" i="4" s="1"/>
  <c r="M345" i="4" s="1"/>
  <c r="L345" i="4"/>
  <c r="U344" i="4"/>
  <c r="Q344" i="4" s="1"/>
  <c r="T344" i="4"/>
  <c r="P344" i="4"/>
  <c r="N344" i="4"/>
  <c r="O344" i="4" s="1"/>
  <c r="M344" i="4" s="1"/>
  <c r="J344" i="4"/>
  <c r="I344" i="4"/>
  <c r="U343" i="4"/>
  <c r="Q343" i="4" s="1"/>
  <c r="T343" i="4"/>
  <c r="O343" i="4"/>
  <c r="M343" i="4" s="1"/>
  <c r="N343" i="4"/>
  <c r="L343" i="4" s="1"/>
  <c r="U342" i="4"/>
  <c r="T342" i="4"/>
  <c r="Q342" i="4"/>
  <c r="P342" i="4"/>
  <c r="N342" i="4"/>
  <c r="O342" i="4" s="1"/>
  <c r="M342" i="4" s="1"/>
  <c r="L342" i="4"/>
  <c r="J342" i="4"/>
  <c r="I342" i="4"/>
  <c r="U341" i="4"/>
  <c r="Q341" i="4" s="1"/>
  <c r="T341" i="4"/>
  <c r="N341" i="4"/>
  <c r="O341" i="4" s="1"/>
  <c r="M341" i="4" s="1"/>
  <c r="U340" i="4"/>
  <c r="T340" i="4"/>
  <c r="Q340" i="4"/>
  <c r="P340" i="4"/>
  <c r="N340" i="4"/>
  <c r="O340" i="4" s="1"/>
  <c r="M340" i="4" s="1"/>
  <c r="L340" i="4"/>
  <c r="I340" i="4"/>
  <c r="U339" i="4"/>
  <c r="Q339" i="4" s="1"/>
  <c r="T339" i="4"/>
  <c r="N339" i="4"/>
  <c r="O339" i="4" s="1"/>
  <c r="M339" i="4" s="1"/>
  <c r="U338" i="4"/>
  <c r="Q338" i="4" s="1"/>
  <c r="T338" i="4"/>
  <c r="N338" i="4"/>
  <c r="O338" i="4" s="1"/>
  <c r="M338" i="4" s="1"/>
  <c r="U337" i="4"/>
  <c r="P337" i="4" s="1"/>
  <c r="T337" i="4"/>
  <c r="Q337" i="4"/>
  <c r="N337" i="4"/>
  <c r="O337" i="4" s="1"/>
  <c r="M337" i="4" s="1"/>
  <c r="L337" i="4"/>
  <c r="U336" i="4"/>
  <c r="I336" i="4" s="1"/>
  <c r="T336" i="4"/>
  <c r="Q336" i="4"/>
  <c r="N336" i="4"/>
  <c r="L336" i="4" s="1"/>
  <c r="U335" i="4"/>
  <c r="Q335" i="4" s="1"/>
  <c r="T335" i="4"/>
  <c r="N335" i="4"/>
  <c r="O335" i="4" s="1"/>
  <c r="M335" i="4" s="1"/>
  <c r="L335" i="4"/>
  <c r="U334" i="4"/>
  <c r="T334" i="4"/>
  <c r="Q334" i="4"/>
  <c r="P334" i="4"/>
  <c r="N334" i="4"/>
  <c r="O334" i="4" s="1"/>
  <c r="M334" i="4" s="1"/>
  <c r="L334" i="4"/>
  <c r="I334" i="4"/>
  <c r="U333" i="4"/>
  <c r="P333" i="4" s="1"/>
  <c r="T333" i="4"/>
  <c r="Q333" i="4"/>
  <c r="N333" i="4"/>
  <c r="O333" i="4" s="1"/>
  <c r="M333" i="4" s="1"/>
  <c r="I333" i="4"/>
  <c r="U332" i="4"/>
  <c r="P332" i="4" s="1"/>
  <c r="T332" i="4"/>
  <c r="Q332" i="4"/>
  <c r="N332" i="4"/>
  <c r="O332" i="4" s="1"/>
  <c r="M332" i="4" s="1"/>
  <c r="U331" i="4"/>
  <c r="P331" i="4" s="1"/>
  <c r="T331" i="4"/>
  <c r="Q331" i="4"/>
  <c r="N331" i="4"/>
  <c r="O331" i="4" s="1"/>
  <c r="M331" i="4" s="1"/>
  <c r="U330" i="4"/>
  <c r="I330" i="4" s="1"/>
  <c r="T330" i="4"/>
  <c r="N330" i="4"/>
  <c r="O330" i="4" s="1"/>
  <c r="M330" i="4" s="1"/>
  <c r="L330" i="4"/>
  <c r="U329" i="4"/>
  <c r="I329" i="4" s="1"/>
  <c r="T329" i="4"/>
  <c r="P329" i="4"/>
  <c r="N329" i="4"/>
  <c r="O329" i="4" s="1"/>
  <c r="M329" i="4" s="1"/>
  <c r="U328" i="4"/>
  <c r="T328" i="4"/>
  <c r="Q328" i="4"/>
  <c r="P328" i="4"/>
  <c r="N328" i="4"/>
  <c r="O328" i="4" s="1"/>
  <c r="M328" i="4" s="1"/>
  <c r="I328" i="4"/>
  <c r="U327" i="4"/>
  <c r="I327" i="4" s="1"/>
  <c r="T327" i="4"/>
  <c r="N327" i="4"/>
  <c r="L327" i="4" s="1"/>
  <c r="U326" i="4"/>
  <c r="T326" i="4"/>
  <c r="N326" i="4"/>
  <c r="O326" i="4" s="1"/>
  <c r="M326" i="4" s="1"/>
  <c r="I326" i="4"/>
  <c r="U325" i="4"/>
  <c r="T325" i="4"/>
  <c r="Q325" i="4"/>
  <c r="P325" i="4"/>
  <c r="N325" i="4"/>
  <c r="O325" i="4" s="1"/>
  <c r="M325" i="4" s="1"/>
  <c r="I325" i="4"/>
  <c r="U324" i="4"/>
  <c r="Q324" i="4" s="1"/>
  <c r="T324" i="4"/>
  <c r="N324" i="4"/>
  <c r="O324" i="4" s="1"/>
  <c r="M324" i="4" s="1"/>
  <c r="U323" i="4"/>
  <c r="T323" i="4"/>
  <c r="Q323" i="4"/>
  <c r="P323" i="4"/>
  <c r="N323" i="4"/>
  <c r="O323" i="4" s="1"/>
  <c r="M323" i="4" s="1"/>
  <c r="I323" i="4"/>
  <c r="U322" i="4"/>
  <c r="I322" i="4" s="1"/>
  <c r="T322" i="4"/>
  <c r="N322" i="4"/>
  <c r="L322" i="4" s="1"/>
  <c r="U321" i="4"/>
  <c r="Q321" i="4" s="1"/>
  <c r="T321" i="4"/>
  <c r="P321" i="4"/>
  <c r="N321" i="4"/>
  <c r="I321" i="4"/>
  <c r="U320" i="4"/>
  <c r="Q320" i="4" s="1"/>
  <c r="T320" i="4"/>
  <c r="N320" i="4"/>
  <c r="L320" i="4" s="1"/>
  <c r="U319" i="4"/>
  <c r="Q319" i="4" s="1"/>
  <c r="T319" i="4"/>
  <c r="N319" i="4"/>
  <c r="O319" i="4" s="1"/>
  <c r="M319" i="4" s="1"/>
  <c r="I319" i="4"/>
  <c r="U318" i="4"/>
  <c r="T318" i="4"/>
  <c r="Q318" i="4"/>
  <c r="P318" i="4"/>
  <c r="N318" i="4"/>
  <c r="L318" i="4" s="1"/>
  <c r="I318" i="4"/>
  <c r="U317" i="4"/>
  <c r="Q317" i="4" s="1"/>
  <c r="T317" i="4"/>
  <c r="N317" i="4"/>
  <c r="L317" i="4" s="1"/>
  <c r="I317" i="4"/>
  <c r="U316" i="4"/>
  <c r="P316" i="4" s="1"/>
  <c r="T316" i="4"/>
  <c r="Q316" i="4"/>
  <c r="N316" i="4"/>
  <c r="O316" i="4" s="1"/>
  <c r="M316" i="4" s="1"/>
  <c r="U315" i="4"/>
  <c r="I315" i="4" s="1"/>
  <c r="T315" i="4"/>
  <c r="Q315" i="4"/>
  <c r="P315" i="4"/>
  <c r="N315" i="4"/>
  <c r="O315" i="4" s="1"/>
  <c r="M315" i="4" s="1"/>
  <c r="U314" i="4"/>
  <c r="T314" i="4"/>
  <c r="N314" i="4"/>
  <c r="O314" i="4" s="1"/>
  <c r="M314" i="4" s="1"/>
  <c r="U313" i="4"/>
  <c r="T313" i="4"/>
  <c r="N313" i="4"/>
  <c r="L313" i="4" s="1"/>
  <c r="U312" i="4"/>
  <c r="P312" i="4" s="1"/>
  <c r="T312" i="4"/>
  <c r="N312" i="4"/>
  <c r="O312" i="4" s="1"/>
  <c r="M312" i="4" s="1"/>
  <c r="U311" i="4"/>
  <c r="I311" i="4" s="1"/>
  <c r="T311" i="4"/>
  <c r="P311" i="4"/>
  <c r="N311" i="4"/>
  <c r="O311" i="4" s="1"/>
  <c r="M311" i="4" s="1"/>
  <c r="U310" i="4"/>
  <c r="Q310" i="4" s="1"/>
  <c r="T310" i="4"/>
  <c r="N310" i="4"/>
  <c r="O310" i="4" s="1"/>
  <c r="M310" i="4" s="1"/>
  <c r="I310" i="4"/>
  <c r="U309" i="4"/>
  <c r="Q309" i="4" s="1"/>
  <c r="T309" i="4"/>
  <c r="N309" i="4"/>
  <c r="O309" i="4" s="1"/>
  <c r="M309" i="4" s="1"/>
  <c r="I309" i="4"/>
  <c r="U308" i="4"/>
  <c r="Q308" i="4" s="1"/>
  <c r="T308" i="4"/>
  <c r="N308" i="4"/>
  <c r="O308" i="4" s="1"/>
  <c r="M308" i="4" s="1"/>
  <c r="L308" i="4"/>
  <c r="I308" i="4"/>
  <c r="U307" i="4"/>
  <c r="T307" i="4"/>
  <c r="N307" i="4"/>
  <c r="O307" i="4" s="1"/>
  <c r="M307" i="4" s="1"/>
  <c r="U306" i="4"/>
  <c r="Q306" i="4" s="1"/>
  <c r="T306" i="4"/>
  <c r="P306" i="4"/>
  <c r="N306" i="4"/>
  <c r="O306" i="4" s="1"/>
  <c r="M306" i="4" s="1"/>
  <c r="I306" i="4"/>
  <c r="U305" i="4"/>
  <c r="T305" i="4"/>
  <c r="Q305" i="4"/>
  <c r="P305" i="4"/>
  <c r="N305" i="4"/>
  <c r="O305" i="4" s="1"/>
  <c r="M305" i="4" s="1"/>
  <c r="I305" i="4"/>
  <c r="U304" i="4"/>
  <c r="Q304" i="4" s="1"/>
  <c r="T304" i="4"/>
  <c r="N304" i="4"/>
  <c r="L304" i="4" s="1"/>
  <c r="I304" i="4"/>
  <c r="U303" i="4"/>
  <c r="I303" i="4" s="1"/>
  <c r="T303" i="4"/>
  <c r="Q303" i="4"/>
  <c r="P303" i="4"/>
  <c r="N303" i="4"/>
  <c r="L303" i="4" s="1"/>
  <c r="U302" i="4"/>
  <c r="Q302" i="4" s="1"/>
  <c r="T302" i="4"/>
  <c r="N302" i="4"/>
  <c r="O302" i="4" s="1"/>
  <c r="M302" i="4" s="1"/>
  <c r="L302" i="4"/>
  <c r="I302" i="4"/>
  <c r="U301" i="4"/>
  <c r="P301" i="4" s="1"/>
  <c r="T301" i="4"/>
  <c r="Q301" i="4"/>
  <c r="N301" i="4"/>
  <c r="O301" i="4" s="1"/>
  <c r="M301" i="4" s="1"/>
  <c r="I301" i="4"/>
  <c r="U300" i="4"/>
  <c r="P300" i="4" s="1"/>
  <c r="T300" i="4"/>
  <c r="N300" i="4"/>
  <c r="O300" i="4" s="1"/>
  <c r="M300" i="4" s="1"/>
  <c r="U299" i="4"/>
  <c r="Q299" i="4" s="1"/>
  <c r="T299" i="4"/>
  <c r="N299" i="4"/>
  <c r="O299" i="4" s="1"/>
  <c r="M299" i="4" s="1"/>
  <c r="U298" i="4"/>
  <c r="P298" i="4" s="1"/>
  <c r="T298" i="4"/>
  <c r="Q298" i="4"/>
  <c r="N298" i="4"/>
  <c r="O298" i="4" s="1"/>
  <c r="M298" i="4" s="1"/>
  <c r="L298" i="4"/>
  <c r="U297" i="4"/>
  <c r="I297" i="4" s="1"/>
  <c r="T297" i="4"/>
  <c r="Q297" i="4"/>
  <c r="N297" i="4"/>
  <c r="L297" i="4" s="1"/>
  <c r="U296" i="4"/>
  <c r="I296" i="4" s="1"/>
  <c r="T296" i="4"/>
  <c r="Q296" i="4"/>
  <c r="P296" i="4"/>
  <c r="N296" i="4"/>
  <c r="O296" i="4" s="1"/>
  <c r="M296" i="4" s="1"/>
  <c r="U295" i="4"/>
  <c r="Q295" i="4" s="1"/>
  <c r="T295" i="4"/>
  <c r="N295" i="4"/>
  <c r="O295" i="4" s="1"/>
  <c r="M295" i="4" s="1"/>
  <c r="U294" i="4"/>
  <c r="T294" i="4"/>
  <c r="Q294" i="4"/>
  <c r="P294" i="4"/>
  <c r="N294" i="4"/>
  <c r="L294" i="4" s="1"/>
  <c r="I294" i="4"/>
  <c r="U293" i="4"/>
  <c r="I293" i="4" s="1"/>
  <c r="T293" i="4"/>
  <c r="N293" i="4"/>
  <c r="O293" i="4" s="1"/>
  <c r="M293" i="4" s="1"/>
  <c r="L293" i="4"/>
  <c r="U292" i="4"/>
  <c r="Q292" i="4" s="1"/>
  <c r="T292" i="4"/>
  <c r="P292" i="4"/>
  <c r="N292" i="4"/>
  <c r="O292" i="4" s="1"/>
  <c r="M292" i="4" s="1"/>
  <c r="L292" i="4"/>
  <c r="I292" i="4"/>
  <c r="U291" i="4"/>
  <c r="Q291" i="4" s="1"/>
  <c r="T291" i="4"/>
  <c r="N291" i="4"/>
  <c r="U290" i="4"/>
  <c r="P290" i="4" s="1"/>
  <c r="T290" i="4"/>
  <c r="Q290" i="4"/>
  <c r="N290" i="4"/>
  <c r="O290" i="4" s="1"/>
  <c r="M290" i="4" s="1"/>
  <c r="I290" i="4"/>
  <c r="U289" i="4"/>
  <c r="I289" i="4" s="1"/>
  <c r="T289" i="4"/>
  <c r="Q289" i="4"/>
  <c r="N289" i="4"/>
  <c r="L289" i="4" s="1"/>
  <c r="U288" i="4"/>
  <c r="I288" i="4" s="1"/>
  <c r="T288" i="4"/>
  <c r="Q288" i="4"/>
  <c r="P288" i="4"/>
  <c r="N288" i="4"/>
  <c r="L288" i="4" s="1"/>
  <c r="U287" i="4"/>
  <c r="Q287" i="4" s="1"/>
  <c r="T287" i="4"/>
  <c r="N287" i="4"/>
  <c r="O287" i="4" s="1"/>
  <c r="M287" i="4" s="1"/>
  <c r="U286" i="4"/>
  <c r="I286" i="4" s="1"/>
  <c r="T286" i="4"/>
  <c r="N286" i="4"/>
  <c r="L286" i="4" s="1"/>
  <c r="U285" i="4"/>
  <c r="Q285" i="4" s="1"/>
  <c r="T285" i="4"/>
  <c r="N285" i="4"/>
  <c r="L285" i="4" s="1"/>
  <c r="U284" i="4"/>
  <c r="T284" i="4"/>
  <c r="Q284" i="4"/>
  <c r="N284" i="4"/>
  <c r="L284" i="4" s="1"/>
  <c r="U283" i="4"/>
  <c r="I283" i="4" s="1"/>
  <c r="T283" i="4"/>
  <c r="Q283" i="4"/>
  <c r="P283" i="4"/>
  <c r="N283" i="4"/>
  <c r="O283" i="4" s="1"/>
  <c r="M283" i="4" s="1"/>
  <c r="U282" i="4"/>
  <c r="Q282" i="4" s="1"/>
  <c r="T282" i="4"/>
  <c r="N282" i="4"/>
  <c r="O282" i="4" s="1"/>
  <c r="M282" i="4" s="1"/>
  <c r="L282" i="4"/>
  <c r="I282" i="4"/>
  <c r="U281" i="4"/>
  <c r="T281" i="4"/>
  <c r="Q281" i="4"/>
  <c r="P281" i="4"/>
  <c r="N281" i="4"/>
  <c r="O281" i="4" s="1"/>
  <c r="M281" i="4" s="1"/>
  <c r="I281" i="4"/>
  <c r="U280" i="4"/>
  <c r="Q280" i="4" s="1"/>
  <c r="T280" i="4"/>
  <c r="N280" i="4"/>
  <c r="L280" i="4" s="1"/>
  <c r="U279" i="4"/>
  <c r="I279" i="4" s="1"/>
  <c r="T279" i="4"/>
  <c r="Q279" i="4"/>
  <c r="P279" i="4"/>
  <c r="N279" i="4"/>
  <c r="L279" i="4" s="1"/>
  <c r="U278" i="4"/>
  <c r="P278" i="4" s="1"/>
  <c r="T278" i="4"/>
  <c r="N278" i="4"/>
  <c r="U277" i="4"/>
  <c r="I277" i="4" s="1"/>
  <c r="T277" i="4"/>
  <c r="N277" i="4"/>
  <c r="O277" i="4" s="1"/>
  <c r="M277" i="4" s="1"/>
  <c r="U276" i="4"/>
  <c r="P276" i="4" s="1"/>
  <c r="T276" i="4"/>
  <c r="Q276" i="4"/>
  <c r="N276" i="4"/>
  <c r="O276" i="4" s="1"/>
  <c r="M276" i="4" s="1"/>
  <c r="I276" i="4"/>
  <c r="U275" i="4"/>
  <c r="I275" i="4" s="1"/>
  <c r="T275" i="4"/>
  <c r="Q275" i="4"/>
  <c r="P275" i="4"/>
  <c r="N275" i="4"/>
  <c r="O275" i="4" s="1"/>
  <c r="M275" i="4" s="1"/>
  <c r="U274" i="4"/>
  <c r="Q274" i="4" s="1"/>
  <c r="T274" i="4"/>
  <c r="N274" i="4"/>
  <c r="L274" i="4" s="1"/>
  <c r="U273" i="4"/>
  <c r="Q273" i="4" s="1"/>
  <c r="T273" i="4"/>
  <c r="N273" i="4"/>
  <c r="O273" i="4" s="1"/>
  <c r="M273" i="4" s="1"/>
  <c r="I273" i="4"/>
  <c r="U272" i="4"/>
  <c r="I272" i="4" s="1"/>
  <c r="T272" i="4"/>
  <c r="N272" i="4"/>
  <c r="L272" i="4" s="1"/>
  <c r="U271" i="4"/>
  <c r="P271" i="4" s="1"/>
  <c r="T271" i="4"/>
  <c r="Q271" i="4"/>
  <c r="N271" i="4"/>
  <c r="O271" i="4" s="1"/>
  <c r="M271" i="4"/>
  <c r="L271" i="4"/>
  <c r="I271" i="4"/>
  <c r="U270" i="4"/>
  <c r="Q270" i="4" s="1"/>
  <c r="T270" i="4"/>
  <c r="N270" i="4"/>
  <c r="O270" i="4" s="1"/>
  <c r="M270" i="4" s="1"/>
  <c r="U269" i="4"/>
  <c r="T269" i="4"/>
  <c r="Q269" i="4"/>
  <c r="P269" i="4"/>
  <c r="N269" i="4"/>
  <c r="O269" i="4" s="1"/>
  <c r="M269" i="4" s="1"/>
  <c r="I269" i="4"/>
  <c r="U268" i="4"/>
  <c r="T268" i="4"/>
  <c r="Q268" i="4"/>
  <c r="P268" i="4"/>
  <c r="N268" i="4"/>
  <c r="O268" i="4" s="1"/>
  <c r="M268" i="4" s="1"/>
  <c r="I268" i="4"/>
  <c r="U267" i="4"/>
  <c r="P267" i="4" s="1"/>
  <c r="T267" i="4"/>
  <c r="Q267" i="4"/>
  <c r="N267" i="4"/>
  <c r="L267" i="4" s="1"/>
  <c r="I267" i="4"/>
  <c r="U266" i="4"/>
  <c r="T266" i="4"/>
  <c r="Q266" i="4"/>
  <c r="P266" i="4"/>
  <c r="N266" i="4"/>
  <c r="O266" i="4" s="1"/>
  <c r="M266" i="4" s="1"/>
  <c r="I266" i="4"/>
  <c r="U265" i="4"/>
  <c r="I265" i="4" s="1"/>
  <c r="T265" i="4"/>
  <c r="P265" i="4"/>
  <c r="N265" i="4"/>
  <c r="L265" i="4" s="1"/>
  <c r="U264" i="4"/>
  <c r="T264" i="4"/>
  <c r="Q264" i="4"/>
  <c r="P264" i="4"/>
  <c r="O264" i="4"/>
  <c r="M264" i="4" s="1"/>
  <c r="N264" i="4"/>
  <c r="L264" i="4" s="1"/>
  <c r="I264" i="4"/>
  <c r="U263" i="4"/>
  <c r="I263" i="4" s="1"/>
  <c r="T263" i="4"/>
  <c r="N263" i="4"/>
  <c r="O263" i="4" s="1"/>
  <c r="M263" i="4" s="1"/>
  <c r="U262" i="4"/>
  <c r="Q262" i="4" s="1"/>
  <c r="T262" i="4"/>
  <c r="N262" i="4"/>
  <c r="O262" i="4" s="1"/>
  <c r="M262" i="4" s="1"/>
  <c r="I262" i="4"/>
  <c r="U261" i="4"/>
  <c r="P261" i="4" s="1"/>
  <c r="T261" i="4"/>
  <c r="N261" i="4"/>
  <c r="O261" i="4" s="1"/>
  <c r="M261" i="4" s="1"/>
  <c r="U260" i="4"/>
  <c r="P260" i="4" s="1"/>
  <c r="T260" i="4"/>
  <c r="Q260" i="4"/>
  <c r="N260" i="4"/>
  <c r="O260" i="4" s="1"/>
  <c r="M260" i="4" s="1"/>
  <c r="I260" i="4"/>
  <c r="U259" i="4"/>
  <c r="P259" i="4" s="1"/>
  <c r="T259" i="4"/>
  <c r="Q259" i="4"/>
  <c r="N259" i="4"/>
  <c r="O259" i="4" s="1"/>
  <c r="M259" i="4" s="1"/>
  <c r="U258" i="4"/>
  <c r="I258" i="4" s="1"/>
  <c r="T258" i="4"/>
  <c r="N258" i="4"/>
  <c r="O258" i="4" s="1"/>
  <c r="M258" i="4" s="1"/>
  <c r="L258" i="4"/>
  <c r="U257" i="4"/>
  <c r="Q257" i="4" s="1"/>
  <c r="T257" i="4"/>
  <c r="P257" i="4"/>
  <c r="N257" i="4"/>
  <c r="I257" i="4"/>
  <c r="U256" i="4"/>
  <c r="Q256" i="4" s="1"/>
  <c r="T256" i="4"/>
  <c r="N256" i="4"/>
  <c r="L256" i="4" s="1"/>
  <c r="U255" i="4"/>
  <c r="Q255" i="4" s="1"/>
  <c r="T255" i="4"/>
  <c r="N255" i="4"/>
  <c r="O255" i="4" s="1"/>
  <c r="M255" i="4" s="1"/>
  <c r="I255" i="4"/>
  <c r="U254" i="4"/>
  <c r="Q254" i="4" s="1"/>
  <c r="T254" i="4"/>
  <c r="O254" i="4"/>
  <c r="M254" i="4" s="1"/>
  <c r="N254" i="4"/>
  <c r="L254" i="4"/>
  <c r="U253" i="4"/>
  <c r="I253" i="4" s="1"/>
  <c r="T253" i="4"/>
  <c r="P253" i="4"/>
  <c r="N253" i="4"/>
  <c r="O253" i="4" s="1"/>
  <c r="M253" i="4" s="1"/>
  <c r="L253" i="4"/>
  <c r="U252" i="4"/>
  <c r="Q252" i="4" s="1"/>
  <c r="T252" i="4"/>
  <c r="P252" i="4"/>
  <c r="N252" i="4"/>
  <c r="O252" i="4" s="1"/>
  <c r="M252" i="4" s="1"/>
  <c r="L252" i="4"/>
  <c r="I252" i="4"/>
  <c r="U251" i="4"/>
  <c r="P251" i="4" s="1"/>
  <c r="T251" i="4"/>
  <c r="N251" i="4"/>
  <c r="O251" i="4" s="1"/>
  <c r="M251" i="4" s="1"/>
  <c r="U250" i="4"/>
  <c r="T250" i="4"/>
  <c r="N250" i="4"/>
  <c r="O250" i="4" s="1"/>
  <c r="M250" i="4" s="1"/>
  <c r="U249" i="4"/>
  <c r="T249" i="4"/>
  <c r="N249" i="4"/>
  <c r="O249" i="4" s="1"/>
  <c r="M249" i="4" s="1"/>
  <c r="U248" i="4"/>
  <c r="P248" i="4" s="1"/>
  <c r="T248" i="4"/>
  <c r="N248" i="4"/>
  <c r="O248" i="4" s="1"/>
  <c r="M248" i="4" s="1"/>
  <c r="U247" i="4"/>
  <c r="P247" i="4" s="1"/>
  <c r="T247" i="4"/>
  <c r="Q247" i="4"/>
  <c r="N247" i="4"/>
  <c r="O247" i="4" s="1"/>
  <c r="M247" i="4" s="1"/>
  <c r="L247" i="4"/>
  <c r="I247" i="4"/>
  <c r="U246" i="4"/>
  <c r="P246" i="4" s="1"/>
  <c r="T246" i="4"/>
  <c r="N246" i="4"/>
  <c r="O246" i="4" s="1"/>
  <c r="M246" i="4" s="1"/>
  <c r="U245" i="4"/>
  <c r="Q245" i="4" s="1"/>
  <c r="T245" i="4"/>
  <c r="N245" i="4"/>
  <c r="O245" i="4" s="1"/>
  <c r="M245" i="4" s="1"/>
  <c r="I245" i="4"/>
  <c r="U244" i="4"/>
  <c r="Q244" i="4" s="1"/>
  <c r="T244" i="4"/>
  <c r="N244" i="4"/>
  <c r="O244" i="4" s="1"/>
  <c r="M244" i="4" s="1"/>
  <c r="I244" i="4"/>
  <c r="U243" i="4"/>
  <c r="T243" i="4"/>
  <c r="N243" i="4"/>
  <c r="O243" i="4" s="1"/>
  <c r="M243" i="4" s="1"/>
  <c r="U242" i="4"/>
  <c r="T242" i="4"/>
  <c r="Q242" i="4"/>
  <c r="P242" i="4"/>
  <c r="N242" i="4"/>
  <c r="O242" i="4" s="1"/>
  <c r="M242" i="4" s="1"/>
  <c r="I242" i="4"/>
  <c r="U241" i="4"/>
  <c r="P241" i="4" s="1"/>
  <c r="T241" i="4"/>
  <c r="Q241" i="4"/>
  <c r="N241" i="4"/>
  <c r="O241" i="4" s="1"/>
  <c r="M241" i="4" s="1"/>
  <c r="U240" i="4"/>
  <c r="I240" i="4" s="1"/>
  <c r="T240" i="4"/>
  <c r="P240" i="4"/>
  <c r="N240" i="4"/>
  <c r="L240" i="4" s="1"/>
  <c r="U239" i="4"/>
  <c r="P239" i="4" s="1"/>
  <c r="T239" i="4"/>
  <c r="Q239" i="4"/>
  <c r="N239" i="4"/>
  <c r="L239" i="4" s="1"/>
  <c r="I239" i="4"/>
  <c r="U238" i="4"/>
  <c r="P238" i="4" s="1"/>
  <c r="T238" i="4"/>
  <c r="N238" i="4"/>
  <c r="O238" i="4" s="1"/>
  <c r="M238" i="4" s="1"/>
  <c r="U237" i="4"/>
  <c r="Q237" i="4" s="1"/>
  <c r="T237" i="4"/>
  <c r="P237" i="4"/>
  <c r="N237" i="4"/>
  <c r="O237" i="4" s="1"/>
  <c r="M237" i="4" s="1"/>
  <c r="L237" i="4"/>
  <c r="I237" i="4"/>
  <c r="U236" i="4"/>
  <c r="P236" i="4" s="1"/>
  <c r="T236" i="4"/>
  <c r="N236" i="4"/>
  <c r="O236" i="4" s="1"/>
  <c r="M236" i="4" s="1"/>
  <c r="U235" i="4"/>
  <c r="Q235" i="4" s="1"/>
  <c r="T235" i="4"/>
  <c r="N235" i="4"/>
  <c r="O235" i="4" s="1"/>
  <c r="M235" i="4" s="1"/>
  <c r="I235" i="4"/>
  <c r="U234" i="4"/>
  <c r="P234" i="4" s="1"/>
  <c r="T234" i="4"/>
  <c r="N234" i="4"/>
  <c r="O234" i="4" s="1"/>
  <c r="M234" i="4" s="1"/>
  <c r="U233" i="4"/>
  <c r="Q233" i="4" s="1"/>
  <c r="T233" i="4"/>
  <c r="N233" i="4"/>
  <c r="O233" i="4" s="1"/>
  <c r="M233" i="4" s="1"/>
  <c r="L233" i="4"/>
  <c r="I233" i="4"/>
  <c r="U232" i="4"/>
  <c r="I232" i="4" s="1"/>
  <c r="T232" i="4"/>
  <c r="N232" i="4"/>
  <c r="O232" i="4" s="1"/>
  <c r="M232" i="4" s="1"/>
  <c r="U231" i="4"/>
  <c r="Q231" i="4" s="1"/>
  <c r="T231" i="4"/>
  <c r="N231" i="4"/>
  <c r="O231" i="4" s="1"/>
  <c r="M231" i="4" s="1"/>
  <c r="I231" i="4"/>
  <c r="U230" i="4"/>
  <c r="T230" i="4"/>
  <c r="Q230" i="4"/>
  <c r="P230" i="4"/>
  <c r="N230" i="4"/>
  <c r="O230" i="4" s="1"/>
  <c r="M230" i="4" s="1"/>
  <c r="L230" i="4"/>
  <c r="I230" i="4"/>
  <c r="U229" i="4"/>
  <c r="I229" i="4" s="1"/>
  <c r="T229" i="4"/>
  <c r="N229" i="4"/>
  <c r="O229" i="4" s="1"/>
  <c r="M229" i="4" s="1"/>
  <c r="L229" i="4"/>
  <c r="U228" i="4"/>
  <c r="Q228" i="4" s="1"/>
  <c r="T228" i="4"/>
  <c r="P228" i="4"/>
  <c r="O228" i="4"/>
  <c r="M228" i="4" s="1"/>
  <c r="N228" i="4"/>
  <c r="L228" i="4"/>
  <c r="U227" i="4"/>
  <c r="Q227" i="4" s="1"/>
  <c r="T227" i="4"/>
  <c r="P227" i="4"/>
  <c r="N227" i="4"/>
  <c r="I227" i="4"/>
  <c r="U226" i="4"/>
  <c r="Q226" i="4" s="1"/>
  <c r="T226" i="4"/>
  <c r="N226" i="4"/>
  <c r="O226" i="4" s="1"/>
  <c r="M226" i="4" s="1"/>
  <c r="U225" i="4"/>
  <c r="Q225" i="4" s="1"/>
  <c r="T225" i="4"/>
  <c r="N225" i="4"/>
  <c r="O225" i="4" s="1"/>
  <c r="M225" i="4" s="1"/>
  <c r="L225" i="4"/>
  <c r="I225" i="4"/>
  <c r="U224" i="4"/>
  <c r="Q224" i="4" s="1"/>
  <c r="T224" i="4"/>
  <c r="N224" i="4"/>
  <c r="O224" i="4" s="1"/>
  <c r="M224" i="4" s="1"/>
  <c r="U223" i="4"/>
  <c r="T223" i="4"/>
  <c r="Q223" i="4"/>
  <c r="P223" i="4"/>
  <c r="O223" i="4"/>
  <c r="M223" i="4" s="1"/>
  <c r="N223" i="4"/>
  <c r="L223" i="4" s="1"/>
  <c r="I223" i="4"/>
  <c r="V222" i="4"/>
  <c r="I222" i="4" s="1"/>
  <c r="U222" i="4"/>
  <c r="N222" i="4"/>
  <c r="L222" i="4" s="1"/>
  <c r="V221" i="4"/>
  <c r="T221" i="4" s="1"/>
  <c r="U221" i="4"/>
  <c r="Q221" i="4"/>
  <c r="N221" i="4"/>
  <c r="O221" i="4" s="1"/>
  <c r="M221" i="4"/>
  <c r="L221" i="4"/>
  <c r="U220" i="4"/>
  <c r="P220" i="4" s="1"/>
  <c r="T220" i="4"/>
  <c r="Q220" i="4"/>
  <c r="N220" i="4"/>
  <c r="O220" i="4" s="1"/>
  <c r="M220" i="4" s="1"/>
  <c r="I220" i="4"/>
  <c r="U219" i="4"/>
  <c r="I219" i="4" s="1"/>
  <c r="T219" i="4"/>
  <c r="Q219" i="4"/>
  <c r="P219" i="4"/>
  <c r="N219" i="4"/>
  <c r="O219" i="4" s="1"/>
  <c r="M219" i="4" s="1"/>
  <c r="L219" i="4"/>
  <c r="U218" i="4"/>
  <c r="T218" i="4"/>
  <c r="Q218" i="4"/>
  <c r="P218" i="4"/>
  <c r="N218" i="4"/>
  <c r="O218" i="4" s="1"/>
  <c r="M218" i="4" s="1"/>
  <c r="I218" i="4"/>
  <c r="U217" i="4"/>
  <c r="I217" i="4" s="1"/>
  <c r="T217" i="4"/>
  <c r="Q217" i="4"/>
  <c r="N217" i="4"/>
  <c r="L217" i="4" s="1"/>
  <c r="U216" i="4"/>
  <c r="I216" i="4" s="1"/>
  <c r="T216" i="4"/>
  <c r="Q216" i="4"/>
  <c r="P216" i="4"/>
  <c r="O216" i="4"/>
  <c r="M216" i="4" s="1"/>
  <c r="N216" i="4"/>
  <c r="L216" i="4" s="1"/>
  <c r="U215" i="4"/>
  <c r="I215" i="4" s="1"/>
  <c r="T215" i="4"/>
  <c r="N215" i="4"/>
  <c r="O215" i="4" s="1"/>
  <c r="M215" i="4" s="1"/>
  <c r="U214" i="4"/>
  <c r="Q214" i="4" s="1"/>
  <c r="T214" i="4"/>
  <c r="N214" i="4"/>
  <c r="O214" i="4" s="1"/>
  <c r="M214" i="4" s="1"/>
  <c r="L214" i="4"/>
  <c r="I214" i="4"/>
  <c r="U213" i="4"/>
  <c r="Q213" i="4" s="1"/>
  <c r="T213" i="4"/>
  <c r="N213" i="4"/>
  <c r="U212" i="4"/>
  <c r="T212" i="4"/>
  <c r="Q212" i="4"/>
  <c r="P212" i="4"/>
  <c r="N212" i="4"/>
  <c r="O212" i="4" s="1"/>
  <c r="M212" i="4" s="1"/>
  <c r="I212" i="4"/>
  <c r="U211" i="4"/>
  <c r="Q211" i="4" s="1"/>
  <c r="T211" i="4"/>
  <c r="N211" i="4"/>
  <c r="O211" i="4" s="1"/>
  <c r="M211" i="4" s="1"/>
  <c r="L211" i="4"/>
  <c r="U210" i="4"/>
  <c r="I210" i="4" s="1"/>
  <c r="T210" i="4"/>
  <c r="Q210" i="4"/>
  <c r="P210" i="4"/>
  <c r="N210" i="4"/>
  <c r="O210" i="4" s="1"/>
  <c r="M210" i="4" s="1"/>
  <c r="U209" i="4"/>
  <c r="I209" i="4" s="1"/>
  <c r="T209" i="4"/>
  <c r="Q209" i="4"/>
  <c r="P209" i="4"/>
  <c r="N209" i="4"/>
  <c r="L209" i="4" s="1"/>
  <c r="U208" i="4"/>
  <c r="I208" i="4" s="1"/>
  <c r="T208" i="4"/>
  <c r="Q208" i="4"/>
  <c r="P208" i="4"/>
  <c r="N208" i="4"/>
  <c r="L208" i="4" s="1"/>
  <c r="U207" i="4"/>
  <c r="Q207" i="4" s="1"/>
  <c r="T207" i="4"/>
  <c r="N207" i="4"/>
  <c r="O207" i="4" s="1"/>
  <c r="M207" i="4" s="1"/>
  <c r="L207" i="4"/>
  <c r="U206" i="4"/>
  <c r="T206" i="4"/>
  <c r="Q206" i="4"/>
  <c r="N206" i="4"/>
  <c r="L206" i="4" s="1"/>
  <c r="U205" i="4"/>
  <c r="Q205" i="4" s="1"/>
  <c r="T205" i="4"/>
  <c r="P205" i="4"/>
  <c r="N205" i="4"/>
  <c r="O205" i="4" s="1"/>
  <c r="M205" i="4" s="1"/>
  <c r="L205" i="4"/>
  <c r="I205" i="4"/>
  <c r="U204" i="4"/>
  <c r="Q204" i="4" s="1"/>
  <c r="T204" i="4"/>
  <c r="P204" i="4"/>
  <c r="N204" i="4"/>
  <c r="O204" i="4" s="1"/>
  <c r="M204" i="4" s="1"/>
  <c r="U203" i="4"/>
  <c r="Q203" i="4" s="1"/>
  <c r="T203" i="4"/>
  <c r="O203" i="4"/>
  <c r="M203" i="4" s="1"/>
  <c r="N203" i="4"/>
  <c r="L203" i="4" s="1"/>
  <c r="U202" i="4"/>
  <c r="I202" i="4" s="1"/>
  <c r="T202" i="4"/>
  <c r="Q202" i="4"/>
  <c r="P202" i="4"/>
  <c r="N202" i="4"/>
  <c r="O202" i="4" s="1"/>
  <c r="M202" i="4" s="1"/>
  <c r="U201" i="4"/>
  <c r="I201" i="4" s="1"/>
  <c r="T201" i="4"/>
  <c r="Q201" i="4"/>
  <c r="N201" i="4"/>
  <c r="L201" i="4" s="1"/>
  <c r="U200" i="4"/>
  <c r="P200" i="4" s="1"/>
  <c r="T200" i="4"/>
  <c r="Q200" i="4"/>
  <c r="N200" i="4"/>
  <c r="I200" i="4"/>
  <c r="U199" i="4"/>
  <c r="I199" i="4" s="1"/>
  <c r="T199" i="4"/>
  <c r="N199" i="4"/>
  <c r="O199" i="4" s="1"/>
  <c r="M199" i="4" s="1"/>
  <c r="L199" i="4"/>
  <c r="U198" i="4"/>
  <c r="T198" i="4"/>
  <c r="Q198" i="4"/>
  <c r="P198" i="4"/>
  <c r="N198" i="4"/>
  <c r="O198" i="4" s="1"/>
  <c r="M198" i="4" s="1"/>
  <c r="I198" i="4"/>
  <c r="U197" i="4"/>
  <c r="T197" i="4"/>
  <c r="Q197" i="4"/>
  <c r="P197" i="4"/>
  <c r="N197" i="4"/>
  <c r="O197" i="4" s="1"/>
  <c r="M197" i="4" s="1"/>
  <c r="I197" i="4"/>
  <c r="U196" i="4"/>
  <c r="Q196" i="4" s="1"/>
  <c r="T196" i="4"/>
  <c r="N196" i="4"/>
  <c r="O196" i="4" s="1"/>
  <c r="M196" i="4" s="1"/>
  <c r="I196" i="4"/>
  <c r="U195" i="4"/>
  <c r="Q195" i="4" s="1"/>
  <c r="T195" i="4"/>
  <c r="N195" i="4"/>
  <c r="O195" i="4" s="1"/>
  <c r="M195" i="4" s="1"/>
  <c r="U194" i="4"/>
  <c r="I194" i="4" s="1"/>
  <c r="T194" i="4"/>
  <c r="Q194" i="4"/>
  <c r="P194" i="4"/>
  <c r="N194" i="4"/>
  <c r="L194" i="4" s="1"/>
  <c r="U193" i="4"/>
  <c r="Q193" i="4" s="1"/>
  <c r="T193" i="4"/>
  <c r="P193" i="4"/>
  <c r="N193" i="4"/>
  <c r="O193" i="4" s="1"/>
  <c r="M193" i="4"/>
  <c r="L193" i="4"/>
  <c r="I193" i="4"/>
  <c r="U192" i="4"/>
  <c r="Q192" i="4" s="1"/>
  <c r="T192" i="4"/>
  <c r="O192" i="4"/>
  <c r="M192" i="4" s="1"/>
  <c r="N192" i="4"/>
  <c r="L192" i="4" s="1"/>
  <c r="U191" i="4"/>
  <c r="Q191" i="4" s="1"/>
  <c r="T191" i="4"/>
  <c r="P191" i="4"/>
  <c r="N191" i="4"/>
  <c r="O191" i="4" s="1"/>
  <c r="M191" i="4" s="1"/>
  <c r="I191" i="4"/>
  <c r="U190" i="4"/>
  <c r="Q190" i="4" s="1"/>
  <c r="T190" i="4"/>
  <c r="N190" i="4"/>
  <c r="O190" i="4" s="1"/>
  <c r="M190" i="4" s="1"/>
  <c r="I190" i="4"/>
  <c r="U189" i="4"/>
  <c r="Q189" i="4" s="1"/>
  <c r="T189" i="4"/>
  <c r="P189" i="4"/>
  <c r="N189" i="4"/>
  <c r="O189" i="4" s="1"/>
  <c r="M189" i="4" s="1"/>
  <c r="I189" i="4"/>
  <c r="U188" i="4"/>
  <c r="Q188" i="4" s="1"/>
  <c r="T188" i="4"/>
  <c r="N188" i="4"/>
  <c r="O188" i="4" s="1"/>
  <c r="M188" i="4" s="1"/>
  <c r="U187" i="4"/>
  <c r="I187" i="4" s="1"/>
  <c r="T187" i="4"/>
  <c r="N187" i="4"/>
  <c r="O187" i="4" s="1"/>
  <c r="M187" i="4" s="1"/>
  <c r="L187" i="4"/>
  <c r="U186" i="4"/>
  <c r="T186" i="4"/>
  <c r="Q186" i="4"/>
  <c r="P186" i="4"/>
  <c r="O186" i="4"/>
  <c r="M186" i="4" s="1"/>
  <c r="N186" i="4"/>
  <c r="L186" i="4"/>
  <c r="I186" i="4"/>
  <c r="U185" i="4"/>
  <c r="I185" i="4" s="1"/>
  <c r="T185" i="4"/>
  <c r="Q185" i="4"/>
  <c r="P185" i="4"/>
  <c r="N185" i="4"/>
  <c r="L185" i="4" s="1"/>
  <c r="U184" i="4"/>
  <c r="Q184" i="4" s="1"/>
  <c r="T184" i="4"/>
  <c r="P184" i="4"/>
  <c r="N184" i="4"/>
  <c r="O184" i="4" s="1"/>
  <c r="M184" i="4" s="1"/>
  <c r="I184" i="4"/>
  <c r="U183" i="4"/>
  <c r="Q183" i="4" s="1"/>
  <c r="T183" i="4"/>
  <c r="N183" i="4"/>
  <c r="L183" i="4" s="1"/>
  <c r="U182" i="4"/>
  <c r="Q182" i="4" s="1"/>
  <c r="T182" i="4"/>
  <c r="P182" i="4"/>
  <c r="N182" i="4"/>
  <c r="O182" i="4" s="1"/>
  <c r="M182" i="4" s="1"/>
  <c r="I182" i="4"/>
  <c r="U181" i="4"/>
  <c r="P181" i="4" s="1"/>
  <c r="T181" i="4"/>
  <c r="Q181" i="4"/>
  <c r="N181" i="4"/>
  <c r="O181" i="4" s="1"/>
  <c r="M181" i="4" s="1"/>
  <c r="U180" i="4"/>
  <c r="I180" i="4" s="1"/>
  <c r="T180" i="4"/>
  <c r="N180" i="4"/>
  <c r="O180" i="4" s="1"/>
  <c r="M180" i="4" s="1"/>
  <c r="U179" i="4"/>
  <c r="Q179" i="4" s="1"/>
  <c r="T179" i="4"/>
  <c r="P179" i="4"/>
  <c r="N179" i="4"/>
  <c r="L179" i="4" s="1"/>
  <c r="I179" i="4"/>
  <c r="U178" i="4"/>
  <c r="P178" i="4" s="1"/>
  <c r="T178" i="4"/>
  <c r="N178" i="4"/>
  <c r="L178" i="4" s="1"/>
  <c r="U177" i="4"/>
  <c r="Q177" i="4" s="1"/>
  <c r="T177" i="4"/>
  <c r="N177" i="4"/>
  <c r="L177" i="4" s="1"/>
  <c r="U176" i="4"/>
  <c r="T176" i="4"/>
  <c r="Q176" i="4"/>
  <c r="P176" i="4"/>
  <c r="N176" i="4"/>
  <c r="O176" i="4" s="1"/>
  <c r="M176" i="4" s="1"/>
  <c r="I176" i="4"/>
  <c r="U175" i="4"/>
  <c r="P175" i="4" s="1"/>
  <c r="T175" i="4"/>
  <c r="Q175" i="4"/>
  <c r="N175" i="4"/>
  <c r="O175" i="4" s="1"/>
  <c r="M175" i="4" s="1"/>
  <c r="U174" i="4"/>
  <c r="T174" i="4"/>
  <c r="Q174" i="4"/>
  <c r="P174" i="4"/>
  <c r="N174" i="4"/>
  <c r="O174" i="4" s="1"/>
  <c r="M174" i="4" s="1"/>
  <c r="I174" i="4"/>
  <c r="U173" i="4"/>
  <c r="P173" i="4" s="1"/>
  <c r="T173" i="4"/>
  <c r="N173" i="4"/>
  <c r="O173" i="4" s="1"/>
  <c r="M173" i="4" s="1"/>
  <c r="I173" i="4"/>
  <c r="U172" i="4"/>
  <c r="T172" i="4"/>
  <c r="N172" i="4"/>
  <c r="U171" i="4"/>
  <c r="I171" i="4" s="1"/>
  <c r="T171" i="4"/>
  <c r="N171" i="4"/>
  <c r="O171" i="4" s="1"/>
  <c r="M171" i="4" s="1"/>
  <c r="U170" i="4"/>
  <c r="P170" i="4" s="1"/>
  <c r="T170" i="4"/>
  <c r="Q170" i="4"/>
  <c r="N170" i="4"/>
  <c r="O170" i="4" s="1"/>
  <c r="M170" i="4" s="1"/>
  <c r="U169" i="4"/>
  <c r="I169" i="4" s="1"/>
  <c r="T169" i="4"/>
  <c r="Q169" i="4"/>
  <c r="N169" i="4"/>
  <c r="L169" i="4" s="1"/>
  <c r="U168" i="4"/>
  <c r="T168" i="4"/>
  <c r="Q168" i="4"/>
  <c r="P168" i="4"/>
  <c r="N168" i="4"/>
  <c r="O168" i="4" s="1"/>
  <c r="M168" i="4" s="1"/>
  <c r="I168" i="4"/>
  <c r="U167" i="4"/>
  <c r="P167" i="4" s="1"/>
  <c r="T167" i="4"/>
  <c r="N167" i="4"/>
  <c r="O167" i="4" s="1"/>
  <c r="M167" i="4" s="1"/>
  <c r="U166" i="4"/>
  <c r="T166" i="4"/>
  <c r="Q166" i="4"/>
  <c r="P166" i="4"/>
  <c r="N166" i="4"/>
  <c r="O166" i="4" s="1"/>
  <c r="M166" i="4" s="1"/>
  <c r="I166" i="4"/>
  <c r="U165" i="4"/>
  <c r="T165" i="4"/>
  <c r="N165" i="4"/>
  <c r="O165" i="4" s="1"/>
  <c r="M165" i="4"/>
  <c r="U164" i="4"/>
  <c r="P164" i="4" s="1"/>
  <c r="T164" i="4"/>
  <c r="Q164" i="4"/>
  <c r="N164" i="4"/>
  <c r="O164" i="4" s="1"/>
  <c r="M164" i="4" s="1"/>
  <c r="L164" i="4"/>
  <c r="I164" i="4"/>
  <c r="U163" i="4"/>
  <c r="Q163" i="4" s="1"/>
  <c r="T163" i="4"/>
  <c r="N163" i="4"/>
  <c r="O163" i="4" s="1"/>
  <c r="M163" i="4" s="1"/>
  <c r="U162" i="4"/>
  <c r="Q162" i="4" s="1"/>
  <c r="T162" i="4"/>
  <c r="N162" i="4"/>
  <c r="O162" i="4" s="1"/>
  <c r="M162" i="4" s="1"/>
  <c r="L162" i="4"/>
  <c r="I162" i="4"/>
  <c r="U161" i="4"/>
  <c r="Q161" i="4" s="1"/>
  <c r="T161" i="4"/>
  <c r="N161" i="4"/>
  <c r="O161" i="4" s="1"/>
  <c r="M161" i="4" s="1"/>
  <c r="L161" i="4"/>
  <c r="U160" i="4"/>
  <c r="P160" i="4" s="1"/>
  <c r="T160" i="4"/>
  <c r="Q160" i="4"/>
  <c r="N160" i="4"/>
  <c r="O160" i="4" s="1"/>
  <c r="M160" i="4" s="1"/>
  <c r="L160" i="4"/>
  <c r="I160" i="4"/>
  <c r="U159" i="4"/>
  <c r="Q159" i="4" s="1"/>
  <c r="T159" i="4"/>
  <c r="N159" i="4"/>
  <c r="O159" i="4" s="1"/>
  <c r="M159" i="4" s="1"/>
  <c r="U158" i="4"/>
  <c r="P158" i="4" s="1"/>
  <c r="T158" i="4"/>
  <c r="N158" i="4"/>
  <c r="O158" i="4" s="1"/>
  <c r="M158" i="4" s="1"/>
  <c r="L158" i="4"/>
  <c r="U157" i="4"/>
  <c r="Q157" i="4" s="1"/>
  <c r="T157" i="4"/>
  <c r="P157" i="4"/>
  <c r="N157" i="4"/>
  <c r="O157" i="4" s="1"/>
  <c r="M157" i="4" s="1"/>
  <c r="I157" i="4"/>
  <c r="U156" i="4"/>
  <c r="P156" i="4" s="1"/>
  <c r="T156" i="4"/>
  <c r="N156" i="4"/>
  <c r="L156" i="4" s="1"/>
  <c r="I156" i="4"/>
  <c r="U155" i="4"/>
  <c r="I155" i="4" s="1"/>
  <c r="T155" i="4"/>
  <c r="N155" i="4"/>
  <c r="O155" i="4" s="1"/>
  <c r="M155" i="4" s="1"/>
  <c r="U154" i="4"/>
  <c r="I154" i="4" s="1"/>
  <c r="T154" i="4"/>
  <c r="N154" i="4"/>
  <c r="L154" i="4" s="1"/>
  <c r="U153" i="4"/>
  <c r="Q153" i="4" s="1"/>
  <c r="T153" i="4"/>
  <c r="N153" i="4"/>
  <c r="O153" i="4" s="1"/>
  <c r="M153" i="4" s="1"/>
  <c r="L153" i="4"/>
  <c r="U152" i="4"/>
  <c r="P152" i="4" s="1"/>
  <c r="T152" i="4"/>
  <c r="Q152" i="4"/>
  <c r="N152" i="4"/>
  <c r="O152" i="4" s="1"/>
  <c r="M152" i="4" s="1"/>
  <c r="U151" i="4"/>
  <c r="Q151" i="4" s="1"/>
  <c r="T151" i="4"/>
  <c r="N151" i="4"/>
  <c r="O151" i="4" s="1"/>
  <c r="M151" i="4" s="1"/>
  <c r="U150" i="4"/>
  <c r="Q150" i="4" s="1"/>
  <c r="T150" i="4"/>
  <c r="N150" i="4"/>
  <c r="O150" i="4" s="1"/>
  <c r="M150" i="4" s="1"/>
  <c r="U149" i="4"/>
  <c r="Q149" i="4" s="1"/>
  <c r="T149" i="4"/>
  <c r="P149" i="4"/>
  <c r="N149" i="4"/>
  <c r="I149" i="4"/>
  <c r="U148" i="4"/>
  <c r="Q148" i="4" s="1"/>
  <c r="T148" i="4"/>
  <c r="N148" i="4"/>
  <c r="O148" i="4" s="1"/>
  <c r="M148" i="4" s="1"/>
  <c r="U147" i="4"/>
  <c r="I147" i="4" s="1"/>
  <c r="T147" i="4"/>
  <c r="Q147" i="4"/>
  <c r="P147" i="4"/>
  <c r="N147" i="4"/>
  <c r="O147" i="4" s="1"/>
  <c r="M147" i="4" s="1"/>
  <c r="U146" i="4"/>
  <c r="I146" i="4" s="1"/>
  <c r="T146" i="4"/>
  <c r="N146" i="4"/>
  <c r="L146" i="4" s="1"/>
  <c r="U145" i="4"/>
  <c r="Q145" i="4" s="1"/>
  <c r="T145" i="4"/>
  <c r="P145" i="4"/>
  <c r="N145" i="4"/>
  <c r="O145" i="4" s="1"/>
  <c r="M145" i="4" s="1"/>
  <c r="I145" i="4"/>
  <c r="U144" i="4"/>
  <c r="I144" i="4" s="1"/>
  <c r="T144" i="4"/>
  <c r="N144" i="4"/>
  <c r="L144" i="4" s="1"/>
  <c r="U143" i="4"/>
  <c r="T143" i="4"/>
  <c r="N143" i="4"/>
  <c r="O143" i="4" s="1"/>
  <c r="M143" i="4" s="1"/>
  <c r="L143" i="4"/>
  <c r="I143" i="4"/>
  <c r="U142" i="4"/>
  <c r="Q142" i="4" s="1"/>
  <c r="T142" i="4"/>
  <c r="N142" i="4"/>
  <c r="L142" i="4" s="1"/>
  <c r="U141" i="4"/>
  <c r="P141" i="4" s="1"/>
  <c r="T141" i="4"/>
  <c r="Q141" i="4"/>
  <c r="N141" i="4"/>
  <c r="O141" i="4" s="1"/>
  <c r="M141" i="4" s="1"/>
  <c r="L141" i="4"/>
  <c r="I141" i="4"/>
  <c r="U140" i="4"/>
  <c r="Q140" i="4" s="1"/>
  <c r="T140" i="4"/>
  <c r="N140" i="4"/>
  <c r="O140" i="4" s="1"/>
  <c r="M140" i="4" s="1"/>
  <c r="U139" i="4"/>
  <c r="I139" i="4" s="1"/>
  <c r="T139" i="4"/>
  <c r="N139" i="4"/>
  <c r="O139" i="4" s="1"/>
  <c r="M139" i="4" s="1"/>
  <c r="U138" i="4"/>
  <c r="I138" i="4" s="1"/>
  <c r="T138" i="4"/>
  <c r="Q138" i="4"/>
  <c r="P138" i="4"/>
  <c r="N138" i="4"/>
  <c r="L138" i="4" s="1"/>
  <c r="U137" i="4"/>
  <c r="I137" i="4" s="1"/>
  <c r="T137" i="4"/>
  <c r="P137" i="4"/>
  <c r="N137" i="4"/>
  <c r="L137" i="4" s="1"/>
  <c r="U136" i="4"/>
  <c r="P136" i="4" s="1"/>
  <c r="T136" i="4"/>
  <c r="Q136" i="4"/>
  <c r="N136" i="4"/>
  <c r="O136" i="4" s="1"/>
  <c r="M136" i="4" s="1"/>
  <c r="I136" i="4"/>
  <c r="U135" i="4"/>
  <c r="I135" i="4" s="1"/>
  <c r="T135" i="4"/>
  <c r="P135" i="4"/>
  <c r="N135" i="4"/>
  <c r="O135" i="4" s="1"/>
  <c r="M135" i="4" s="1"/>
  <c r="U134" i="4"/>
  <c r="T134" i="4"/>
  <c r="Q134" i="4"/>
  <c r="P134" i="4"/>
  <c r="N134" i="4"/>
  <c r="O134" i="4" s="1"/>
  <c r="M134" i="4" s="1"/>
  <c r="I134" i="4"/>
  <c r="U133" i="4"/>
  <c r="P133" i="4" s="1"/>
  <c r="T133" i="4"/>
  <c r="N133" i="4"/>
  <c r="O133" i="4" s="1"/>
  <c r="M133" i="4" s="1"/>
  <c r="L133" i="4"/>
  <c r="U132" i="4"/>
  <c r="Q132" i="4" s="1"/>
  <c r="T132" i="4"/>
  <c r="N132" i="4"/>
  <c r="O132" i="4" s="1"/>
  <c r="M132" i="4" s="1"/>
  <c r="I132" i="4"/>
  <c r="U131" i="4"/>
  <c r="I131" i="4" s="1"/>
  <c r="T131" i="4"/>
  <c r="Q131" i="4"/>
  <c r="P131" i="4"/>
  <c r="N131" i="4"/>
  <c r="O131" i="4" s="1"/>
  <c r="M131" i="4" s="1"/>
  <c r="U130" i="4"/>
  <c r="I130" i="4" s="1"/>
  <c r="T130" i="4"/>
  <c r="N130" i="4"/>
  <c r="L130" i="4" s="1"/>
  <c r="U129" i="4"/>
  <c r="T129" i="4"/>
  <c r="Q129" i="4"/>
  <c r="P129" i="4"/>
  <c r="N129" i="4"/>
  <c r="O129" i="4" s="1"/>
  <c r="M129" i="4"/>
  <c r="L129" i="4"/>
  <c r="I129" i="4"/>
  <c r="U128" i="4"/>
  <c r="Q128" i="4" s="1"/>
  <c r="T128" i="4"/>
  <c r="N128" i="4"/>
  <c r="O128" i="4" s="1"/>
  <c r="M128" i="4" s="1"/>
  <c r="U127" i="4"/>
  <c r="T127" i="4"/>
  <c r="Q127" i="4"/>
  <c r="P127" i="4"/>
  <c r="N127" i="4"/>
  <c r="O127" i="4" s="1"/>
  <c r="M127" i="4" s="1"/>
  <c r="I127" i="4"/>
  <c r="U126" i="4"/>
  <c r="Q126" i="4" s="1"/>
  <c r="T126" i="4"/>
  <c r="N126" i="4"/>
  <c r="O126" i="4" s="1"/>
  <c r="M126" i="4" s="1"/>
  <c r="U125" i="4"/>
  <c r="T125" i="4"/>
  <c r="Q125" i="4"/>
  <c r="P125" i="4"/>
  <c r="N125" i="4"/>
  <c r="O125" i="4" s="1"/>
  <c r="M125" i="4" s="1"/>
  <c r="I125" i="4"/>
  <c r="U124" i="4"/>
  <c r="I124" i="4" s="1"/>
  <c r="T124" i="4"/>
  <c r="Q124" i="4"/>
  <c r="P124" i="4"/>
  <c r="N124" i="4"/>
  <c r="O124" i="4" s="1"/>
  <c r="M124" i="4" s="1"/>
  <c r="U123" i="4"/>
  <c r="I123" i="4" s="1"/>
  <c r="T123" i="4"/>
  <c r="N123" i="4"/>
  <c r="O123" i="4" s="1"/>
  <c r="M123" i="4" s="1"/>
  <c r="U122" i="4"/>
  <c r="I122" i="4" s="1"/>
  <c r="T122" i="4"/>
  <c r="Q122" i="4"/>
  <c r="P122" i="4"/>
  <c r="N122" i="4"/>
  <c r="O122" i="4" s="1"/>
  <c r="M122" i="4" s="1"/>
  <c r="U121" i="4"/>
  <c r="I121" i="4" s="1"/>
  <c r="T121" i="4"/>
  <c r="Q121" i="4"/>
  <c r="P121" i="4"/>
  <c r="N121" i="4"/>
  <c r="O121" i="4" s="1"/>
  <c r="M121" i="4" s="1"/>
  <c r="L121" i="4"/>
  <c r="U120" i="4"/>
  <c r="Q120" i="4" s="1"/>
  <c r="T120" i="4"/>
  <c r="P120" i="4"/>
  <c r="N120" i="4"/>
  <c r="O120" i="4" s="1"/>
  <c r="M120" i="4" s="1"/>
  <c r="L120" i="4"/>
  <c r="I120" i="4"/>
  <c r="U119" i="4"/>
  <c r="I119" i="4" s="1"/>
  <c r="T119" i="4"/>
  <c r="Q119" i="4"/>
  <c r="P119" i="4"/>
  <c r="N119" i="4"/>
  <c r="O119" i="4" s="1"/>
  <c r="M119" i="4" s="1"/>
  <c r="U118" i="4"/>
  <c r="P118" i="4" s="1"/>
  <c r="T118" i="4"/>
  <c r="N118" i="4"/>
  <c r="O118" i="4" s="1"/>
  <c r="M118" i="4" s="1"/>
  <c r="U117" i="4"/>
  <c r="P117" i="4" s="1"/>
  <c r="T117" i="4"/>
  <c r="Q117" i="4"/>
  <c r="N117" i="4"/>
  <c r="O117" i="4" s="1"/>
  <c r="M117" i="4" s="1"/>
  <c r="U116" i="4"/>
  <c r="I116" i="4" s="1"/>
  <c r="T116" i="4"/>
  <c r="N116" i="4"/>
  <c r="O116" i="4" s="1"/>
  <c r="M116" i="4" s="1"/>
  <c r="U115" i="4"/>
  <c r="Q115" i="4" s="1"/>
  <c r="T115" i="4"/>
  <c r="P115" i="4"/>
  <c r="N115" i="4"/>
  <c r="L115" i="4" s="1"/>
  <c r="U114" i="4"/>
  <c r="Q114" i="4" s="1"/>
  <c r="T114" i="4"/>
  <c r="N114" i="4"/>
  <c r="L114" i="4" s="1"/>
  <c r="I114" i="4"/>
  <c r="U113" i="4"/>
  <c r="Q113" i="4" s="1"/>
  <c r="T113" i="4"/>
  <c r="N113" i="4"/>
  <c r="O113" i="4" s="1"/>
  <c r="M113" i="4" s="1"/>
  <c r="L113" i="4"/>
  <c r="I113" i="4"/>
  <c r="U112" i="4"/>
  <c r="Q112" i="4" s="1"/>
  <c r="T112" i="4"/>
  <c r="N112" i="4"/>
  <c r="O112" i="4" s="1"/>
  <c r="M112" i="4" s="1"/>
  <c r="U111" i="4"/>
  <c r="Q111" i="4" s="1"/>
  <c r="T111" i="4"/>
  <c r="P111" i="4"/>
  <c r="N111" i="4"/>
  <c r="O111" i="4" s="1"/>
  <c r="M111" i="4" s="1"/>
  <c r="I111" i="4"/>
  <c r="U110" i="4"/>
  <c r="Q110" i="4" s="1"/>
  <c r="T110" i="4"/>
  <c r="N110" i="4"/>
  <c r="O110" i="4" s="1"/>
  <c r="M110" i="4" s="1"/>
  <c r="U109" i="4"/>
  <c r="Q109" i="4" s="1"/>
  <c r="T109" i="4"/>
  <c r="N109" i="4"/>
  <c r="O109" i="4" s="1"/>
  <c r="M109" i="4" s="1"/>
  <c r="L109" i="4"/>
  <c r="U108" i="4"/>
  <c r="T108" i="4"/>
  <c r="N108" i="4"/>
  <c r="U107" i="4"/>
  <c r="I107" i="4" s="1"/>
  <c r="T107" i="4"/>
  <c r="N107" i="4"/>
  <c r="O107" i="4" s="1"/>
  <c r="M107" i="4" s="1"/>
  <c r="L107" i="4"/>
  <c r="U106" i="4"/>
  <c r="P106" i="4" s="1"/>
  <c r="T106" i="4"/>
  <c r="N106" i="4"/>
  <c r="O106" i="4" s="1"/>
  <c r="M106" i="4" s="1"/>
  <c r="U105" i="4"/>
  <c r="P105" i="4" s="1"/>
  <c r="T105" i="4"/>
  <c r="Q105" i="4"/>
  <c r="N105" i="4"/>
  <c r="O105" i="4" s="1"/>
  <c r="M105" i="4" s="1"/>
  <c r="L105" i="4"/>
  <c r="I105" i="4"/>
  <c r="U104" i="4"/>
  <c r="Q104" i="4" s="1"/>
  <c r="T104" i="4"/>
  <c r="N104" i="4"/>
  <c r="O104" i="4" s="1"/>
  <c r="M104" i="4" s="1"/>
  <c r="U103" i="4"/>
  <c r="Q103" i="4" s="1"/>
  <c r="T103" i="4"/>
  <c r="N103" i="4"/>
  <c r="O103" i="4" s="1"/>
  <c r="M103" i="4" s="1"/>
  <c r="I103" i="4"/>
  <c r="U102" i="4"/>
  <c r="Q102" i="4" s="1"/>
  <c r="T102" i="4"/>
  <c r="P102" i="4"/>
  <c r="N102" i="4"/>
  <c r="O102" i="4" s="1"/>
  <c r="M102" i="4" s="1"/>
  <c r="U101" i="4"/>
  <c r="T101" i="4"/>
  <c r="N101" i="4"/>
  <c r="O101" i="4" s="1"/>
  <c r="M101" i="4" s="1"/>
  <c r="U100" i="4"/>
  <c r="T100" i="4"/>
  <c r="Q100" i="4"/>
  <c r="P100" i="4"/>
  <c r="N100" i="4"/>
  <c r="O100" i="4" s="1"/>
  <c r="M100" i="4" s="1"/>
  <c r="I100" i="4"/>
  <c r="U99" i="4"/>
  <c r="T99" i="4"/>
  <c r="Q99" i="4"/>
  <c r="P99" i="4"/>
  <c r="O99" i="4"/>
  <c r="M99" i="4" s="1"/>
  <c r="N99" i="4"/>
  <c r="L99" i="4"/>
  <c r="I99" i="4"/>
  <c r="U98" i="4"/>
  <c r="I98" i="4" s="1"/>
  <c r="T98" i="4"/>
  <c r="Q98" i="4"/>
  <c r="P98" i="4"/>
  <c r="N98" i="4"/>
  <c r="O98" i="4" s="1"/>
  <c r="M98" i="4" s="1"/>
  <c r="U97" i="4"/>
  <c r="Q97" i="4" s="1"/>
  <c r="T97" i="4"/>
  <c r="P97" i="4"/>
  <c r="N97" i="4"/>
  <c r="O97" i="4" s="1"/>
  <c r="M97" i="4" s="1"/>
  <c r="U96" i="4"/>
  <c r="Q96" i="4" s="1"/>
  <c r="T96" i="4"/>
  <c r="P96" i="4"/>
  <c r="N96" i="4"/>
  <c r="O96" i="4" s="1"/>
  <c r="M96" i="4" s="1"/>
  <c r="I96" i="4"/>
  <c r="U95" i="4"/>
  <c r="Q95" i="4" s="1"/>
  <c r="T95" i="4"/>
  <c r="N95" i="4"/>
  <c r="O95" i="4" s="1"/>
  <c r="M95" i="4" s="1"/>
  <c r="I95" i="4"/>
  <c r="U94" i="4"/>
  <c r="P94" i="4" s="1"/>
  <c r="T94" i="4"/>
  <c r="N94" i="4"/>
  <c r="O94" i="4" s="1"/>
  <c r="M94" i="4" s="1"/>
  <c r="U93" i="4"/>
  <c r="T93" i="4"/>
  <c r="Q93" i="4"/>
  <c r="P93" i="4"/>
  <c r="N93" i="4"/>
  <c r="O93" i="4" s="1"/>
  <c r="M93" i="4" s="1"/>
  <c r="L93" i="4"/>
  <c r="I93" i="4"/>
  <c r="U92" i="4"/>
  <c r="P92" i="4" s="1"/>
  <c r="T92" i="4"/>
  <c r="N92" i="4"/>
  <c r="L92" i="4" s="1"/>
  <c r="U91" i="4"/>
  <c r="Q91" i="4" s="1"/>
  <c r="T91" i="4"/>
  <c r="N91" i="4"/>
  <c r="O91" i="4" s="1"/>
  <c r="M91" i="4" s="1"/>
  <c r="U90" i="4"/>
  <c r="T90" i="4"/>
  <c r="Q90" i="4"/>
  <c r="P90" i="4"/>
  <c r="N90" i="4"/>
  <c r="O90" i="4" s="1"/>
  <c r="M90" i="4" s="1"/>
  <c r="I90" i="4"/>
  <c r="U89" i="4"/>
  <c r="Q89" i="4" s="1"/>
  <c r="T89" i="4"/>
  <c r="N89" i="4"/>
  <c r="O89" i="4" s="1"/>
  <c r="M89" i="4" s="1"/>
  <c r="U88" i="4"/>
  <c r="Q88" i="4" s="1"/>
  <c r="T88" i="4"/>
  <c r="P88" i="4"/>
  <c r="N88" i="4"/>
  <c r="O88" i="4" s="1"/>
  <c r="M88" i="4" s="1"/>
  <c r="J88" i="4"/>
  <c r="I88" i="4"/>
  <c r="U87" i="4"/>
  <c r="T87" i="4"/>
  <c r="Q87" i="4"/>
  <c r="N87" i="4"/>
  <c r="O87" i="4" s="1"/>
  <c r="M87" i="4" s="1"/>
  <c r="J87" i="4"/>
  <c r="U86" i="4"/>
  <c r="I86" i="4" s="1"/>
  <c r="T86" i="4"/>
  <c r="Q86" i="4"/>
  <c r="P86" i="4"/>
  <c r="N86" i="4"/>
  <c r="O86" i="4" s="1"/>
  <c r="M86" i="4" s="1"/>
  <c r="J86" i="4"/>
  <c r="U85" i="4"/>
  <c r="P85" i="4" s="1"/>
  <c r="T85" i="4"/>
  <c r="Q85" i="4"/>
  <c r="N85" i="4"/>
  <c r="O85" i="4" s="1"/>
  <c r="M85" i="4"/>
  <c r="L85" i="4"/>
  <c r="U84" i="4"/>
  <c r="J84" i="4" s="1"/>
  <c r="T84" i="4"/>
  <c r="P84" i="4"/>
  <c r="N84" i="4"/>
  <c r="L84" i="4" s="1"/>
  <c r="U83" i="4"/>
  <c r="Q83" i="4" s="1"/>
  <c r="T83" i="4"/>
  <c r="N83" i="4"/>
  <c r="O83" i="4" s="1"/>
  <c r="M83" i="4" s="1"/>
  <c r="J83" i="4"/>
  <c r="U82" i="4"/>
  <c r="Q82" i="4" s="1"/>
  <c r="T82" i="4"/>
  <c r="N82" i="4"/>
  <c r="O82" i="4" s="1"/>
  <c r="M82" i="4" s="1"/>
  <c r="U81" i="4"/>
  <c r="T81" i="4"/>
  <c r="Q81" i="4"/>
  <c r="P81" i="4"/>
  <c r="N81" i="4"/>
  <c r="L81" i="4" s="1"/>
  <c r="U80" i="4"/>
  <c r="P80" i="4" s="1"/>
  <c r="T80" i="4"/>
  <c r="Q80" i="4"/>
  <c r="N80" i="4"/>
  <c r="O80" i="4" s="1"/>
  <c r="M80" i="4" s="1"/>
  <c r="U79" i="4"/>
  <c r="Q79" i="4" s="1"/>
  <c r="T79" i="4"/>
  <c r="N79" i="4"/>
  <c r="L79" i="4" s="1"/>
  <c r="I79" i="4"/>
  <c r="U78" i="4"/>
  <c r="I78" i="4" s="1"/>
  <c r="T78" i="4"/>
  <c r="N78" i="4"/>
  <c r="O78" i="4" s="1"/>
  <c r="M78" i="4" s="1"/>
  <c r="U77" i="4"/>
  <c r="J77" i="4" s="1"/>
  <c r="T77" i="4"/>
  <c r="Q77" i="4"/>
  <c r="P77" i="4"/>
  <c r="N77" i="4"/>
  <c r="L77" i="4" s="1"/>
  <c r="U76" i="4"/>
  <c r="P76" i="4" s="1"/>
  <c r="T76" i="4"/>
  <c r="Q76" i="4"/>
  <c r="N76" i="4"/>
  <c r="O76" i="4" s="1"/>
  <c r="M76" i="4" s="1"/>
  <c r="L76" i="4"/>
  <c r="J76" i="4"/>
  <c r="U75" i="4"/>
  <c r="P75" i="4" s="1"/>
  <c r="T75" i="4"/>
  <c r="N75" i="4"/>
  <c r="O75" i="4" s="1"/>
  <c r="M75" i="4" s="1"/>
  <c r="L75" i="4"/>
  <c r="U74" i="4"/>
  <c r="I74" i="4" s="1"/>
  <c r="T74" i="4"/>
  <c r="N74" i="4"/>
  <c r="U73" i="4"/>
  <c r="I73" i="4" s="1"/>
  <c r="T73" i="4"/>
  <c r="N73" i="4"/>
  <c r="L73" i="4" s="1"/>
  <c r="U72" i="4"/>
  <c r="Q72" i="4" s="1"/>
  <c r="T72" i="4"/>
  <c r="P72" i="4"/>
  <c r="N72" i="4"/>
  <c r="O72" i="4" s="1"/>
  <c r="M72" i="4" s="1"/>
  <c r="I72" i="4"/>
  <c r="U71" i="4"/>
  <c r="I71" i="4" s="1"/>
  <c r="T71" i="4"/>
  <c r="Q71" i="4"/>
  <c r="P71" i="4"/>
  <c r="N71" i="4"/>
  <c r="O71" i="4" s="1"/>
  <c r="M71" i="4" s="1"/>
  <c r="J71" i="4"/>
  <c r="U70" i="4"/>
  <c r="J70" i="4" s="1"/>
  <c r="T70" i="4"/>
  <c r="N70" i="4"/>
  <c r="O70" i="4" s="1"/>
  <c r="M70" i="4" s="1"/>
  <c r="U69" i="4"/>
  <c r="T69" i="4"/>
  <c r="Q69" i="4"/>
  <c r="P69" i="4"/>
  <c r="N69" i="4"/>
  <c r="O69" i="4" s="1"/>
  <c r="M69" i="4" s="1"/>
  <c r="L69" i="4"/>
  <c r="J69" i="4"/>
  <c r="I69" i="4"/>
  <c r="U68" i="4"/>
  <c r="J68" i="4" s="1"/>
  <c r="T68" i="4"/>
  <c r="N68" i="4"/>
  <c r="L68" i="4" s="1"/>
  <c r="U67" i="4"/>
  <c r="Q67" i="4" s="1"/>
  <c r="T67" i="4"/>
  <c r="N67" i="4"/>
  <c r="O67" i="4" s="1"/>
  <c r="M67" i="4" s="1"/>
  <c r="L67" i="4"/>
  <c r="J67" i="4"/>
  <c r="I67" i="4"/>
  <c r="U66" i="4"/>
  <c r="P66" i="4" s="1"/>
  <c r="T66" i="4"/>
  <c r="N66" i="4"/>
  <c r="O66" i="4" s="1"/>
  <c r="M66" i="4" s="1"/>
  <c r="U65" i="4"/>
  <c r="T65" i="4"/>
  <c r="Q65" i="4"/>
  <c r="P65" i="4"/>
  <c r="N65" i="4"/>
  <c r="O65" i="4" s="1"/>
  <c r="M65" i="4" s="1"/>
  <c r="J65" i="4"/>
  <c r="I65" i="4"/>
  <c r="U64" i="4"/>
  <c r="P64" i="4" s="1"/>
  <c r="T64" i="4"/>
  <c r="Q64" i="4"/>
  <c r="N64" i="4"/>
  <c r="O64" i="4" s="1"/>
  <c r="M64" i="4" s="1"/>
  <c r="L64" i="4"/>
  <c r="I64" i="4"/>
  <c r="U63" i="4"/>
  <c r="I63" i="4" s="1"/>
  <c r="T63" i="4"/>
  <c r="Q63" i="4"/>
  <c r="P63" i="4"/>
  <c r="N63" i="4"/>
  <c r="O63" i="4" s="1"/>
  <c r="M63" i="4" s="1"/>
  <c r="L63" i="4"/>
  <c r="U62" i="4"/>
  <c r="Q62" i="4" s="1"/>
  <c r="T62" i="4"/>
  <c r="N62" i="4"/>
  <c r="O62" i="4" s="1"/>
  <c r="M62" i="4" s="1"/>
  <c r="I62" i="4"/>
  <c r="U61" i="4"/>
  <c r="T61" i="4"/>
  <c r="N61" i="4"/>
  <c r="O61" i="4" s="1"/>
  <c r="M61" i="4" s="1"/>
  <c r="U60" i="4"/>
  <c r="T60" i="4"/>
  <c r="Q60" i="4"/>
  <c r="P60" i="4"/>
  <c r="N60" i="4"/>
  <c r="O60" i="4" s="1"/>
  <c r="M60" i="4" s="1"/>
  <c r="I60" i="4"/>
  <c r="U59" i="4"/>
  <c r="Q59" i="4" s="1"/>
  <c r="T59" i="4"/>
  <c r="N59" i="4"/>
  <c r="O59" i="4" s="1"/>
  <c r="M59" i="4" s="1"/>
  <c r="L59" i="4"/>
  <c r="U58" i="4"/>
  <c r="I58" i="4" s="1"/>
  <c r="T58" i="4"/>
  <c r="Q58" i="4"/>
  <c r="P58" i="4"/>
  <c r="N58" i="4"/>
  <c r="O58" i="4" s="1"/>
  <c r="M58" i="4" s="1"/>
  <c r="U57" i="4"/>
  <c r="Q57" i="4" s="1"/>
  <c r="T57" i="4"/>
  <c r="N57" i="4"/>
  <c r="O57" i="4" s="1"/>
  <c r="M57" i="4" s="1"/>
  <c r="L57" i="4"/>
  <c r="I57" i="4"/>
  <c r="U56" i="4"/>
  <c r="I56" i="4" s="1"/>
  <c r="T56" i="4"/>
  <c r="N56" i="4"/>
  <c r="O56" i="4" s="1"/>
  <c r="M56" i="4" s="1"/>
  <c r="U55" i="4"/>
  <c r="I55" i="4" s="1"/>
  <c r="T55" i="4"/>
  <c r="Q55" i="4"/>
  <c r="P55" i="4"/>
  <c r="N55" i="4"/>
  <c r="L55" i="4" s="1"/>
  <c r="U54" i="4"/>
  <c r="P54" i="4" s="1"/>
  <c r="T54" i="4"/>
  <c r="Q54" i="4"/>
  <c r="N54" i="4"/>
  <c r="O54" i="4" s="1"/>
  <c r="M54" i="4" s="1"/>
  <c r="L54" i="4"/>
  <c r="I54" i="4"/>
  <c r="U53" i="4"/>
  <c r="T53" i="4"/>
  <c r="Q53" i="4"/>
  <c r="P53" i="4"/>
  <c r="N53" i="4"/>
  <c r="O53" i="4" s="1"/>
  <c r="M53" i="4" s="1"/>
  <c r="I53" i="4"/>
  <c r="U52" i="4"/>
  <c r="Q52" i="4" s="1"/>
  <c r="T52" i="4"/>
  <c r="N52" i="4"/>
  <c r="O52" i="4" s="1"/>
  <c r="M52" i="4" s="1"/>
  <c r="U51" i="4"/>
  <c r="Q51" i="4" s="1"/>
  <c r="T51" i="4"/>
  <c r="N51" i="4"/>
  <c r="O51" i="4" s="1"/>
  <c r="M51" i="4" s="1"/>
  <c r="I51" i="4"/>
  <c r="U50" i="4"/>
  <c r="T50" i="4"/>
  <c r="Q50" i="4"/>
  <c r="P50" i="4"/>
  <c r="N50" i="4"/>
  <c r="O50" i="4" s="1"/>
  <c r="M50" i="4" s="1"/>
  <c r="I50" i="4"/>
  <c r="U49" i="4"/>
  <c r="I49" i="4" s="1"/>
  <c r="T49" i="4"/>
  <c r="Q49" i="4"/>
  <c r="P49" i="4"/>
  <c r="N49" i="4"/>
  <c r="O49" i="4" s="1"/>
  <c r="M49" i="4" s="1"/>
  <c r="U48" i="4"/>
  <c r="I48" i="4" s="1"/>
  <c r="T48" i="4"/>
  <c r="N48" i="4"/>
  <c r="O48" i="4" s="1"/>
  <c r="M48" i="4" s="1"/>
  <c r="L48" i="4"/>
  <c r="U47" i="4"/>
  <c r="Q47" i="4" s="1"/>
  <c r="T47" i="4"/>
  <c r="P47" i="4"/>
  <c r="N47" i="4"/>
  <c r="O47" i="4" s="1"/>
  <c r="M47" i="4" s="1"/>
  <c r="L47" i="4"/>
  <c r="I47" i="4"/>
  <c r="U46" i="4"/>
  <c r="Q46" i="4" s="1"/>
  <c r="T46" i="4"/>
  <c r="N46" i="4"/>
  <c r="O46" i="4" s="1"/>
  <c r="M46" i="4" s="1"/>
  <c r="U45" i="4"/>
  <c r="Q45" i="4" s="1"/>
  <c r="T45" i="4"/>
  <c r="N45" i="4"/>
  <c r="L45" i="4" s="1"/>
  <c r="U44" i="4"/>
  <c r="I44" i="4" s="1"/>
  <c r="T44" i="4"/>
  <c r="Q44" i="4"/>
  <c r="P44" i="4"/>
  <c r="N44" i="4"/>
  <c r="O44" i="4" s="1"/>
  <c r="M44" i="4" s="1"/>
  <c r="U43" i="4"/>
  <c r="T43" i="4"/>
  <c r="Q43" i="4"/>
  <c r="P43" i="4"/>
  <c r="N43" i="4"/>
  <c r="O43" i="4" s="1"/>
  <c r="M43" i="4" s="1"/>
  <c r="I43" i="4"/>
  <c r="U42" i="4"/>
  <c r="T42" i="4"/>
  <c r="Q42" i="4"/>
  <c r="P42" i="4"/>
  <c r="N42" i="4"/>
  <c r="O42" i="4" s="1"/>
  <c r="M42" i="4" s="1"/>
  <c r="I42" i="4"/>
  <c r="U41" i="4"/>
  <c r="Q41" i="4" s="1"/>
  <c r="T41" i="4"/>
  <c r="P41" i="4"/>
  <c r="N41" i="4"/>
  <c r="O41" i="4" s="1"/>
  <c r="M41" i="4" s="1"/>
  <c r="L41" i="4"/>
  <c r="U40" i="4"/>
  <c r="I40" i="4" s="1"/>
  <c r="T40" i="4"/>
  <c r="Q40" i="4"/>
  <c r="N40" i="4"/>
  <c r="L40" i="4" s="1"/>
  <c r="U39" i="4"/>
  <c r="I39" i="4" s="1"/>
  <c r="T39" i="4"/>
  <c r="N39" i="4"/>
  <c r="O39" i="4" s="1"/>
  <c r="M39" i="4" s="1"/>
  <c r="U38" i="4"/>
  <c r="T38" i="4"/>
  <c r="Q38" i="4"/>
  <c r="N38" i="4"/>
  <c r="L38" i="4" s="1"/>
  <c r="U37" i="4"/>
  <c r="Q37" i="4" s="1"/>
  <c r="T37" i="4"/>
  <c r="P37" i="4"/>
  <c r="N37" i="4"/>
  <c r="O37" i="4" s="1"/>
  <c r="M37" i="4" s="1"/>
  <c r="L37" i="4"/>
  <c r="U36" i="4"/>
  <c r="I36" i="4" s="1"/>
  <c r="T36" i="4"/>
  <c r="Q36" i="4"/>
  <c r="P36" i="4"/>
  <c r="N36" i="4"/>
  <c r="O36" i="4" s="1"/>
  <c r="M36" i="4" s="1"/>
  <c r="L36" i="4"/>
  <c r="U35" i="4"/>
  <c r="P35" i="4" s="1"/>
  <c r="T35" i="4"/>
  <c r="Q35" i="4"/>
  <c r="N35" i="4"/>
  <c r="O35" i="4" s="1"/>
  <c r="M35" i="4" s="1"/>
  <c r="L35" i="4"/>
  <c r="I35" i="4"/>
  <c r="U34" i="4"/>
  <c r="Q34" i="4" s="1"/>
  <c r="T34" i="4"/>
  <c r="N34" i="4"/>
  <c r="O34" i="4" s="1"/>
  <c r="M34" i="4" s="1"/>
  <c r="U33" i="4"/>
  <c r="I33" i="4" s="1"/>
  <c r="T33" i="4"/>
  <c r="Q33" i="4"/>
  <c r="P33" i="4"/>
  <c r="N33" i="4"/>
  <c r="L33" i="4" s="1"/>
  <c r="U32" i="4"/>
  <c r="P32" i="4" s="1"/>
  <c r="T32" i="4"/>
  <c r="N32" i="4"/>
  <c r="O32" i="4" s="1"/>
  <c r="M32" i="4" s="1"/>
  <c r="L32" i="4"/>
  <c r="U31" i="4"/>
  <c r="I31" i="4" s="1"/>
  <c r="T31" i="4"/>
  <c r="N31" i="4"/>
  <c r="O31" i="4" s="1"/>
  <c r="M31" i="4" s="1"/>
  <c r="U30" i="4"/>
  <c r="T30" i="4"/>
  <c r="Q30" i="4"/>
  <c r="P30" i="4"/>
  <c r="N30" i="4"/>
  <c r="O30" i="4" s="1"/>
  <c r="M30" i="4" s="1"/>
  <c r="I30" i="4"/>
  <c r="U29" i="4"/>
  <c r="P29" i="4" s="1"/>
  <c r="T29" i="4"/>
  <c r="Q29" i="4"/>
  <c r="N29" i="4"/>
  <c r="O29" i="4" s="1"/>
  <c r="M29" i="4" s="1"/>
  <c r="I29" i="4"/>
  <c r="U28" i="4"/>
  <c r="P28" i="4" s="1"/>
  <c r="T28" i="4"/>
  <c r="Q28" i="4"/>
  <c r="N28" i="4"/>
  <c r="O28" i="4" s="1"/>
  <c r="M28" i="4" s="1"/>
  <c r="U27" i="4"/>
  <c r="P27" i="4" s="1"/>
  <c r="T27" i="4"/>
  <c r="Q27" i="4"/>
  <c r="N27" i="4"/>
  <c r="O27" i="4" s="1"/>
  <c r="M27" i="4" s="1"/>
  <c r="L27" i="4"/>
  <c r="I27" i="4"/>
  <c r="U26" i="4"/>
  <c r="I26" i="4" s="1"/>
  <c r="T26" i="4"/>
  <c r="Q26" i="4"/>
  <c r="N26" i="4"/>
  <c r="L26" i="4" s="1"/>
  <c r="U25" i="4"/>
  <c r="I25" i="4" s="1"/>
  <c r="T25" i="4"/>
  <c r="Q25" i="4"/>
  <c r="P25" i="4"/>
  <c r="N25" i="4"/>
  <c r="O25" i="4" s="1"/>
  <c r="M25" i="4" s="1"/>
  <c r="U24" i="4"/>
  <c r="I24" i="4" s="1"/>
  <c r="T24" i="4"/>
  <c r="Q24" i="4"/>
  <c r="P24" i="4"/>
  <c r="N24" i="4"/>
  <c r="O24" i="4" s="1"/>
  <c r="M24" i="4" s="1"/>
  <c r="L24" i="4"/>
  <c r="U23" i="4"/>
  <c r="T23" i="4"/>
  <c r="Q23" i="4"/>
  <c r="P23" i="4"/>
  <c r="N23" i="4"/>
  <c r="O23" i="4" s="1"/>
  <c r="M23" i="4" s="1"/>
  <c r="L23" i="4"/>
  <c r="I23" i="4"/>
  <c r="U22" i="4"/>
  <c r="I22" i="4" s="1"/>
  <c r="T22" i="4"/>
  <c r="Q22" i="4"/>
  <c r="P22" i="4"/>
  <c r="N22" i="4"/>
  <c r="L22" i="4" s="1"/>
  <c r="U21" i="4"/>
  <c r="Q21" i="4" s="1"/>
  <c r="T21" i="4"/>
  <c r="N21" i="4"/>
  <c r="O21" i="4" s="1"/>
  <c r="M21" i="4" s="1"/>
  <c r="U20" i="4"/>
  <c r="Q20" i="4" s="1"/>
  <c r="T20" i="4"/>
  <c r="N20" i="4"/>
  <c r="O20" i="4" s="1"/>
  <c r="M20" i="4" s="1"/>
  <c r="I20" i="4"/>
  <c r="U19" i="4"/>
  <c r="I19" i="4" s="1"/>
  <c r="T19" i="4"/>
  <c r="Q19" i="4"/>
  <c r="P19" i="4"/>
  <c r="N19" i="4"/>
  <c r="O19" i="4" s="1"/>
  <c r="M19" i="4" s="1"/>
  <c r="U18" i="4"/>
  <c r="T18" i="4"/>
  <c r="Q18" i="4"/>
  <c r="P18" i="4"/>
  <c r="N18" i="4"/>
  <c r="O18" i="4" s="1"/>
  <c r="M18" i="4" s="1"/>
  <c r="L18" i="4"/>
  <c r="I18" i="4"/>
  <c r="U17" i="4"/>
  <c r="Q17" i="4" s="1"/>
  <c r="T17" i="4"/>
  <c r="N17" i="4"/>
  <c r="O17" i="4" s="1"/>
  <c r="M17" i="4" s="1"/>
  <c r="L17" i="4"/>
  <c r="U16" i="4"/>
  <c r="Q16" i="4" s="1"/>
  <c r="T16" i="4"/>
  <c r="N16" i="4"/>
  <c r="O16" i="4" s="1"/>
  <c r="M16" i="4" s="1"/>
  <c r="L16" i="4"/>
  <c r="U15" i="4"/>
  <c r="Q15" i="4" s="1"/>
  <c r="T15" i="4"/>
  <c r="N15" i="4"/>
  <c r="O15" i="4" s="1"/>
  <c r="M15" i="4" s="1"/>
  <c r="I15" i="4"/>
  <c r="U14" i="4"/>
  <c r="P14" i="4" s="1"/>
  <c r="T14" i="4"/>
  <c r="Q14" i="4"/>
  <c r="N14" i="4"/>
  <c r="O14" i="4" s="1"/>
  <c r="M14" i="4" s="1"/>
  <c r="L14" i="4"/>
  <c r="I14" i="4"/>
  <c r="U13" i="4"/>
  <c r="P13" i="4" s="1"/>
  <c r="T13" i="4"/>
  <c r="N13" i="4"/>
  <c r="O13" i="4" s="1"/>
  <c r="M13" i="4" s="1"/>
  <c r="U12" i="4"/>
  <c r="P12" i="4" s="1"/>
  <c r="T12" i="4"/>
  <c r="Q12" i="4"/>
  <c r="N12" i="4"/>
  <c r="O12" i="4" s="1"/>
  <c r="M12" i="4" s="1"/>
  <c r="I12" i="4"/>
  <c r="U11" i="4"/>
  <c r="Q11" i="4" s="1"/>
  <c r="T11" i="4"/>
  <c r="N11" i="4"/>
  <c r="L11" i="4" s="1"/>
  <c r="U10" i="4"/>
  <c r="I10" i="4" s="1"/>
  <c r="T10" i="4"/>
  <c r="P10" i="4"/>
  <c r="N10" i="4"/>
  <c r="L10" i="4" s="1"/>
  <c r="U9" i="4"/>
  <c r="I9" i="4" s="1"/>
  <c r="T9" i="4"/>
  <c r="N9" i="4"/>
  <c r="O9" i="4" s="1"/>
  <c r="M9" i="4" s="1"/>
  <c r="U8" i="4"/>
  <c r="Q8" i="4" s="1"/>
  <c r="T8" i="4"/>
  <c r="N8" i="4"/>
  <c r="O8" i="4" s="1"/>
  <c r="M8" i="4" s="1"/>
  <c r="L8" i="4"/>
  <c r="U7" i="4"/>
  <c r="T7" i="4"/>
  <c r="Q7" i="4"/>
  <c r="P7" i="4"/>
  <c r="N7" i="4"/>
  <c r="O7" i="4" s="1"/>
  <c r="M7" i="4" s="1"/>
  <c r="I7" i="4"/>
  <c r="U6" i="4"/>
  <c r="Q6" i="4" s="1"/>
  <c r="T6" i="4"/>
  <c r="N6" i="4"/>
  <c r="O6" i="4" s="1"/>
  <c r="M6" i="4" s="1"/>
  <c r="L6" i="4"/>
  <c r="U5" i="4"/>
  <c r="T5" i="4"/>
  <c r="Q5" i="4"/>
  <c r="P5" i="4"/>
  <c r="N5" i="4"/>
  <c r="O5" i="4" s="1"/>
  <c r="M5" i="4" s="1"/>
  <c r="L5" i="4"/>
  <c r="I5" i="4"/>
  <c r="U4" i="4"/>
  <c r="T4" i="4"/>
  <c r="N4" i="4"/>
  <c r="L4" i="4" s="1"/>
  <c r="U3" i="4"/>
  <c r="I3" i="4" s="1"/>
  <c r="T3" i="4"/>
  <c r="Q3" i="4"/>
  <c r="P3" i="4"/>
  <c r="N3" i="4"/>
  <c r="O3" i="4" s="1"/>
  <c r="M3" i="4" s="1"/>
  <c r="U2" i="4"/>
  <c r="P2" i="4" s="1"/>
  <c r="T2" i="4"/>
  <c r="N2" i="4"/>
  <c r="O2" i="4" s="1"/>
  <c r="M2" i="4" s="1"/>
  <c r="L2" i="4"/>
  <c r="I2" i="4"/>
  <c r="O317" i="4" l="1"/>
  <c r="M317" i="4" s="1"/>
  <c r="I375" i="4"/>
  <c r="P506" i="4"/>
  <c r="I531" i="4"/>
  <c r="I543" i="4"/>
  <c r="I6" i="4"/>
  <c r="I76" i="4"/>
  <c r="L87" i="4"/>
  <c r="I112" i="4"/>
  <c r="L135" i="4"/>
  <c r="I148" i="4"/>
  <c r="L173" i="4"/>
  <c r="L220" i="4"/>
  <c r="I256" i="4"/>
  <c r="L268" i="4"/>
  <c r="I280" i="4"/>
  <c r="O304" i="4"/>
  <c r="M304" i="4" s="1"/>
  <c r="L329" i="4"/>
  <c r="I364" i="4"/>
  <c r="P409" i="4"/>
  <c r="P470" i="4"/>
  <c r="L543" i="4"/>
  <c r="L556" i="4"/>
  <c r="J364" i="4"/>
  <c r="P434" i="4"/>
  <c r="I32" i="4"/>
  <c r="I21" i="4"/>
  <c r="P245" i="4"/>
  <c r="I211" i="4"/>
  <c r="I66" i="4"/>
  <c r="I89" i="4"/>
  <c r="P258" i="4"/>
  <c r="L56" i="4"/>
  <c r="J66" i="4"/>
  <c r="J78" i="4"/>
  <c r="P114" i="4"/>
  <c r="I126" i="4"/>
  <c r="I151" i="4"/>
  <c r="I188" i="4"/>
  <c r="O222" i="4"/>
  <c r="M222" i="4" s="1"/>
  <c r="Q258" i="4"/>
  <c r="I270" i="4"/>
  <c r="I401" i="4"/>
  <c r="I448" i="4"/>
  <c r="I460" i="4"/>
  <c r="O472" i="4"/>
  <c r="M472" i="4" s="1"/>
  <c r="O519" i="4"/>
  <c r="M519" i="4" s="1"/>
  <c r="P21" i="4"/>
  <c r="L66" i="4"/>
  <c r="L151" i="4"/>
  <c r="I163" i="4"/>
  <c r="L188" i="4"/>
  <c r="P199" i="4"/>
  <c r="P211" i="4"/>
  <c r="P282" i="4"/>
  <c r="I320" i="4"/>
  <c r="I332" i="4"/>
  <c r="I354" i="4"/>
  <c r="L401" i="4"/>
  <c r="P472" i="4"/>
  <c r="P533" i="4"/>
  <c r="Q32" i="4"/>
  <c r="P56" i="4"/>
  <c r="P78" i="4"/>
  <c r="I234" i="4"/>
  <c r="P270" i="4"/>
  <c r="L332" i="4"/>
  <c r="L354" i="4"/>
  <c r="I425" i="4"/>
  <c r="P460" i="4"/>
  <c r="I485" i="4"/>
  <c r="I520" i="4"/>
  <c r="Q56" i="4"/>
  <c r="Q66" i="4"/>
  <c r="Q78" i="4"/>
  <c r="I102" i="4"/>
  <c r="I115" i="4"/>
  <c r="O138" i="4"/>
  <c r="M138" i="4" s="1"/>
  <c r="P151" i="4"/>
  <c r="P163" i="4"/>
  <c r="L176" i="4"/>
  <c r="P188" i="4"/>
  <c r="I259" i="4"/>
  <c r="L307" i="4"/>
  <c r="P320" i="4"/>
  <c r="I378" i="4"/>
  <c r="O390" i="4"/>
  <c r="M390" i="4" s="1"/>
  <c r="P401" i="4"/>
  <c r="P497" i="4"/>
  <c r="P509" i="4"/>
  <c r="L546" i="4"/>
  <c r="Q234" i="4"/>
  <c r="Q246" i="4"/>
  <c r="L259" i="4"/>
  <c r="P354" i="4"/>
  <c r="P390" i="4"/>
  <c r="L412" i="4"/>
  <c r="P425" i="4"/>
  <c r="L437" i="4"/>
  <c r="Q497" i="4"/>
  <c r="Q509" i="4"/>
  <c r="O79" i="4"/>
  <c r="M79" i="4" s="1"/>
  <c r="I177" i="4"/>
  <c r="P235" i="4"/>
  <c r="I368" i="4"/>
  <c r="Q426" i="4"/>
  <c r="Q486" i="4"/>
  <c r="P498" i="4"/>
  <c r="Q547" i="4"/>
  <c r="Q10" i="4"/>
  <c r="P57" i="4"/>
  <c r="P116" i="4"/>
  <c r="P139" i="4"/>
  <c r="P67" i="4"/>
  <c r="P103" i="4"/>
  <c r="Q116" i="4"/>
  <c r="L128" i="4"/>
  <c r="Q139" i="4"/>
  <c r="P201" i="4"/>
  <c r="I224" i="4"/>
  <c r="P297" i="4"/>
  <c r="Q391" i="4"/>
  <c r="Q402" i="4"/>
  <c r="Q449" i="4"/>
  <c r="I462" i="4"/>
  <c r="I153" i="4"/>
  <c r="I213" i="4"/>
  <c r="L224" i="4"/>
  <c r="O518" i="4"/>
  <c r="M518" i="4" s="1"/>
  <c r="I11" i="4"/>
  <c r="I92" i="4"/>
  <c r="P322" i="4"/>
  <c r="I438" i="4"/>
  <c r="P462" i="4"/>
  <c r="I474" i="4"/>
  <c r="I548" i="4"/>
  <c r="O374" i="4"/>
  <c r="M374" i="4" s="1"/>
  <c r="I104" i="4"/>
  <c r="I117" i="4"/>
  <c r="I140" i="4"/>
  <c r="P213" i="4"/>
  <c r="I236" i="4"/>
  <c r="Q322" i="4"/>
  <c r="P368" i="4"/>
  <c r="I403" i="4"/>
  <c r="P427" i="4"/>
  <c r="L450" i="4"/>
  <c r="I536" i="4"/>
  <c r="I34" i="4"/>
  <c r="I46" i="4"/>
  <c r="P34" i="4"/>
  <c r="P46" i="4"/>
  <c r="I80" i="4"/>
  <c r="P11" i="4"/>
  <c r="L58" i="4"/>
  <c r="Q68" i="4"/>
  <c r="J80" i="4"/>
  <c r="O92" i="4"/>
  <c r="M92" i="4" s="1"/>
  <c r="L117" i="4"/>
  <c r="P128" i="4"/>
  <c r="L140" i="4"/>
  <c r="P153" i="4"/>
  <c r="L165" i="4"/>
  <c r="Q178" i="4"/>
  <c r="P224" i="4"/>
  <c r="L236" i="4"/>
  <c r="I285" i="4"/>
  <c r="I298" i="4"/>
  <c r="P309" i="4"/>
  <c r="I356" i="4"/>
  <c r="L392" i="4"/>
  <c r="Q427" i="4"/>
  <c r="P438" i="4"/>
  <c r="O499" i="4"/>
  <c r="M499" i="4" s="1"/>
  <c r="L536" i="4"/>
  <c r="Q92" i="4"/>
  <c r="Q248" i="4"/>
  <c r="Q261" i="4"/>
  <c r="Q450" i="4"/>
  <c r="L191" i="4"/>
  <c r="Q345" i="4"/>
  <c r="L414" i="4"/>
  <c r="I463" i="4"/>
  <c r="L500" i="4"/>
  <c r="L512" i="4"/>
  <c r="O357" i="4"/>
  <c r="M357" i="4" s="1"/>
  <c r="P369" i="4"/>
  <c r="P286" i="4"/>
  <c r="I59" i="4"/>
  <c r="O81" i="4"/>
  <c r="M81" i="4" s="1"/>
  <c r="L118" i="4"/>
  <c r="Q154" i="4"/>
  <c r="I203" i="4"/>
  <c r="Q286" i="4"/>
  <c r="I299" i="4"/>
  <c r="Q369" i="4"/>
  <c r="I118" i="4"/>
  <c r="P154" i="4"/>
  <c r="I274" i="4"/>
  <c r="L299" i="4"/>
  <c r="I335" i="4"/>
  <c r="L393" i="4"/>
  <c r="I429" i="4"/>
  <c r="O267" i="4"/>
  <c r="M267" i="4" s="1"/>
  <c r="O22" i="4"/>
  <c r="M22" i="4" s="1"/>
  <c r="I324" i="4"/>
  <c r="I358" i="4"/>
  <c r="O457" i="4"/>
  <c r="M457" i="4" s="1"/>
  <c r="Q118" i="4"/>
  <c r="P180" i="4"/>
  <c r="P203" i="4"/>
  <c r="I226" i="4"/>
  <c r="P263" i="4"/>
  <c r="P274" i="4"/>
  <c r="L287" i="4"/>
  <c r="P299" i="4"/>
  <c r="Q311" i="4"/>
  <c r="L324" i="4"/>
  <c r="J358" i="4"/>
  <c r="P439" i="4"/>
  <c r="Q464" i="4"/>
  <c r="I538" i="4"/>
  <c r="O33" i="4"/>
  <c r="M33" i="4" s="1"/>
  <c r="I13" i="4"/>
  <c r="Q13" i="4"/>
  <c r="I106" i="4"/>
  <c r="P155" i="4"/>
  <c r="Q180" i="4"/>
  <c r="Q263" i="4"/>
  <c r="P335" i="4"/>
  <c r="I347" i="4"/>
  <c r="Q370" i="4"/>
  <c r="I382" i="4"/>
  <c r="Q393" i="4"/>
  <c r="P489" i="4"/>
  <c r="I501" i="4"/>
  <c r="P550" i="4"/>
  <c r="O481" i="4"/>
  <c r="M481" i="4" s="1"/>
  <c r="P59" i="4"/>
  <c r="L70" i="4"/>
  <c r="I82" i="4"/>
  <c r="Q155" i="4"/>
  <c r="P226" i="4"/>
  <c r="I251" i="4"/>
  <c r="P324" i="4"/>
  <c r="J347" i="4"/>
  <c r="P358" i="4"/>
  <c r="P538" i="4"/>
  <c r="O294" i="4"/>
  <c r="M294" i="4" s="1"/>
  <c r="L25" i="4"/>
  <c r="J82" i="4"/>
  <c r="Q94" i="4"/>
  <c r="L119" i="4"/>
  <c r="P130" i="4"/>
  <c r="Q167" i="4"/>
  <c r="Q238" i="4"/>
  <c r="L312" i="4"/>
  <c r="Q382" i="4"/>
  <c r="O452" i="4"/>
  <c r="M452" i="4" s="1"/>
  <c r="I465" i="4"/>
  <c r="P501" i="4"/>
  <c r="Q130" i="4"/>
  <c r="I204" i="4"/>
  <c r="Q251" i="4"/>
  <c r="I300" i="4"/>
  <c r="I371" i="4"/>
  <c r="L406" i="4"/>
  <c r="I430" i="4"/>
  <c r="Q477" i="4"/>
  <c r="I490" i="4"/>
  <c r="L300" i="4"/>
  <c r="L394" i="4"/>
  <c r="L430" i="4"/>
  <c r="L539" i="4"/>
  <c r="I551" i="4"/>
  <c r="P430" i="4"/>
  <c r="P539" i="4"/>
  <c r="P551" i="4"/>
  <c r="O318" i="4"/>
  <c r="M318" i="4" s="1"/>
  <c r="P526" i="4"/>
  <c r="Q539" i="4"/>
  <c r="I441" i="4"/>
  <c r="O478" i="4"/>
  <c r="M478" i="4" s="1"/>
  <c r="I515" i="4"/>
  <c r="L348" i="4"/>
  <c r="P372" i="4"/>
  <c r="L15" i="4"/>
  <c r="O144" i="4"/>
  <c r="M144" i="4" s="1"/>
  <c r="P217" i="4"/>
  <c r="I228" i="4"/>
  <c r="P289" i="4"/>
  <c r="P491" i="4"/>
  <c r="I503" i="4"/>
  <c r="I552" i="4"/>
  <c r="L3" i="4"/>
  <c r="J72" i="4"/>
  <c r="Q84" i="4"/>
  <c r="I109" i="4"/>
  <c r="L132" i="4"/>
  <c r="P169" i="4"/>
  <c r="Q240" i="4"/>
  <c r="Q265" i="4"/>
  <c r="L315" i="4"/>
  <c r="L326" i="4"/>
  <c r="Q384" i="4"/>
  <c r="Q419" i="4"/>
  <c r="P431" i="4"/>
  <c r="P503" i="4"/>
  <c r="L442" i="4"/>
  <c r="L479" i="4"/>
  <c r="I241" i="4"/>
  <c r="P277" i="4"/>
  <c r="I133" i="4"/>
  <c r="L241" i="4"/>
  <c r="Q253" i="4"/>
  <c r="L349" i="4"/>
  <c r="O396" i="4"/>
  <c r="M396" i="4" s="1"/>
  <c r="I432" i="4"/>
  <c r="P479" i="4"/>
  <c r="O516" i="4"/>
  <c r="M516" i="4" s="1"/>
  <c r="I52" i="4"/>
  <c r="I110" i="4"/>
  <c r="I195" i="4"/>
  <c r="O327" i="4"/>
  <c r="M327" i="4" s="1"/>
  <c r="I339" i="4"/>
  <c r="P396" i="4"/>
  <c r="P420" i="4"/>
  <c r="Q479" i="4"/>
  <c r="P516" i="4"/>
  <c r="I529" i="4"/>
  <c r="I541" i="4"/>
  <c r="Q2" i="4"/>
  <c r="L110" i="4"/>
  <c r="I207" i="4"/>
  <c r="I278" i="4"/>
  <c r="I316" i="4"/>
  <c r="P327" i="4"/>
  <c r="L408" i="4"/>
  <c r="Q133" i="4"/>
  <c r="P146" i="4"/>
  <c r="P195" i="4"/>
  <c r="Q327" i="4"/>
  <c r="P339" i="4"/>
  <c r="Q443" i="4"/>
  <c r="P493" i="4"/>
  <c r="P529" i="4"/>
  <c r="P541" i="4"/>
  <c r="O530" i="4"/>
  <c r="M530" i="4" s="1"/>
  <c r="O156" i="4"/>
  <c r="M156" i="4" s="1"/>
  <c r="I17" i="4"/>
  <c r="I28" i="4"/>
  <c r="P52" i="4"/>
  <c r="P40" i="4"/>
  <c r="L98" i="4"/>
  <c r="P110" i="4"/>
  <c r="Q146" i="4"/>
  <c r="I159" i="4"/>
  <c r="L171" i="4"/>
  <c r="Q229" i="4"/>
  <c r="Q278" i="4"/>
  <c r="I291" i="4"/>
  <c r="L350" i="4"/>
  <c r="L397" i="4"/>
  <c r="L480" i="4"/>
  <c r="Q493" i="4"/>
  <c r="I505" i="4"/>
  <c r="P554" i="4"/>
  <c r="O84" i="4"/>
  <c r="M84" i="4" s="1"/>
  <c r="L104" i="4"/>
  <c r="L116" i="4"/>
  <c r="L150" i="4"/>
  <c r="L12" i="4"/>
  <c r="L43" i="4"/>
  <c r="O206" i="4"/>
  <c r="M206" i="4" s="1"/>
  <c r="L226" i="4"/>
  <c r="L94" i="4"/>
  <c r="L269" i="4"/>
  <c r="O55" i="4"/>
  <c r="M55" i="4" s="1"/>
  <c r="O185" i="4"/>
  <c r="M185" i="4" s="1"/>
  <c r="L34" i="4"/>
  <c r="L65" i="4"/>
  <c r="L174" i="4"/>
  <c r="L260" i="4"/>
  <c r="L86" i="4"/>
  <c r="L106" i="4"/>
  <c r="L163" i="4"/>
  <c r="O208" i="4"/>
  <c r="M208" i="4" s="1"/>
  <c r="L249" i="4"/>
  <c r="L270" i="4"/>
  <c r="O239" i="4"/>
  <c r="M239" i="4" s="1"/>
  <c r="L262" i="4"/>
  <c r="L251" i="4"/>
  <c r="L49" i="4"/>
  <c r="L166" i="4"/>
  <c r="L273" i="4"/>
  <c r="O142" i="4"/>
  <c r="M142" i="4" s="1"/>
  <c r="L89" i="4"/>
  <c r="O130" i="4"/>
  <c r="M130" i="4" s="1"/>
  <c r="O178" i="4"/>
  <c r="M178" i="4" s="1"/>
  <c r="O38" i="4"/>
  <c r="M38" i="4" s="1"/>
  <c r="L212" i="4"/>
  <c r="L232" i="4"/>
  <c r="L90" i="4"/>
  <c r="L122" i="4"/>
  <c r="L157" i="4"/>
  <c r="O272" i="4"/>
  <c r="M272" i="4" s="1"/>
  <c r="L80" i="4"/>
  <c r="L242" i="4"/>
  <c r="L29" i="4"/>
  <c r="L39" i="4"/>
  <c r="L112" i="4"/>
  <c r="O146" i="4"/>
  <c r="M146" i="4" s="1"/>
  <c r="L275" i="4"/>
  <c r="O240" i="4"/>
  <c r="M240" i="4" s="1"/>
  <c r="O68" i="4"/>
  <c r="M68" i="4" s="1"/>
  <c r="L60" i="4"/>
  <c r="L168" i="4"/>
  <c r="O40" i="4"/>
  <c r="M40" i="4" s="1"/>
  <c r="L91" i="4"/>
  <c r="L101" i="4"/>
  <c r="L123" i="4"/>
  <c r="L181" i="4"/>
  <c r="L243" i="4"/>
  <c r="L30" i="4"/>
  <c r="L52" i="4"/>
  <c r="L61" i="4"/>
  <c r="L71" i="4"/>
  <c r="L124" i="4"/>
  <c r="L234" i="4"/>
  <c r="L9" i="4"/>
  <c r="L102" i="4"/>
  <c r="L159" i="4"/>
  <c r="L182" i="4"/>
  <c r="L276" i="4"/>
  <c r="L44" i="4"/>
  <c r="L82" i="4"/>
  <c r="L148" i="4"/>
  <c r="O183" i="4"/>
  <c r="M183" i="4" s="1"/>
  <c r="L31" i="4"/>
  <c r="L215" i="4"/>
  <c r="L235" i="4"/>
  <c r="L42" i="4"/>
  <c r="L72" i="4"/>
  <c r="L277" i="4"/>
  <c r="O288" i="4"/>
  <c r="M288" i="4" s="1"/>
  <c r="L404" i="4"/>
  <c r="L468" i="4"/>
  <c r="L363" i="4"/>
  <c r="O383" i="4"/>
  <c r="M383" i="4" s="1"/>
  <c r="O490" i="4"/>
  <c r="M490" i="4" s="1"/>
  <c r="O426" i="4"/>
  <c r="M426" i="4" s="1"/>
  <c r="L520" i="4"/>
  <c r="L555" i="4"/>
  <c r="L310" i="4"/>
  <c r="L491" i="4"/>
  <c r="L511" i="4"/>
  <c r="L469" i="4"/>
  <c r="O532" i="4"/>
  <c r="M532" i="4" s="1"/>
  <c r="L364" i="4"/>
  <c r="L521" i="4"/>
  <c r="L544" i="4"/>
  <c r="L492" i="4"/>
  <c r="L301" i="4"/>
  <c r="L416" i="4"/>
  <c r="L460" i="4"/>
  <c r="L344" i="4"/>
  <c r="L375" i="4"/>
  <c r="L438" i="4"/>
  <c r="L428" i="4"/>
  <c r="L545" i="4"/>
  <c r="L461" i="4"/>
  <c r="O493" i="4"/>
  <c r="M493" i="4" s="1"/>
  <c r="O557" i="4"/>
  <c r="M557" i="4" s="1"/>
  <c r="O407" i="4"/>
  <c r="M407" i="4" s="1"/>
  <c r="O535" i="4"/>
  <c r="M535" i="4" s="1"/>
  <c r="L366" i="4"/>
  <c r="O376" i="4"/>
  <c r="M376" i="4" s="1"/>
  <c r="L281" i="4"/>
  <c r="L325" i="4"/>
  <c r="O418" i="4"/>
  <c r="M418" i="4" s="1"/>
  <c r="L514" i="4"/>
  <c r="L462" i="4"/>
  <c r="L346" i="4"/>
  <c r="L515" i="4"/>
  <c r="L495" i="4"/>
  <c r="L378" i="4"/>
  <c r="L526" i="4"/>
  <c r="O388" i="4"/>
  <c r="M388" i="4" s="1"/>
  <c r="L538" i="4"/>
  <c r="O417" i="4"/>
  <c r="M417" i="4" s="1"/>
  <c r="L347" i="4"/>
  <c r="O389" i="4"/>
  <c r="M389" i="4" s="1"/>
  <c r="L421" i="4"/>
  <c r="L305" i="4"/>
  <c r="O400" i="4"/>
  <c r="M400" i="4" s="1"/>
  <c r="O441" i="4"/>
  <c r="M441" i="4" s="1"/>
  <c r="L527" i="4"/>
  <c r="L295" i="4"/>
  <c r="L474" i="4"/>
  <c r="O284" i="4"/>
  <c r="M284" i="4" s="1"/>
  <c r="L338" i="4"/>
  <c r="O365" i="4"/>
  <c r="M365" i="4" s="1"/>
  <c r="L296" i="4"/>
  <c r="O454" i="4"/>
  <c r="M454" i="4" s="1"/>
  <c r="L328" i="4"/>
  <c r="L497" i="4"/>
  <c r="O465" i="4"/>
  <c r="M465" i="4" s="1"/>
  <c r="L306" i="4"/>
  <c r="L339" i="4"/>
  <c r="L551" i="4"/>
  <c r="L380" i="4"/>
  <c r="L529" i="4"/>
  <c r="L508" i="4"/>
  <c r="O286" i="4"/>
  <c r="M286" i="4" s="1"/>
  <c r="L466" i="4"/>
  <c r="L476" i="4"/>
  <c r="O434" i="4"/>
  <c r="M434" i="4" s="1"/>
  <c r="L498" i="4"/>
  <c r="L319" i="4"/>
  <c r="L423" i="4"/>
  <c r="L456" i="4"/>
  <c r="L477" i="4"/>
  <c r="L509" i="4"/>
  <c r="L541" i="4"/>
  <c r="L552" i="4"/>
  <c r="O361" i="4"/>
  <c r="M361" i="4" s="1"/>
  <c r="L403" i="4"/>
  <c r="L372" i="4"/>
  <c r="L467" i="4"/>
  <c r="O280" i="4"/>
  <c r="M280" i="4" s="1"/>
  <c r="L331" i="4"/>
  <c r="L341" i="4"/>
  <c r="O531" i="4"/>
  <c r="M531" i="4" s="1"/>
  <c r="L553" i="4"/>
  <c r="I338" i="4"/>
  <c r="I393" i="4"/>
  <c r="P48" i="4"/>
  <c r="P123" i="4"/>
  <c r="I178" i="4"/>
  <c r="P330" i="4"/>
  <c r="I435" i="4"/>
  <c r="P476" i="4"/>
  <c r="P527" i="4"/>
  <c r="Q313" i="4"/>
  <c r="P313" i="4"/>
  <c r="I313" i="4"/>
  <c r="O502" i="4"/>
  <c r="M502" i="4" s="1"/>
  <c r="P70" i="4"/>
  <c r="I85" i="4"/>
  <c r="P107" i="4"/>
  <c r="I41" i="4"/>
  <c r="Q48" i="4"/>
  <c r="Q70" i="4"/>
  <c r="J85" i="4"/>
  <c r="Q107" i="4"/>
  <c r="Q123" i="4"/>
  <c r="L131" i="4"/>
  <c r="L139" i="4"/>
  <c r="L147" i="4"/>
  <c r="Q330" i="4"/>
  <c r="I360" i="4"/>
  <c r="Q418" i="4"/>
  <c r="P418" i="4"/>
  <c r="I418" i="4"/>
  <c r="L427" i="4"/>
  <c r="L435" i="4"/>
  <c r="P442" i="4"/>
  <c r="Q476" i="4"/>
  <c r="Q527" i="4"/>
  <c r="Q553" i="4"/>
  <c r="P553" i="4"/>
  <c r="I553" i="4"/>
  <c r="P17" i="4"/>
  <c r="I170" i="4"/>
  <c r="O360" i="4"/>
  <c r="M360" i="4" s="1"/>
  <c r="L360" i="4"/>
  <c r="P485" i="4"/>
  <c r="P511" i="4"/>
  <c r="I554" i="4"/>
  <c r="Q9" i="4"/>
  <c r="P9" i="4"/>
  <c r="L155" i="4"/>
  <c r="P162" i="4"/>
  <c r="L170" i="4"/>
  <c r="L210" i="4"/>
  <c r="P225" i="4"/>
  <c r="P233" i="4"/>
  <c r="P273" i="4"/>
  <c r="Q314" i="4"/>
  <c r="P314" i="4"/>
  <c r="I314" i="4"/>
  <c r="I346" i="4"/>
  <c r="L419" i="4"/>
  <c r="Q511" i="4"/>
  <c r="L554" i="4"/>
  <c r="L78" i="4"/>
  <c r="L100" i="4"/>
  <c r="L202" i="4"/>
  <c r="L218" i="4"/>
  <c r="L266" i="4"/>
  <c r="L290" i="4"/>
  <c r="L323" i="4"/>
  <c r="I331" i="4"/>
  <c r="P338" i="4"/>
  <c r="L353" i="4"/>
  <c r="P376" i="4"/>
  <c r="L385" i="4"/>
  <c r="I443" i="4"/>
  <c r="P468" i="4"/>
  <c r="I468" i="4"/>
  <c r="I477" i="4"/>
  <c r="I528" i="4"/>
  <c r="O486" i="4"/>
  <c r="M486" i="4" s="1"/>
  <c r="I504" i="4"/>
  <c r="Q528" i="4"/>
  <c r="Q250" i="4"/>
  <c r="P250" i="4"/>
  <c r="I250" i="4"/>
  <c r="P486" i="4"/>
  <c r="O201" i="4"/>
  <c r="M201" i="4" s="1"/>
  <c r="Q537" i="4"/>
  <c r="I537" i="4"/>
  <c r="O274" i="4"/>
  <c r="M274" i="4" s="1"/>
  <c r="I420" i="4"/>
  <c r="Q452" i="4"/>
  <c r="P452" i="4"/>
  <c r="I452" i="4"/>
  <c r="I555" i="4"/>
  <c r="P546" i="4"/>
  <c r="I546" i="4"/>
  <c r="P171" i="4"/>
  <c r="O291" i="4"/>
  <c r="M291" i="4" s="1"/>
  <c r="L291" i="4"/>
  <c r="O362" i="4"/>
  <c r="M362" i="4" s="1"/>
  <c r="I370" i="4"/>
  <c r="P377" i="4"/>
  <c r="P428" i="4"/>
  <c r="P436" i="4"/>
  <c r="P504" i="4"/>
  <c r="I547" i="4"/>
  <c r="O26" i="4"/>
  <c r="M26" i="4" s="1"/>
  <c r="P109" i="4"/>
  <c r="P187" i="4"/>
  <c r="O11" i="4"/>
  <c r="M11" i="4" s="1"/>
  <c r="L19" i="4"/>
  <c r="P26" i="4"/>
  <c r="L50" i="4"/>
  <c r="I94" i="4"/>
  <c r="L125" i="4"/>
  <c r="P132" i="4"/>
  <c r="P140" i="4"/>
  <c r="P148" i="4"/>
  <c r="Q171" i="4"/>
  <c r="Q187" i="4"/>
  <c r="L195" i="4"/>
  <c r="P291" i="4"/>
  <c r="L316" i="4"/>
  <c r="P362" i="4"/>
  <c r="L370" i="4"/>
  <c r="L444" i="4"/>
  <c r="I470" i="4"/>
  <c r="L547" i="4"/>
  <c r="O177" i="4"/>
  <c r="M177" i="4" s="1"/>
  <c r="Q156" i="4"/>
  <c r="L180" i="4"/>
  <c r="L283" i="4"/>
  <c r="L470" i="4"/>
  <c r="I513" i="4"/>
  <c r="P520" i="4"/>
  <c r="O115" i="4"/>
  <c r="M115" i="4" s="1"/>
  <c r="I521" i="4"/>
  <c r="O209" i="4"/>
  <c r="M209" i="4" s="1"/>
  <c r="O384" i="4"/>
  <c r="M384" i="4" s="1"/>
  <c r="Q395" i="4"/>
  <c r="I395" i="4"/>
  <c r="Q454" i="4"/>
  <c r="Q513" i="4"/>
  <c r="O445" i="4"/>
  <c r="M445" i="4" s="1"/>
  <c r="L445" i="4"/>
  <c r="P378" i="4"/>
  <c r="Q360" i="4"/>
  <c r="J360" i="4"/>
  <c r="L204" i="4"/>
  <c r="Q300" i="4"/>
  <c r="P308" i="4"/>
  <c r="L333" i="4"/>
  <c r="L387" i="4"/>
  <c r="P412" i="4"/>
  <c r="P429" i="4"/>
  <c r="L463" i="4"/>
  <c r="O488" i="4"/>
  <c r="M488" i="4" s="1"/>
  <c r="P505" i="4"/>
  <c r="P521" i="4"/>
  <c r="L20" i="4"/>
  <c r="L51" i="4"/>
  <c r="J73" i="4"/>
  <c r="L95" i="4"/>
  <c r="L126" i="4"/>
  <c r="I150" i="4"/>
  <c r="I181" i="4"/>
  <c r="L196" i="4"/>
  <c r="L244" i="4"/>
  <c r="L371" i="4"/>
  <c r="I455" i="4"/>
  <c r="I514" i="4"/>
  <c r="L548" i="4"/>
  <c r="O108" i="4"/>
  <c r="M108" i="4" s="1"/>
  <c r="L108" i="4"/>
  <c r="Q417" i="4"/>
  <c r="P417" i="4"/>
  <c r="I417" i="4"/>
  <c r="O265" i="4"/>
  <c r="M265" i="4" s="1"/>
  <c r="P404" i="4"/>
  <c r="I404" i="4"/>
  <c r="O446" i="4"/>
  <c r="M446" i="4" s="1"/>
  <c r="L446" i="4"/>
  <c r="P463" i="4"/>
  <c r="O471" i="4"/>
  <c r="M471" i="4" s="1"/>
  <c r="P20" i="4"/>
  <c r="P73" i="4"/>
  <c r="L88" i="4"/>
  <c r="P95" i="4"/>
  <c r="L103" i="4"/>
  <c r="L111" i="4"/>
  <c r="P126" i="4"/>
  <c r="I158" i="4"/>
  <c r="Q173" i="4"/>
  <c r="L189" i="4"/>
  <c r="P196" i="4"/>
  <c r="Q236" i="4"/>
  <c r="P244" i="4"/>
  <c r="I261" i="4"/>
  <c r="P293" i="4"/>
  <c r="L309" i="4"/>
  <c r="P317" i="4"/>
  <c r="J356" i="4"/>
  <c r="Q371" i="4"/>
  <c r="I405" i="4"/>
  <c r="L413" i="4"/>
  <c r="L506" i="4"/>
  <c r="P514" i="4"/>
  <c r="L522" i="4"/>
  <c r="P548" i="4"/>
  <c r="O73" i="4"/>
  <c r="M73" i="4" s="1"/>
  <c r="P51" i="4"/>
  <c r="L13" i="4"/>
  <c r="L28" i="4"/>
  <c r="Q73" i="4"/>
  <c r="L134" i="4"/>
  <c r="P150" i="4"/>
  <c r="I221" i="4"/>
  <c r="L261" i="4"/>
  <c r="P284" i="4"/>
  <c r="I284" i="4"/>
  <c r="Q293" i="4"/>
  <c r="L356" i="4"/>
  <c r="L405" i="4"/>
  <c r="O10" i="4"/>
  <c r="M10" i="4" s="1"/>
  <c r="O447" i="4"/>
  <c r="M447" i="4" s="1"/>
  <c r="O313" i="4"/>
  <c r="M313" i="4" s="1"/>
  <c r="Q108" i="4"/>
  <c r="P108" i="4"/>
  <c r="I108" i="4"/>
  <c r="O149" i="4"/>
  <c r="M149" i="4" s="1"/>
  <c r="L149" i="4"/>
  <c r="L21" i="4"/>
  <c r="L96" i="4"/>
  <c r="L127" i="4"/>
  <c r="P142" i="4"/>
  <c r="I142" i="4"/>
  <c r="Q158" i="4"/>
  <c r="L197" i="4"/>
  <c r="P221" i="4"/>
  <c r="P229" i="4"/>
  <c r="L245" i="4"/>
  <c r="P349" i="4"/>
  <c r="P356" i="4"/>
  <c r="P405" i="4"/>
  <c r="P447" i="4"/>
  <c r="Q480" i="4"/>
  <c r="P480" i="4"/>
  <c r="I480" i="4"/>
  <c r="P557" i="4"/>
  <c r="Q388" i="4"/>
  <c r="P388" i="4"/>
  <c r="I388" i="4"/>
  <c r="O523" i="4"/>
  <c r="M523" i="4" s="1"/>
  <c r="L523" i="4"/>
  <c r="O549" i="4"/>
  <c r="M549" i="4" s="1"/>
  <c r="O169" i="4"/>
  <c r="M169" i="4" s="1"/>
  <c r="Q326" i="4"/>
  <c r="P326" i="4"/>
  <c r="L190" i="4"/>
  <c r="Q277" i="4"/>
  <c r="I350" i="4"/>
  <c r="I357" i="4"/>
  <c r="O507" i="4"/>
  <c r="M507" i="4" s="1"/>
  <c r="Q249" i="4"/>
  <c r="P249" i="4"/>
  <c r="I249" i="4"/>
  <c r="O227" i="4"/>
  <c r="M227" i="4" s="1"/>
  <c r="L227" i="4"/>
  <c r="P445" i="4"/>
  <c r="I445" i="4"/>
  <c r="O213" i="4"/>
  <c r="M213" i="4" s="1"/>
  <c r="L213" i="4"/>
  <c r="Q74" i="4"/>
  <c r="P74" i="4"/>
  <c r="J74" i="4"/>
  <c r="I254" i="4"/>
  <c r="J350" i="4"/>
  <c r="J357" i="4"/>
  <c r="I365" i="4"/>
  <c r="P523" i="4"/>
  <c r="I523" i="4"/>
  <c r="I533" i="4"/>
  <c r="O297" i="4"/>
  <c r="M297" i="4" s="1"/>
  <c r="O289" i="4"/>
  <c r="M289" i="4" s="1"/>
  <c r="Q4" i="4"/>
  <c r="P4" i="4"/>
  <c r="I4" i="4"/>
  <c r="I45" i="4"/>
  <c r="I499" i="4"/>
  <c r="Q535" i="4"/>
  <c r="P535" i="4"/>
  <c r="I75" i="4"/>
  <c r="J75" i="4"/>
  <c r="P6" i="4"/>
  <c r="O45" i="4"/>
  <c r="M45" i="4" s="1"/>
  <c r="Q135" i="4"/>
  <c r="Q143" i="4"/>
  <c r="P143" i="4"/>
  <c r="I152" i="4"/>
  <c r="I167" i="4"/>
  <c r="I175" i="4"/>
  <c r="P214" i="4"/>
  <c r="P222" i="4"/>
  <c r="I238" i="4"/>
  <c r="P302" i="4"/>
  <c r="P310" i="4"/>
  <c r="P398" i="4"/>
  <c r="P414" i="4"/>
  <c r="J81" i="4"/>
  <c r="I81" i="4"/>
  <c r="J349" i="4"/>
  <c r="I349" i="4"/>
  <c r="I37" i="4"/>
  <c r="P45" i="4"/>
  <c r="L53" i="4"/>
  <c r="P82" i="4"/>
  <c r="P89" i="4"/>
  <c r="I97" i="4"/>
  <c r="P104" i="4"/>
  <c r="P112" i="4"/>
  <c r="I128" i="4"/>
  <c r="L152" i="4"/>
  <c r="P159" i="4"/>
  <c r="L167" i="4"/>
  <c r="L175" i="4"/>
  <c r="P190" i="4"/>
  <c r="Q222" i="4"/>
  <c r="L238" i="4"/>
  <c r="I246" i="4"/>
  <c r="I287" i="4"/>
  <c r="I295" i="4"/>
  <c r="L373" i="4"/>
  <c r="I491" i="4"/>
  <c r="L550" i="4"/>
  <c r="O74" i="4"/>
  <c r="M74" i="4" s="1"/>
  <c r="L74" i="4"/>
  <c r="I68" i="4"/>
  <c r="L97" i="4"/>
  <c r="I183" i="4"/>
  <c r="L198" i="4"/>
  <c r="T222" i="4"/>
  <c r="L246" i="4"/>
  <c r="P262" i="4"/>
  <c r="O278" i="4"/>
  <c r="M278" i="4" s="1"/>
  <c r="L278" i="4"/>
  <c r="I457" i="4"/>
  <c r="P144" i="4"/>
  <c r="P254" i="4"/>
  <c r="P350" i="4"/>
  <c r="P357" i="4"/>
  <c r="Q482" i="4"/>
  <c r="P482" i="4"/>
  <c r="I482" i="4"/>
  <c r="Q75" i="4"/>
  <c r="L136" i="4"/>
  <c r="Q144" i="4"/>
  <c r="P343" i="4"/>
  <c r="P365" i="4"/>
  <c r="O381" i="4"/>
  <c r="M381" i="4" s="1"/>
  <c r="L381" i="4"/>
  <c r="P465" i="4"/>
  <c r="Q499" i="4"/>
  <c r="J362" i="4"/>
  <c r="I362" i="4"/>
  <c r="Q243" i="4"/>
  <c r="P243" i="4"/>
  <c r="I243" i="4"/>
  <c r="L7" i="4"/>
  <c r="L46" i="4"/>
  <c r="P68" i="4"/>
  <c r="I83" i="4"/>
  <c r="P206" i="4"/>
  <c r="I206" i="4"/>
  <c r="L263" i="4"/>
  <c r="L311" i="4"/>
  <c r="L399" i="4"/>
  <c r="L415" i="4"/>
  <c r="L483" i="4"/>
  <c r="Q101" i="4"/>
  <c r="P101" i="4"/>
  <c r="I101" i="4"/>
  <c r="O285" i="4"/>
  <c r="M285" i="4" s="1"/>
  <c r="P215" i="4"/>
  <c r="P287" i="4"/>
  <c r="P295" i="4"/>
  <c r="O154" i="4"/>
  <c r="M154" i="4" s="1"/>
  <c r="P183" i="4"/>
  <c r="Q215" i="4"/>
  <c r="L231" i="4"/>
  <c r="O279" i="4"/>
  <c r="M279" i="4" s="1"/>
  <c r="O303" i="4"/>
  <c r="M303" i="4" s="1"/>
  <c r="J343" i="4"/>
  <c r="I343" i="4"/>
  <c r="P381" i="4"/>
  <c r="I381" i="4"/>
  <c r="L391" i="4"/>
  <c r="O424" i="4"/>
  <c r="M424" i="4" s="1"/>
  <c r="O440" i="4"/>
  <c r="M440" i="4" s="1"/>
  <c r="L449" i="4"/>
  <c r="P457" i="4"/>
  <c r="P525" i="4"/>
  <c r="Q165" i="4"/>
  <c r="P165" i="4"/>
  <c r="I165" i="4"/>
  <c r="L83" i="4"/>
  <c r="L145" i="4"/>
  <c r="L255" i="4"/>
  <c r="J351" i="4"/>
  <c r="L433" i="4"/>
  <c r="Q525" i="4"/>
  <c r="L534" i="4"/>
  <c r="O194" i="4"/>
  <c r="M194" i="4" s="1"/>
  <c r="P79" i="4"/>
  <c r="J79" i="4"/>
  <c r="O382" i="4"/>
  <c r="M382" i="4" s="1"/>
  <c r="L382" i="4"/>
  <c r="Q542" i="4"/>
  <c r="I542" i="4"/>
  <c r="O179" i="4"/>
  <c r="M179" i="4" s="1"/>
  <c r="O320" i="4"/>
  <c r="M320" i="4" s="1"/>
  <c r="O336" i="4"/>
  <c r="M336" i="4" s="1"/>
  <c r="O172" i="4"/>
  <c r="M172" i="4" s="1"/>
  <c r="L172" i="4"/>
  <c r="P15" i="4"/>
  <c r="Q61" i="4"/>
  <c r="P61" i="4"/>
  <c r="I61" i="4"/>
  <c r="P83" i="4"/>
  <c r="O137" i="4"/>
  <c r="M137" i="4" s="1"/>
  <c r="P231" i="4"/>
  <c r="P336" i="4"/>
  <c r="O358" i="4"/>
  <c r="M358" i="4" s="1"/>
  <c r="O322" i="4"/>
  <c r="M322" i="4" s="1"/>
  <c r="Q172" i="4"/>
  <c r="P172" i="4"/>
  <c r="I172" i="4"/>
  <c r="L184" i="4"/>
  <c r="O352" i="4"/>
  <c r="M352" i="4" s="1"/>
  <c r="O217" i="4"/>
  <c r="M217" i="4" s="1"/>
  <c r="P38" i="4"/>
  <c r="I38" i="4"/>
  <c r="I8" i="4"/>
  <c r="L62" i="4"/>
  <c r="Q137" i="4"/>
  <c r="Q199" i="4"/>
  <c r="I312" i="4"/>
  <c r="P351" i="4"/>
  <c r="Q433" i="4"/>
  <c r="I484" i="4"/>
  <c r="Q459" i="4"/>
  <c r="I459" i="4"/>
  <c r="Q307" i="4"/>
  <c r="P307" i="4"/>
  <c r="I307" i="4"/>
  <c r="I91" i="4"/>
  <c r="I192" i="4"/>
  <c r="L484" i="4"/>
  <c r="O257" i="4"/>
  <c r="M257" i="4" s="1"/>
  <c r="L257" i="4"/>
  <c r="P341" i="4"/>
  <c r="I341" i="4"/>
  <c r="I84" i="4"/>
  <c r="O114" i="4"/>
  <c r="M114" i="4" s="1"/>
  <c r="O321" i="4"/>
  <c r="M321" i="4" s="1"/>
  <c r="L321" i="4"/>
  <c r="I337" i="4"/>
  <c r="I450" i="4"/>
  <c r="O4" i="4"/>
  <c r="M4" i="4" s="1"/>
  <c r="P87" i="4"/>
  <c r="I87" i="4"/>
  <c r="I161" i="4"/>
  <c r="I359" i="4"/>
  <c r="Q416" i="4"/>
  <c r="P416" i="4"/>
  <c r="I416" i="4"/>
  <c r="I535" i="4"/>
  <c r="O77" i="4"/>
  <c r="M77" i="4" s="1"/>
  <c r="Q411" i="4"/>
  <c r="P411" i="4"/>
  <c r="I411" i="4"/>
  <c r="I16" i="4"/>
  <c r="P62" i="4"/>
  <c r="I77" i="4"/>
  <c r="O256" i="4"/>
  <c r="M256" i="4" s="1"/>
  <c r="P280" i="4"/>
  <c r="P304" i="4"/>
  <c r="Q312" i="4"/>
  <c r="Q329" i="4"/>
  <c r="I352" i="4"/>
  <c r="P400" i="4"/>
  <c r="P441" i="4"/>
  <c r="L501" i="4"/>
  <c r="P8" i="4"/>
  <c r="P31" i="4"/>
  <c r="Q106" i="4"/>
  <c r="O200" i="4"/>
  <c r="M200" i="4" s="1"/>
  <c r="L200" i="4"/>
  <c r="I248" i="4"/>
  <c r="P256" i="4"/>
  <c r="I345" i="4"/>
  <c r="Q400" i="4"/>
  <c r="P484" i="4"/>
  <c r="Q31" i="4"/>
  <c r="Q39" i="4"/>
  <c r="P39" i="4"/>
  <c r="I70" i="4"/>
  <c r="P91" i="4"/>
  <c r="P161" i="4"/>
  <c r="P192" i="4"/>
  <c r="P232" i="4"/>
  <c r="L248" i="4"/>
  <c r="P272" i="4"/>
  <c r="Q475" i="4"/>
  <c r="P475" i="4"/>
  <c r="I475" i="4"/>
  <c r="P16" i="4"/>
  <c r="Q232" i="4"/>
  <c r="Q272" i="4"/>
  <c r="I544" i="4"/>
  <c r="P366" i="4"/>
  <c r="P113" i="4"/>
  <c r="P177" i="4"/>
  <c r="P255" i="4"/>
  <c r="P319" i="4"/>
  <c r="L395" i="4"/>
  <c r="P423" i="4"/>
  <c r="L459" i="4"/>
  <c r="P487" i="4"/>
  <c r="Q501" i="4"/>
  <c r="I530" i="4"/>
  <c r="L537" i="4"/>
  <c r="I481" i="4"/>
  <c r="P530" i="4"/>
  <c r="P481" i="4"/>
  <c r="L524" i="4"/>
  <c r="P207" i="4"/>
  <c r="P285" i="4"/>
  <c r="L355" i="4"/>
  <c r="P361" i="4"/>
  <c r="P389" i="4"/>
  <c r="L425" i="4"/>
  <c r="P453" i="4"/>
  <c r="L489" i="4"/>
  <c r="L503" i="4"/>
  <c r="L250" i="4"/>
  <c r="L314" i="4"/>
  <c r="O2" i="1" l="1"/>
  <c r="V89" i="1"/>
  <c r="R89" i="1" s="1"/>
  <c r="U89" i="1"/>
  <c r="Y89" i="1" s="1"/>
  <c r="O89" i="1"/>
  <c r="M89" i="1" s="1"/>
  <c r="P89" i="1" l="1"/>
  <c r="N89" i="1" s="1"/>
  <c r="Q89" i="1"/>
  <c r="I89" i="1"/>
  <c r="M2" i="1" l="1"/>
  <c r="O3" i="1"/>
  <c r="M3" i="1" s="1"/>
  <c r="O4" i="1"/>
  <c r="P4" i="1" s="1"/>
  <c r="N4" i="1" s="1"/>
  <c r="O5" i="1"/>
  <c r="M5" i="1" s="1"/>
  <c r="O6" i="1"/>
  <c r="P6" i="1" s="1"/>
  <c r="N6" i="1" s="1"/>
  <c r="O7" i="1"/>
  <c r="M7" i="1" s="1"/>
  <c r="O8" i="1"/>
  <c r="M8" i="1" s="1"/>
  <c r="O9" i="1"/>
  <c r="M9" i="1" s="1"/>
  <c r="O10" i="1"/>
  <c r="P10" i="1" s="1"/>
  <c r="N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P20" i="1" s="1"/>
  <c r="N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P26" i="1" s="1"/>
  <c r="N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P36" i="1" s="1"/>
  <c r="N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P42" i="1" s="1"/>
  <c r="N42" i="1" s="1"/>
  <c r="O43" i="1"/>
  <c r="M43" i="1" s="1"/>
  <c r="O44" i="1"/>
  <c r="M44" i="1" s="1"/>
  <c r="O45" i="1"/>
  <c r="M45" i="1" s="1"/>
  <c r="O46" i="1"/>
  <c r="M46" i="1" s="1"/>
  <c r="O47" i="1"/>
  <c r="M47" i="1" s="1"/>
  <c r="O48" i="1"/>
  <c r="P48" i="1" s="1"/>
  <c r="N48" i="1" s="1"/>
  <c r="O49" i="1"/>
  <c r="M49" i="1" s="1"/>
  <c r="O50" i="1"/>
  <c r="M50" i="1" s="1"/>
  <c r="O51" i="1"/>
  <c r="M51" i="1" s="1"/>
  <c r="O52" i="1"/>
  <c r="P52" i="1" s="1"/>
  <c r="N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P58" i="1" s="1"/>
  <c r="N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P65" i="1" s="1"/>
  <c r="N65" i="1" s="1"/>
  <c r="O66" i="1"/>
  <c r="P66" i="1" s="1"/>
  <c r="N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P72" i="1" s="1"/>
  <c r="N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P78" i="1" s="1"/>
  <c r="N78" i="1" s="1"/>
  <c r="O79" i="1"/>
  <c r="M79" i="1" s="1"/>
  <c r="O80" i="1"/>
  <c r="P80" i="1" s="1"/>
  <c r="N80" i="1" s="1"/>
  <c r="O81" i="1"/>
  <c r="M81" i="1" s="1"/>
  <c r="O82" i="1"/>
  <c r="P82" i="1" s="1"/>
  <c r="N82" i="1" s="1"/>
  <c r="O83" i="1"/>
  <c r="M83" i="1" s="1"/>
  <c r="O84" i="1"/>
  <c r="M84" i="1" s="1"/>
  <c r="O85" i="1"/>
  <c r="P85" i="1" s="1"/>
  <c r="N85" i="1" s="1"/>
  <c r="O86" i="1"/>
  <c r="M86" i="1" s="1"/>
  <c r="O87" i="1"/>
  <c r="M87" i="1" s="1"/>
  <c r="O88" i="1"/>
  <c r="M88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P95" i="1" s="1"/>
  <c r="N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P101" i="1" s="1"/>
  <c r="N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P110" i="1" s="1"/>
  <c r="N110" i="1" s="1"/>
  <c r="O111" i="1"/>
  <c r="P111" i="1" s="1"/>
  <c r="N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P117" i="1" s="1"/>
  <c r="N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P127" i="1" s="1"/>
  <c r="N127" i="1" s="1"/>
  <c r="O128" i="1"/>
  <c r="M128" i="1" s="1"/>
  <c r="O129" i="1"/>
  <c r="M129" i="1" s="1"/>
  <c r="O130" i="1"/>
  <c r="M130" i="1" s="1"/>
  <c r="O131" i="1"/>
  <c r="M131" i="1" s="1"/>
  <c r="O132" i="1"/>
  <c r="M132" i="1" s="1"/>
  <c r="O133" i="1"/>
  <c r="P133" i="1" s="1"/>
  <c r="N133" i="1" s="1"/>
  <c r="O134" i="1"/>
  <c r="M134" i="1" s="1"/>
  <c r="O135" i="1"/>
  <c r="M135" i="1" s="1"/>
  <c r="O136" i="1"/>
  <c r="M136" i="1" s="1"/>
  <c r="O137" i="1"/>
  <c r="P137" i="1" s="1"/>
  <c r="N137" i="1" s="1"/>
  <c r="O138" i="1"/>
  <c r="M138" i="1" s="1"/>
  <c r="O139" i="1"/>
  <c r="M139" i="1" s="1"/>
  <c r="O140" i="1"/>
  <c r="M140" i="1" s="1"/>
  <c r="O141" i="1"/>
  <c r="M141" i="1" s="1"/>
  <c r="O142" i="1"/>
  <c r="P142" i="1" s="1"/>
  <c r="N142" i="1" s="1"/>
  <c r="O143" i="1"/>
  <c r="P143" i="1" s="1"/>
  <c r="N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P149" i="1" s="1"/>
  <c r="N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P159" i="1" s="1"/>
  <c r="N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P165" i="1" s="1"/>
  <c r="N165" i="1" s="1"/>
  <c r="O166" i="1"/>
  <c r="M166" i="1" s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P174" i="1" s="1"/>
  <c r="N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P181" i="1" s="1"/>
  <c r="N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O190" i="1"/>
  <c r="M190" i="1" s="1"/>
  <c r="O191" i="1"/>
  <c r="M191" i="1" s="1"/>
  <c r="O192" i="1"/>
  <c r="M192" i="1" s="1"/>
  <c r="O193" i="1"/>
  <c r="M193" i="1" s="1"/>
  <c r="O194" i="1"/>
  <c r="M194" i="1" s="1"/>
  <c r="O195" i="1"/>
  <c r="M195" i="1" s="1"/>
  <c r="O196" i="1"/>
  <c r="M196" i="1" s="1"/>
  <c r="O197" i="1"/>
  <c r="P197" i="1" s="1"/>
  <c r="N197" i="1" s="1"/>
  <c r="O198" i="1"/>
  <c r="M198" i="1" s="1"/>
  <c r="O199" i="1"/>
  <c r="M199" i="1" s="1"/>
  <c r="O200" i="1"/>
  <c r="M200" i="1" s="1"/>
  <c r="O201" i="1"/>
  <c r="M201" i="1" s="1"/>
  <c r="O202" i="1"/>
  <c r="M202" i="1" s="1"/>
  <c r="O203" i="1"/>
  <c r="M203" i="1" s="1"/>
  <c r="O204" i="1"/>
  <c r="M204" i="1" s="1"/>
  <c r="O205" i="1"/>
  <c r="M205" i="1" s="1"/>
  <c r="O206" i="1"/>
  <c r="M206" i="1" s="1"/>
  <c r="O207" i="1"/>
  <c r="M207" i="1" s="1"/>
  <c r="O208" i="1"/>
  <c r="M208" i="1" s="1"/>
  <c r="O209" i="1"/>
  <c r="M209" i="1" s="1"/>
  <c r="O210" i="1"/>
  <c r="M210" i="1" s="1"/>
  <c r="O211" i="1"/>
  <c r="M211" i="1" s="1"/>
  <c r="O212" i="1"/>
  <c r="M212" i="1" s="1"/>
  <c r="O213" i="1"/>
  <c r="P213" i="1" s="1"/>
  <c r="N213" i="1" s="1"/>
  <c r="O214" i="1"/>
  <c r="M214" i="1" s="1"/>
  <c r="O215" i="1"/>
  <c r="M215" i="1" s="1"/>
  <c r="O216" i="1"/>
  <c r="M216" i="1" s="1"/>
  <c r="O217" i="1"/>
  <c r="M217" i="1" s="1"/>
  <c r="O218" i="1"/>
  <c r="M218" i="1" s="1"/>
  <c r="O219" i="1"/>
  <c r="M219" i="1" s="1"/>
  <c r="O220" i="1"/>
  <c r="M220" i="1" s="1"/>
  <c r="O221" i="1"/>
  <c r="M221" i="1" s="1"/>
  <c r="O222" i="1"/>
  <c r="M222" i="1" s="1"/>
  <c r="O223" i="1"/>
  <c r="M223" i="1" s="1"/>
  <c r="O224" i="1"/>
  <c r="M224" i="1" s="1"/>
  <c r="O225" i="1"/>
  <c r="M225" i="1" s="1"/>
  <c r="O226" i="1"/>
  <c r="P226" i="1" s="1"/>
  <c r="N226" i="1" s="1"/>
  <c r="O227" i="1"/>
  <c r="M227" i="1" s="1"/>
  <c r="O228" i="1"/>
  <c r="M228" i="1" s="1"/>
  <c r="O229" i="1"/>
  <c r="M229" i="1" s="1"/>
  <c r="O230" i="1"/>
  <c r="M230" i="1" s="1"/>
  <c r="O231" i="1"/>
  <c r="P231" i="1" s="1"/>
  <c r="N231" i="1" s="1"/>
  <c r="O232" i="1"/>
  <c r="M232" i="1" s="1"/>
  <c r="O233" i="1"/>
  <c r="M233" i="1" s="1"/>
  <c r="O234" i="1"/>
  <c r="M234" i="1" s="1"/>
  <c r="O235" i="1"/>
  <c r="M235" i="1" s="1"/>
  <c r="O236" i="1"/>
  <c r="M236" i="1" s="1"/>
  <c r="O237" i="1"/>
  <c r="M237" i="1" s="1"/>
  <c r="O238" i="1"/>
  <c r="M238" i="1" s="1"/>
  <c r="O239" i="1"/>
  <c r="M239" i="1" s="1"/>
  <c r="O240" i="1"/>
  <c r="M240" i="1" s="1"/>
  <c r="O241" i="1"/>
  <c r="M241" i="1" s="1"/>
  <c r="O242" i="1"/>
  <c r="P242" i="1" s="1"/>
  <c r="N242" i="1" s="1"/>
  <c r="O243" i="1"/>
  <c r="M243" i="1" s="1"/>
  <c r="O244" i="1"/>
  <c r="M244" i="1" s="1"/>
  <c r="O245" i="1"/>
  <c r="M245" i="1" s="1"/>
  <c r="O246" i="1"/>
  <c r="M246" i="1" s="1"/>
  <c r="O247" i="1"/>
  <c r="M247" i="1" s="1"/>
  <c r="O248" i="1"/>
  <c r="M248" i="1" s="1"/>
  <c r="O249" i="1"/>
  <c r="M249" i="1" s="1"/>
  <c r="O250" i="1"/>
  <c r="M250" i="1" s="1"/>
  <c r="O251" i="1"/>
  <c r="M251" i="1" s="1"/>
  <c r="O252" i="1"/>
  <c r="M252" i="1" s="1"/>
  <c r="O253" i="1"/>
  <c r="M253" i="1" s="1"/>
  <c r="O254" i="1"/>
  <c r="M254" i="1" s="1"/>
  <c r="O255" i="1"/>
  <c r="M255" i="1" s="1"/>
  <c r="O256" i="1"/>
  <c r="M256" i="1" s="1"/>
  <c r="O257" i="1"/>
  <c r="M257" i="1" s="1"/>
  <c r="O258" i="1"/>
  <c r="P258" i="1" s="1"/>
  <c r="N258" i="1" s="1"/>
  <c r="O259" i="1"/>
  <c r="M259" i="1" s="1"/>
  <c r="O260" i="1"/>
  <c r="M260" i="1" s="1"/>
  <c r="O261" i="1"/>
  <c r="M261" i="1" s="1"/>
  <c r="O262" i="1"/>
  <c r="M262" i="1" s="1"/>
  <c r="O263" i="1"/>
  <c r="M263" i="1" s="1"/>
  <c r="O264" i="1"/>
  <c r="M264" i="1" s="1"/>
  <c r="O265" i="1"/>
  <c r="M265" i="1" s="1"/>
  <c r="O266" i="1"/>
  <c r="M266" i="1" s="1"/>
  <c r="O267" i="1"/>
  <c r="M267" i="1" s="1"/>
  <c r="O268" i="1"/>
  <c r="M268" i="1" s="1"/>
  <c r="O269" i="1"/>
  <c r="M269" i="1" s="1"/>
  <c r="O270" i="1"/>
  <c r="M270" i="1" s="1"/>
  <c r="O271" i="1"/>
  <c r="M271" i="1" s="1"/>
  <c r="O272" i="1"/>
  <c r="M272" i="1" s="1"/>
  <c r="O273" i="1"/>
  <c r="M273" i="1" s="1"/>
  <c r="O274" i="1"/>
  <c r="P274" i="1" s="1"/>
  <c r="N274" i="1" s="1"/>
  <c r="O275" i="1"/>
  <c r="M275" i="1" s="1"/>
  <c r="O276" i="1"/>
  <c r="M276" i="1" s="1"/>
  <c r="O277" i="1"/>
  <c r="M277" i="1" s="1"/>
  <c r="O278" i="1"/>
  <c r="M278" i="1" s="1"/>
  <c r="O279" i="1"/>
  <c r="M279" i="1" s="1"/>
  <c r="O280" i="1"/>
  <c r="M280" i="1" s="1"/>
  <c r="O281" i="1"/>
  <c r="M281" i="1" s="1"/>
  <c r="O282" i="1"/>
  <c r="M282" i="1" s="1"/>
  <c r="O283" i="1"/>
  <c r="M283" i="1" s="1"/>
  <c r="O284" i="1"/>
  <c r="M284" i="1" s="1"/>
  <c r="O285" i="1"/>
  <c r="M285" i="1" s="1"/>
  <c r="O286" i="1"/>
  <c r="M286" i="1" s="1"/>
  <c r="O287" i="1"/>
  <c r="M287" i="1" s="1"/>
  <c r="P287" i="1"/>
  <c r="N287" i="1" s="1"/>
  <c r="O288" i="1"/>
  <c r="M288" i="1" s="1"/>
  <c r="P288" i="1"/>
  <c r="N288" i="1" s="1"/>
  <c r="O289" i="1"/>
  <c r="M289" i="1" s="1"/>
  <c r="O290" i="1"/>
  <c r="P290" i="1" s="1"/>
  <c r="N290" i="1" s="1"/>
  <c r="O291" i="1"/>
  <c r="M291" i="1" s="1"/>
  <c r="O292" i="1"/>
  <c r="M292" i="1" s="1"/>
  <c r="O293" i="1"/>
  <c r="M293" i="1" s="1"/>
  <c r="O294" i="1"/>
  <c r="M294" i="1" s="1"/>
  <c r="O295" i="1"/>
  <c r="P295" i="1" s="1"/>
  <c r="N295" i="1" s="1"/>
  <c r="P168" i="1" l="1"/>
  <c r="N168" i="1" s="1"/>
  <c r="P172" i="1"/>
  <c r="N172" i="1" s="1"/>
  <c r="P294" i="1"/>
  <c r="N294" i="1" s="1"/>
  <c r="P119" i="1"/>
  <c r="N119" i="1" s="1"/>
  <c r="P118" i="1"/>
  <c r="N118" i="1" s="1"/>
  <c r="P169" i="1"/>
  <c r="N169" i="1" s="1"/>
  <c r="P106" i="1"/>
  <c r="N106" i="1" s="1"/>
  <c r="P120" i="1"/>
  <c r="N120" i="1" s="1"/>
  <c r="P286" i="1"/>
  <c r="N286" i="1" s="1"/>
  <c r="P224" i="1"/>
  <c r="N224" i="1" s="1"/>
  <c r="P37" i="1"/>
  <c r="N37" i="1" s="1"/>
  <c r="P154" i="1"/>
  <c r="N154" i="1" s="1"/>
  <c r="P220" i="1"/>
  <c r="N220" i="1" s="1"/>
  <c r="P62" i="1"/>
  <c r="N62" i="1" s="1"/>
  <c r="P233" i="1"/>
  <c r="N233" i="1" s="1"/>
  <c r="P266" i="1"/>
  <c r="N266" i="1" s="1"/>
  <c r="P144" i="1"/>
  <c r="N144" i="1" s="1"/>
  <c r="P271" i="1"/>
  <c r="N271" i="1" s="1"/>
  <c r="P112" i="1"/>
  <c r="N112" i="1" s="1"/>
  <c r="P126" i="1"/>
  <c r="N126" i="1" s="1"/>
  <c r="P292" i="1"/>
  <c r="N292" i="1" s="1"/>
  <c r="P167" i="1"/>
  <c r="N167" i="1" s="1"/>
  <c r="P122" i="1"/>
  <c r="N122" i="1" s="1"/>
  <c r="P96" i="1"/>
  <c r="N96" i="1" s="1"/>
  <c r="P199" i="1"/>
  <c r="N199" i="1" s="1"/>
  <c r="P47" i="1"/>
  <c r="N47" i="1" s="1"/>
  <c r="P94" i="1"/>
  <c r="N94" i="1" s="1"/>
  <c r="P182" i="1"/>
  <c r="N182" i="1" s="1"/>
  <c r="P252" i="1"/>
  <c r="N252" i="1" s="1"/>
  <c r="P211" i="1"/>
  <c r="N211" i="1" s="1"/>
  <c r="P214" i="1"/>
  <c r="N214" i="1" s="1"/>
  <c r="P272" i="1"/>
  <c r="N272" i="1" s="1"/>
  <c r="P202" i="1"/>
  <c r="N202" i="1" s="1"/>
  <c r="P105" i="1"/>
  <c r="N105" i="1" s="1"/>
  <c r="P134" i="1"/>
  <c r="N134" i="1" s="1"/>
  <c r="P45" i="1"/>
  <c r="N45" i="1" s="1"/>
  <c r="P262" i="1"/>
  <c r="N262" i="1" s="1"/>
  <c r="P256" i="1"/>
  <c r="N256" i="1" s="1"/>
  <c r="P254" i="1"/>
  <c r="N254" i="1" s="1"/>
  <c r="P198" i="1"/>
  <c r="N198" i="1" s="1"/>
  <c r="P102" i="1"/>
  <c r="N102" i="1" s="1"/>
  <c r="P64" i="1"/>
  <c r="N64" i="1" s="1"/>
  <c r="P203" i="1"/>
  <c r="N203" i="1" s="1"/>
  <c r="P216" i="1"/>
  <c r="N216" i="1" s="1"/>
  <c r="P86" i="1"/>
  <c r="N86" i="1" s="1"/>
  <c r="P28" i="1"/>
  <c r="N28" i="1" s="1"/>
  <c r="P186" i="1"/>
  <c r="N186" i="1" s="1"/>
  <c r="P291" i="1"/>
  <c r="N291" i="1" s="1"/>
  <c r="P129" i="1"/>
  <c r="N129" i="1" s="1"/>
  <c r="P235" i="1"/>
  <c r="N235" i="1" s="1"/>
  <c r="P183" i="1"/>
  <c r="N183" i="1" s="1"/>
  <c r="P136" i="1"/>
  <c r="N136" i="1" s="1"/>
  <c r="P236" i="1"/>
  <c r="N236" i="1" s="1"/>
  <c r="P185" i="1"/>
  <c r="N185" i="1" s="1"/>
  <c r="P27" i="1"/>
  <c r="N27" i="1" s="1"/>
  <c r="P24" i="1"/>
  <c r="N24" i="1" s="1"/>
  <c r="M78" i="1"/>
  <c r="P46" i="1"/>
  <c r="N46" i="1" s="1"/>
  <c r="P284" i="1"/>
  <c r="N284" i="1" s="1"/>
  <c r="P21" i="1"/>
  <c r="N21" i="1" s="1"/>
  <c r="P124" i="1"/>
  <c r="N124" i="1" s="1"/>
  <c r="M110" i="1"/>
  <c r="P123" i="1"/>
  <c r="N123" i="1" s="1"/>
  <c r="P249" i="1"/>
  <c r="N249" i="1" s="1"/>
  <c r="P248" i="1"/>
  <c r="N248" i="1" s="1"/>
  <c r="P200" i="1"/>
  <c r="N200" i="1" s="1"/>
  <c r="P61" i="1"/>
  <c r="N61" i="1" s="1"/>
  <c r="P60" i="1"/>
  <c r="N60" i="1" s="1"/>
  <c r="P8" i="1"/>
  <c r="N8" i="1" s="1"/>
  <c r="P151" i="1"/>
  <c r="N151" i="1" s="1"/>
  <c r="P147" i="1"/>
  <c r="N147" i="1" s="1"/>
  <c r="P103" i="1"/>
  <c r="N103" i="1" s="1"/>
  <c r="P192" i="1"/>
  <c r="N192" i="1" s="1"/>
  <c r="P49" i="1"/>
  <c r="N49" i="1" s="1"/>
  <c r="P140" i="1"/>
  <c r="N140" i="1" s="1"/>
  <c r="P232" i="1"/>
  <c r="N232" i="1" s="1"/>
  <c r="P246" i="1"/>
  <c r="N246" i="1" s="1"/>
  <c r="P275" i="1"/>
  <c r="N275" i="1" s="1"/>
  <c r="P230" i="1"/>
  <c r="N230" i="1" s="1"/>
  <c r="P135" i="1"/>
  <c r="N135" i="1" s="1"/>
  <c r="P92" i="1"/>
  <c r="N92" i="1" s="1"/>
  <c r="P273" i="1"/>
  <c r="N273" i="1" s="1"/>
  <c r="P91" i="1"/>
  <c r="N91" i="1" s="1"/>
  <c r="P40" i="1"/>
  <c r="N40" i="1" s="1"/>
  <c r="P131" i="1"/>
  <c r="N131" i="1" s="1"/>
  <c r="P88" i="1"/>
  <c r="N88" i="1" s="1"/>
  <c r="P265" i="1"/>
  <c r="N265" i="1" s="1"/>
  <c r="P170" i="1"/>
  <c r="N170" i="1" s="1"/>
  <c r="P166" i="1"/>
  <c r="N166" i="1" s="1"/>
  <c r="M26" i="1"/>
  <c r="P209" i="1"/>
  <c r="N209" i="1" s="1"/>
  <c r="P163" i="1"/>
  <c r="N163" i="1" s="1"/>
  <c r="P70" i="1"/>
  <c r="N70" i="1" s="1"/>
  <c r="P289" i="1"/>
  <c r="N289" i="1" s="1"/>
  <c r="P161" i="1"/>
  <c r="N161" i="1" s="1"/>
  <c r="P68" i="1"/>
  <c r="N68" i="1" s="1"/>
  <c r="P206" i="1"/>
  <c r="N206" i="1" s="1"/>
  <c r="P251" i="1"/>
  <c r="N251" i="1" s="1"/>
  <c r="P158" i="1"/>
  <c r="N158" i="1" s="1"/>
  <c r="P113" i="1"/>
  <c r="N113" i="1" s="1"/>
  <c r="P128" i="1"/>
  <c r="N128" i="1" s="1"/>
  <c r="P51" i="1"/>
  <c r="N51" i="1" s="1"/>
  <c r="P250" i="1"/>
  <c r="N250" i="1" s="1"/>
  <c r="M6" i="1"/>
  <c r="P283" i="1"/>
  <c r="N283" i="1" s="1"/>
  <c r="P81" i="1"/>
  <c r="N81" i="1" s="1"/>
  <c r="M242" i="1"/>
  <c r="P201" i="1"/>
  <c r="N201" i="1" s="1"/>
  <c r="P121" i="1"/>
  <c r="N121" i="1" s="1"/>
  <c r="P280" i="1"/>
  <c r="N280" i="1" s="1"/>
  <c r="P160" i="1"/>
  <c r="N160" i="1" s="1"/>
  <c r="M133" i="1"/>
  <c r="P35" i="1"/>
  <c r="N35" i="1" s="1"/>
  <c r="P279" i="1"/>
  <c r="N279" i="1" s="1"/>
  <c r="P77" i="1"/>
  <c r="N77" i="1" s="1"/>
  <c r="P33" i="1"/>
  <c r="N33" i="1" s="1"/>
  <c r="P156" i="1"/>
  <c r="N156" i="1" s="1"/>
  <c r="P31" i="1"/>
  <c r="N31" i="1" s="1"/>
  <c r="M42" i="1"/>
  <c r="P155" i="1"/>
  <c r="N155" i="1" s="1"/>
  <c r="P234" i="1"/>
  <c r="N234" i="1" s="1"/>
  <c r="P195" i="1"/>
  <c r="N195" i="1" s="1"/>
  <c r="P30" i="1"/>
  <c r="N30" i="1" s="1"/>
  <c r="P29" i="1"/>
  <c r="N29" i="1" s="1"/>
  <c r="M274" i="1"/>
  <c r="P193" i="1"/>
  <c r="N193" i="1" s="1"/>
  <c r="P153" i="1"/>
  <c r="N153" i="1" s="1"/>
  <c r="P270" i="1"/>
  <c r="N270" i="1" s="1"/>
  <c r="P190" i="1"/>
  <c r="N190" i="1" s="1"/>
  <c r="M111" i="1"/>
  <c r="M66" i="1"/>
  <c r="P268" i="1"/>
  <c r="N268" i="1" s="1"/>
  <c r="P227" i="1"/>
  <c r="N227" i="1" s="1"/>
  <c r="P188" i="1"/>
  <c r="N188" i="1" s="1"/>
  <c r="P63" i="1"/>
  <c r="N63" i="1" s="1"/>
  <c r="P152" i="1"/>
  <c r="N152" i="1" s="1"/>
  <c r="P267" i="1"/>
  <c r="N267" i="1" s="1"/>
  <c r="P187" i="1"/>
  <c r="N187" i="1" s="1"/>
  <c r="P107" i="1"/>
  <c r="N107" i="1" s="1"/>
  <c r="P22" i="1"/>
  <c r="N22" i="1" s="1"/>
  <c r="P222" i="1"/>
  <c r="N222" i="1" s="1"/>
  <c r="P184" i="1"/>
  <c r="N184" i="1" s="1"/>
  <c r="M143" i="1"/>
  <c r="P104" i="1"/>
  <c r="N104" i="1" s="1"/>
  <c r="P263" i="1"/>
  <c r="N263" i="1" s="1"/>
  <c r="P59" i="1"/>
  <c r="N59" i="1" s="1"/>
  <c r="P19" i="1"/>
  <c r="N19" i="1" s="1"/>
  <c r="P225" i="1"/>
  <c r="N225" i="1" s="1"/>
  <c r="P219" i="1"/>
  <c r="N219" i="1" s="1"/>
  <c r="P56" i="1"/>
  <c r="N56" i="1" s="1"/>
  <c r="P17" i="1"/>
  <c r="N17" i="1" s="1"/>
  <c r="P138" i="1"/>
  <c r="N138" i="1" s="1"/>
  <c r="P259" i="1"/>
  <c r="N259" i="1" s="1"/>
  <c r="P218" i="1"/>
  <c r="N218" i="1" s="1"/>
  <c r="P16" i="1"/>
  <c r="N16" i="1" s="1"/>
  <c r="P54" i="1"/>
  <c r="N54" i="1" s="1"/>
  <c r="P217" i="1"/>
  <c r="N217" i="1" s="1"/>
  <c r="P15" i="1"/>
  <c r="N15" i="1" s="1"/>
  <c r="P257" i="1"/>
  <c r="N257" i="1" s="1"/>
  <c r="P177" i="1"/>
  <c r="N177" i="1" s="1"/>
  <c r="P97" i="1"/>
  <c r="N97" i="1" s="1"/>
  <c r="P53" i="1"/>
  <c r="N53" i="1" s="1"/>
  <c r="P74" i="1"/>
  <c r="N74" i="1" s="1"/>
  <c r="M174" i="1"/>
  <c r="M142" i="1"/>
  <c r="P240" i="1"/>
  <c r="N240" i="1" s="1"/>
  <c r="P108" i="1"/>
  <c r="N108" i="1" s="1"/>
  <c r="P238" i="1"/>
  <c r="N238" i="1" s="1"/>
  <c r="P204" i="1"/>
  <c r="N204" i="1" s="1"/>
  <c r="P171" i="1"/>
  <c r="N171" i="1" s="1"/>
  <c r="P139" i="1"/>
  <c r="N139" i="1" s="1"/>
  <c r="M72" i="1"/>
  <c r="P71" i="1"/>
  <c r="N71" i="1" s="1"/>
  <c r="P38" i="1"/>
  <c r="N38" i="1" s="1"/>
  <c r="P5" i="1"/>
  <c r="N5" i="1" s="1"/>
  <c r="M4" i="1"/>
  <c r="P3" i="1"/>
  <c r="N3" i="1" s="1"/>
  <c r="P67" i="1"/>
  <c r="N67" i="1" s="1"/>
  <c r="M101" i="1"/>
  <c r="P99" i="1"/>
  <c r="N99" i="1" s="1"/>
  <c r="P241" i="1"/>
  <c r="N241" i="1" s="1"/>
  <c r="P90" i="1"/>
  <c r="N90" i="1" s="1"/>
  <c r="M95" i="1"/>
  <c r="M52" i="1"/>
  <c r="P150" i="1"/>
  <c r="N150" i="1" s="1"/>
  <c r="M36" i="1"/>
  <c r="M165" i="1"/>
  <c r="M149" i="1"/>
  <c r="M127" i="1"/>
  <c r="P282" i="1"/>
  <c r="N282" i="1" s="1"/>
  <c r="M181" i="1"/>
  <c r="P115" i="1"/>
  <c r="N115" i="1" s="1"/>
  <c r="P14" i="1"/>
  <c r="N14" i="1" s="1"/>
  <c r="P264" i="1"/>
  <c r="N264" i="1" s="1"/>
  <c r="M258" i="1"/>
  <c r="M58" i="1"/>
  <c r="M20" i="1"/>
  <c r="P281" i="1"/>
  <c r="N281" i="1" s="1"/>
  <c r="P247" i="1"/>
  <c r="N247" i="1" s="1"/>
  <c r="M213" i="1"/>
  <c r="P179" i="1"/>
  <c r="N179" i="1" s="1"/>
  <c r="M80" i="1"/>
  <c r="M290" i="1"/>
  <c r="P215" i="1"/>
  <c r="N215" i="1" s="1"/>
  <c r="M82" i="1"/>
  <c r="P13" i="1"/>
  <c r="N13" i="1" s="1"/>
  <c r="M226" i="1"/>
  <c r="P145" i="1"/>
  <c r="N145" i="1" s="1"/>
  <c r="M197" i="1"/>
  <c r="M159" i="1"/>
  <c r="M85" i="1"/>
  <c r="M117" i="1"/>
  <c r="P12" i="1"/>
  <c r="N12" i="1" s="1"/>
  <c r="P278" i="1"/>
  <c r="N278" i="1" s="1"/>
  <c r="P243" i="1"/>
  <c r="N243" i="1" s="1"/>
  <c r="P176" i="1"/>
  <c r="N176" i="1" s="1"/>
  <c r="P76" i="1"/>
  <c r="N76" i="1" s="1"/>
  <c r="P44" i="1"/>
  <c r="N44" i="1" s="1"/>
  <c r="P11" i="1"/>
  <c r="N11" i="1" s="1"/>
  <c r="P208" i="1"/>
  <c r="N208" i="1" s="1"/>
  <c r="P75" i="1"/>
  <c r="N75" i="1" s="1"/>
  <c r="P43" i="1"/>
  <c r="N43" i="1" s="1"/>
  <c r="M10" i="1"/>
  <c r="M137" i="1"/>
  <c r="P87" i="1"/>
  <c r="N87" i="1" s="1"/>
  <c r="M295" i="1"/>
  <c r="M231" i="1"/>
  <c r="P73" i="1"/>
  <c r="N73" i="1" s="1"/>
  <c r="P293" i="1"/>
  <c r="N293" i="1" s="1"/>
  <c r="P277" i="1"/>
  <c r="N277" i="1" s="1"/>
  <c r="P261" i="1"/>
  <c r="N261" i="1" s="1"/>
  <c r="P245" i="1"/>
  <c r="N245" i="1" s="1"/>
  <c r="P229" i="1"/>
  <c r="N229" i="1" s="1"/>
  <c r="P276" i="1"/>
  <c r="N276" i="1" s="1"/>
  <c r="P260" i="1"/>
  <c r="N260" i="1" s="1"/>
  <c r="P244" i="1"/>
  <c r="N244" i="1" s="1"/>
  <c r="P228" i="1"/>
  <c r="N228" i="1" s="1"/>
  <c r="P212" i="1"/>
  <c r="N212" i="1" s="1"/>
  <c r="P196" i="1"/>
  <c r="N196" i="1" s="1"/>
  <c r="P180" i="1"/>
  <c r="N180" i="1" s="1"/>
  <c r="P164" i="1"/>
  <c r="N164" i="1" s="1"/>
  <c r="P148" i="1"/>
  <c r="N148" i="1" s="1"/>
  <c r="P132" i="1"/>
  <c r="N132" i="1" s="1"/>
  <c r="P116" i="1"/>
  <c r="N116" i="1" s="1"/>
  <c r="P100" i="1"/>
  <c r="N100" i="1" s="1"/>
  <c r="P84" i="1"/>
  <c r="N84" i="1" s="1"/>
  <c r="P57" i="1"/>
  <c r="N57" i="1" s="1"/>
  <c r="P41" i="1"/>
  <c r="N41" i="1" s="1"/>
  <c r="P25" i="1"/>
  <c r="N25" i="1" s="1"/>
  <c r="P9" i="1"/>
  <c r="N9" i="1" s="1"/>
  <c r="P83" i="1"/>
  <c r="N83" i="1" s="1"/>
  <c r="P210" i="1"/>
  <c r="N210" i="1" s="1"/>
  <c r="P194" i="1"/>
  <c r="N194" i="1" s="1"/>
  <c r="P178" i="1"/>
  <c r="N178" i="1" s="1"/>
  <c r="P162" i="1"/>
  <c r="N162" i="1" s="1"/>
  <c r="P146" i="1"/>
  <c r="N146" i="1" s="1"/>
  <c r="P130" i="1"/>
  <c r="N130" i="1" s="1"/>
  <c r="P114" i="1"/>
  <c r="N114" i="1" s="1"/>
  <c r="P98" i="1"/>
  <c r="N98" i="1" s="1"/>
  <c r="P55" i="1"/>
  <c r="N55" i="1" s="1"/>
  <c r="P39" i="1"/>
  <c r="N39" i="1" s="1"/>
  <c r="P23" i="1"/>
  <c r="N23" i="1" s="1"/>
  <c r="P7" i="1"/>
  <c r="N7" i="1" s="1"/>
  <c r="P69" i="1"/>
  <c r="N69" i="1" s="1"/>
  <c r="M65" i="1"/>
  <c r="M48" i="1"/>
  <c r="P32" i="1"/>
  <c r="N32" i="1" s="1"/>
  <c r="P255" i="1"/>
  <c r="N255" i="1" s="1"/>
  <c r="P239" i="1"/>
  <c r="N239" i="1" s="1"/>
  <c r="P223" i="1"/>
  <c r="N223" i="1" s="1"/>
  <c r="P207" i="1"/>
  <c r="N207" i="1" s="1"/>
  <c r="P191" i="1"/>
  <c r="N191" i="1" s="1"/>
  <c r="P175" i="1"/>
  <c r="N175" i="1" s="1"/>
  <c r="P79" i="1"/>
  <c r="N79" i="1" s="1"/>
  <c r="P285" i="1"/>
  <c r="N285" i="1" s="1"/>
  <c r="P269" i="1"/>
  <c r="N269" i="1" s="1"/>
  <c r="P253" i="1"/>
  <c r="N253" i="1" s="1"/>
  <c r="P237" i="1"/>
  <c r="N237" i="1" s="1"/>
  <c r="P221" i="1"/>
  <c r="N221" i="1" s="1"/>
  <c r="P205" i="1"/>
  <c r="N205" i="1" s="1"/>
  <c r="P189" i="1"/>
  <c r="N189" i="1" s="1"/>
  <c r="P173" i="1"/>
  <c r="N173" i="1" s="1"/>
  <c r="P157" i="1"/>
  <c r="N157" i="1" s="1"/>
  <c r="P141" i="1"/>
  <c r="N141" i="1" s="1"/>
  <c r="P125" i="1"/>
  <c r="N125" i="1" s="1"/>
  <c r="P109" i="1"/>
  <c r="N109" i="1" s="1"/>
  <c r="P93" i="1"/>
  <c r="N93" i="1" s="1"/>
  <c r="P50" i="1"/>
  <c r="N50" i="1" s="1"/>
  <c r="P34" i="1"/>
  <c r="N34" i="1" s="1"/>
  <c r="P18" i="1"/>
  <c r="N18" i="1" s="1"/>
  <c r="P2" i="1"/>
  <c r="N2" i="1" s="1"/>
  <c r="U295" i="1" l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J65" i="1" s="1"/>
  <c r="V66" i="1"/>
  <c r="J66" i="1" s="1"/>
  <c r="V67" i="1"/>
  <c r="J67" i="1" s="1"/>
  <c r="V68" i="1"/>
  <c r="J68" i="1" s="1"/>
  <c r="V69" i="1"/>
  <c r="J69" i="1" s="1"/>
  <c r="V70" i="1"/>
  <c r="J70" i="1" s="1"/>
  <c r="V71" i="1"/>
  <c r="J71" i="1" s="1"/>
  <c r="V72" i="1"/>
  <c r="J72" i="1" s="1"/>
  <c r="V73" i="1"/>
  <c r="J73" i="1" s="1"/>
  <c r="V74" i="1"/>
  <c r="J74" i="1" s="1"/>
  <c r="V75" i="1"/>
  <c r="J75" i="1" s="1"/>
  <c r="V76" i="1"/>
  <c r="J76" i="1" s="1"/>
  <c r="V77" i="1"/>
  <c r="J77" i="1" s="1"/>
  <c r="V78" i="1"/>
  <c r="J78" i="1" s="1"/>
  <c r="V79" i="1"/>
  <c r="J79" i="1" s="1"/>
  <c r="V80" i="1"/>
  <c r="J80" i="1" s="1"/>
  <c r="V81" i="1"/>
  <c r="J81" i="1" s="1"/>
  <c r="V82" i="1"/>
  <c r="J82" i="1" s="1"/>
  <c r="V83" i="1"/>
  <c r="J83" i="1" s="1"/>
  <c r="V84" i="1"/>
  <c r="J84" i="1" s="1"/>
  <c r="V85" i="1"/>
  <c r="J85" i="1" s="1"/>
  <c r="V86" i="1"/>
  <c r="J86" i="1" s="1"/>
  <c r="V87" i="1"/>
  <c r="J87" i="1" s="1"/>
  <c r="V88" i="1"/>
  <c r="J88" i="1" s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I102" i="1" s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" i="1"/>
  <c r="Q71" i="1" l="1"/>
  <c r="R287" i="1" l="1"/>
  <c r="Y287" i="1"/>
  <c r="R286" i="1"/>
  <c r="Y286" i="1"/>
  <c r="R285" i="1"/>
  <c r="Y285" i="1"/>
  <c r="R284" i="1"/>
  <c r="Y284" i="1"/>
  <c r="Y280" i="1"/>
  <c r="I280" i="1"/>
  <c r="Y281" i="1"/>
  <c r="R281" i="1"/>
  <c r="Y282" i="1"/>
  <c r="I282" i="1"/>
  <c r="Y283" i="1"/>
  <c r="I283" i="1"/>
  <c r="Y288" i="1"/>
  <c r="Q288" i="1"/>
  <c r="Y289" i="1"/>
  <c r="R289" i="1"/>
  <c r="Y290" i="1"/>
  <c r="R290" i="1"/>
  <c r="Y291" i="1"/>
  <c r="Q291" i="1"/>
  <c r="Y292" i="1"/>
  <c r="I292" i="1"/>
  <c r="Y293" i="1"/>
  <c r="Q293" i="1"/>
  <c r="Y294" i="1"/>
  <c r="R294" i="1"/>
  <c r="Y295" i="1"/>
  <c r="I295" i="1"/>
  <c r="I287" i="1" l="1"/>
  <c r="Q287" i="1"/>
  <c r="Q286" i="1"/>
  <c r="I286" i="1"/>
  <c r="I284" i="1"/>
  <c r="I291" i="1"/>
  <c r="Q284" i="1"/>
  <c r="I285" i="1"/>
  <c r="Q285" i="1"/>
  <c r="I294" i="1"/>
  <c r="Q289" i="1"/>
  <c r="I289" i="1"/>
  <c r="Q294" i="1"/>
  <c r="R282" i="1"/>
  <c r="Q282" i="1"/>
  <c r="R283" i="1"/>
  <c r="I293" i="1"/>
  <c r="I290" i="1"/>
  <c r="R292" i="1"/>
  <c r="Q292" i="1"/>
  <c r="I281" i="1"/>
  <c r="Q290" i="1"/>
  <c r="R280" i="1"/>
  <c r="R293" i="1"/>
  <c r="Q280" i="1"/>
  <c r="R295" i="1"/>
  <c r="I288" i="1"/>
  <c r="Q283" i="1"/>
  <c r="Q281" i="1"/>
  <c r="R288" i="1"/>
  <c r="Q295" i="1"/>
  <c r="R291" i="1"/>
  <c r="I252" i="1" l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R268" i="1" l="1"/>
  <c r="Q268" i="1"/>
  <c r="I268" i="1"/>
  <c r="R140" i="1"/>
  <c r="Q140" i="1"/>
  <c r="I140" i="1"/>
  <c r="R77" i="1"/>
  <c r="Q77" i="1"/>
  <c r="I77" i="1"/>
  <c r="R13" i="1"/>
  <c r="Q13" i="1"/>
  <c r="I13" i="1"/>
  <c r="Q260" i="1"/>
  <c r="I260" i="1"/>
  <c r="R260" i="1"/>
  <c r="Q196" i="1"/>
  <c r="I196" i="1"/>
  <c r="R196" i="1"/>
  <c r="Q132" i="1"/>
  <c r="I132" i="1"/>
  <c r="R132" i="1"/>
  <c r="Q69" i="1"/>
  <c r="I69" i="1"/>
  <c r="R69" i="1"/>
  <c r="Q5" i="1"/>
  <c r="I5" i="1"/>
  <c r="R5" i="1"/>
  <c r="R114" i="1"/>
  <c r="Q114" i="1"/>
  <c r="I114" i="1"/>
  <c r="R51" i="1"/>
  <c r="I51" i="1"/>
  <c r="Q51" i="1"/>
  <c r="R17" i="1"/>
  <c r="I17" i="1"/>
  <c r="Q17" i="1"/>
  <c r="R269" i="1"/>
  <c r="Q269" i="1"/>
  <c r="I269" i="1"/>
  <c r="Q70" i="1"/>
  <c r="I70" i="1"/>
  <c r="R70" i="1"/>
  <c r="R113" i="1"/>
  <c r="Q113" i="1"/>
  <c r="I113" i="1"/>
  <c r="R50" i="1"/>
  <c r="Q50" i="1"/>
  <c r="I50" i="1"/>
  <c r="Q112" i="1"/>
  <c r="R112" i="1"/>
  <c r="I112" i="1"/>
  <c r="Q49" i="1"/>
  <c r="R49" i="1"/>
  <c r="I49" i="1"/>
  <c r="Q130" i="1"/>
  <c r="I130" i="1"/>
  <c r="R130" i="1"/>
  <c r="Q111" i="1"/>
  <c r="R111" i="1"/>
  <c r="I111" i="1"/>
  <c r="Q48" i="1"/>
  <c r="R48" i="1"/>
  <c r="I48" i="1"/>
  <c r="I122" i="1"/>
  <c r="R122" i="1"/>
  <c r="Q122" i="1"/>
  <c r="Q47" i="1"/>
  <c r="R47" i="1"/>
  <c r="I47" i="1"/>
  <c r="I82" i="1"/>
  <c r="R82" i="1"/>
  <c r="Q82" i="1"/>
  <c r="Q264" i="1"/>
  <c r="I264" i="1"/>
  <c r="R264" i="1"/>
  <c r="Q259" i="1"/>
  <c r="I259" i="1"/>
  <c r="R259" i="1"/>
  <c r="I187" i="1"/>
  <c r="R187" i="1"/>
  <c r="Q187" i="1"/>
  <c r="I55" i="1"/>
  <c r="R55" i="1"/>
  <c r="Q55" i="1"/>
  <c r="Q237" i="1"/>
  <c r="R237" i="1"/>
  <c r="I237" i="1"/>
  <c r="R173" i="1"/>
  <c r="Q173" i="1"/>
  <c r="I173" i="1"/>
  <c r="Q109" i="1"/>
  <c r="R109" i="1"/>
  <c r="I109" i="1"/>
  <c r="Q46" i="1"/>
  <c r="R46" i="1"/>
  <c r="I46" i="1"/>
  <c r="R178" i="1"/>
  <c r="I178" i="1"/>
  <c r="Q178" i="1"/>
  <c r="Q236" i="1"/>
  <c r="R236" i="1"/>
  <c r="I236" i="1"/>
  <c r="R172" i="1"/>
  <c r="Q172" i="1"/>
  <c r="I172" i="1"/>
  <c r="R108" i="1"/>
  <c r="Q108" i="1"/>
  <c r="I108" i="1"/>
  <c r="Q45" i="1"/>
  <c r="R45" i="1"/>
  <c r="I45" i="1"/>
  <c r="Q139" i="1"/>
  <c r="I139" i="1"/>
  <c r="R139" i="1"/>
  <c r="Q201" i="1"/>
  <c r="I201" i="1"/>
  <c r="R201" i="1"/>
  <c r="Q199" i="1"/>
  <c r="I199" i="1"/>
  <c r="R199" i="1"/>
  <c r="Q261" i="1"/>
  <c r="I261" i="1"/>
  <c r="R261" i="1"/>
  <c r="I121" i="1"/>
  <c r="R121" i="1"/>
  <c r="Q121" i="1"/>
  <c r="I183" i="1"/>
  <c r="R183" i="1"/>
  <c r="Q183" i="1"/>
  <c r="R243" i="1"/>
  <c r="I243" i="1"/>
  <c r="Q243" i="1"/>
  <c r="R241" i="1"/>
  <c r="I241" i="1"/>
  <c r="Q241" i="1"/>
  <c r="R235" i="1"/>
  <c r="Q235" i="1"/>
  <c r="I235" i="1"/>
  <c r="Q171" i="1"/>
  <c r="R171" i="1"/>
  <c r="I171" i="1"/>
  <c r="R107" i="1"/>
  <c r="Q107" i="1"/>
  <c r="I107" i="1"/>
  <c r="R44" i="1"/>
  <c r="Q44" i="1"/>
  <c r="I44" i="1"/>
  <c r="Q195" i="1"/>
  <c r="I195" i="1"/>
  <c r="R195" i="1"/>
  <c r="I127" i="1"/>
  <c r="Q127" i="1"/>
  <c r="R127" i="1"/>
  <c r="I62" i="1"/>
  <c r="Q62" i="1"/>
  <c r="R62" i="1"/>
  <c r="R115" i="1"/>
  <c r="Q115" i="1"/>
  <c r="I115" i="1"/>
  <c r="Q174" i="1"/>
  <c r="R174" i="1"/>
  <c r="I174" i="1"/>
  <c r="Q234" i="1"/>
  <c r="R234" i="1"/>
  <c r="I234" i="1"/>
  <c r="Q170" i="1"/>
  <c r="R170" i="1"/>
  <c r="I170" i="1"/>
  <c r="Q106" i="1"/>
  <c r="R106" i="1"/>
  <c r="I106" i="1"/>
  <c r="Q43" i="1"/>
  <c r="R43" i="1"/>
  <c r="I43" i="1"/>
  <c r="Q12" i="1"/>
  <c r="I12" i="1"/>
  <c r="R12" i="1"/>
  <c r="Q8" i="1"/>
  <c r="I8" i="1"/>
  <c r="R8" i="1"/>
  <c r="Q67" i="1"/>
  <c r="I67" i="1"/>
  <c r="R67" i="1"/>
  <c r="I190" i="1"/>
  <c r="Q190" i="1"/>
  <c r="R190" i="1"/>
  <c r="Q233" i="1"/>
  <c r="R233" i="1"/>
  <c r="I233" i="1"/>
  <c r="Q169" i="1"/>
  <c r="R169" i="1"/>
  <c r="I169" i="1"/>
  <c r="Q105" i="1"/>
  <c r="R105" i="1"/>
  <c r="I105" i="1"/>
  <c r="R42" i="1"/>
  <c r="Q42" i="1"/>
  <c r="I42" i="1"/>
  <c r="Q202" i="1"/>
  <c r="I202" i="1"/>
  <c r="R202" i="1"/>
  <c r="Q68" i="1"/>
  <c r="I68" i="1"/>
  <c r="R68" i="1"/>
  <c r="I189" i="1"/>
  <c r="Q189" i="1"/>
  <c r="R189" i="1"/>
  <c r="I56" i="1"/>
  <c r="R56" i="1"/>
  <c r="Q56" i="1"/>
  <c r="Q232" i="1"/>
  <c r="R232" i="1"/>
  <c r="I232" i="1"/>
  <c r="Q168" i="1"/>
  <c r="R168" i="1"/>
  <c r="I168" i="1"/>
  <c r="Q104" i="1"/>
  <c r="R104" i="1"/>
  <c r="I104" i="1"/>
  <c r="Q41" i="1"/>
  <c r="R41" i="1"/>
  <c r="I41" i="1"/>
  <c r="R143" i="1"/>
  <c r="Q143" i="1"/>
  <c r="I143" i="1"/>
  <c r="R141" i="1"/>
  <c r="Q141" i="1"/>
  <c r="I141" i="1"/>
  <c r="Q2" i="1"/>
  <c r="I2" i="1"/>
  <c r="R2" i="1"/>
  <c r="I64" i="1"/>
  <c r="Q64" i="1"/>
  <c r="R64" i="1"/>
  <c r="I247" i="1"/>
  <c r="R247" i="1"/>
  <c r="Q247" i="1"/>
  <c r="R110" i="1"/>
  <c r="Q110" i="1"/>
  <c r="I110" i="1"/>
  <c r="R231" i="1"/>
  <c r="Q231" i="1"/>
  <c r="I231" i="1"/>
  <c r="Q167" i="1"/>
  <c r="R167" i="1"/>
  <c r="I167" i="1"/>
  <c r="R103" i="1"/>
  <c r="Q103" i="1"/>
  <c r="I103" i="1"/>
  <c r="R40" i="1"/>
  <c r="Q40" i="1"/>
  <c r="I40" i="1"/>
  <c r="Q203" i="1"/>
  <c r="I203" i="1"/>
  <c r="R203" i="1"/>
  <c r="Q128" i="1"/>
  <c r="I128" i="1"/>
  <c r="R128" i="1"/>
  <c r="I188" i="1"/>
  <c r="R188" i="1"/>
  <c r="Q188" i="1"/>
  <c r="I120" i="1"/>
  <c r="R120" i="1"/>
  <c r="Q120" i="1"/>
  <c r="R52" i="1"/>
  <c r="Q52" i="1"/>
  <c r="I52" i="1"/>
  <c r="R230" i="1"/>
  <c r="Q230" i="1"/>
  <c r="I230" i="1"/>
  <c r="Q166" i="1"/>
  <c r="R166" i="1"/>
  <c r="I166" i="1"/>
  <c r="R102" i="1"/>
  <c r="Q102" i="1"/>
  <c r="Q39" i="1"/>
  <c r="R39" i="1"/>
  <c r="I39" i="1"/>
  <c r="R208" i="1"/>
  <c r="I208" i="1"/>
  <c r="Q208" i="1"/>
  <c r="R79" i="1"/>
  <c r="Q79" i="1"/>
  <c r="I79" i="1"/>
  <c r="Q11" i="1"/>
  <c r="I11" i="1"/>
  <c r="R11" i="1"/>
  <c r="I249" i="1"/>
  <c r="R249" i="1"/>
  <c r="Q249" i="1"/>
  <c r="R176" i="1"/>
  <c r="Q176" i="1"/>
  <c r="I176" i="1"/>
  <c r="Q229" i="1"/>
  <c r="R229" i="1"/>
  <c r="I229" i="1"/>
  <c r="Q165" i="1"/>
  <c r="R165" i="1"/>
  <c r="I165" i="1"/>
  <c r="Q101" i="1"/>
  <c r="R101" i="1"/>
  <c r="I101" i="1"/>
  <c r="Q38" i="1"/>
  <c r="R38" i="1"/>
  <c r="I38" i="1"/>
  <c r="R15" i="1"/>
  <c r="Q15" i="1"/>
  <c r="I15" i="1"/>
  <c r="Q263" i="1"/>
  <c r="I263" i="1"/>
  <c r="R263" i="1"/>
  <c r="Q6" i="1"/>
  <c r="I6" i="1"/>
  <c r="R6" i="1"/>
  <c r="Q131" i="1"/>
  <c r="I131" i="1"/>
  <c r="R131" i="1"/>
  <c r="I255" i="1"/>
  <c r="R255" i="1"/>
  <c r="Q255" i="1"/>
  <c r="I125" i="1"/>
  <c r="Q125" i="1"/>
  <c r="R125" i="1"/>
  <c r="Q240" i="1"/>
  <c r="R240" i="1"/>
  <c r="I240" i="1"/>
  <c r="Q228" i="1"/>
  <c r="R228" i="1"/>
  <c r="I228" i="1"/>
  <c r="Q164" i="1"/>
  <c r="I164" i="1"/>
  <c r="R164" i="1"/>
  <c r="Q100" i="1"/>
  <c r="I100" i="1"/>
  <c r="R100" i="1"/>
  <c r="Q37" i="1"/>
  <c r="R37" i="1"/>
  <c r="I37" i="1"/>
  <c r="I253" i="1"/>
  <c r="R253" i="1"/>
  <c r="Q253" i="1"/>
  <c r="I117" i="1"/>
  <c r="R117" i="1"/>
  <c r="Q117" i="1"/>
  <c r="I227" i="1"/>
  <c r="R227" i="1"/>
  <c r="Q227" i="1"/>
  <c r="I163" i="1"/>
  <c r="Q163" i="1"/>
  <c r="R163" i="1"/>
  <c r="Q36" i="1"/>
  <c r="I36" i="1"/>
  <c r="R36" i="1"/>
  <c r="I245" i="1"/>
  <c r="R245" i="1"/>
  <c r="Q245" i="1"/>
  <c r="Q226" i="1"/>
  <c r="R226" i="1"/>
  <c r="I226" i="1"/>
  <c r="Q162" i="1"/>
  <c r="I162" i="1"/>
  <c r="R162" i="1"/>
  <c r="Q35" i="1"/>
  <c r="I35" i="1"/>
  <c r="R35" i="1"/>
  <c r="R270" i="1"/>
  <c r="Q270" i="1"/>
  <c r="I270" i="1"/>
  <c r="Q192" i="1"/>
  <c r="I192" i="1"/>
  <c r="R192" i="1"/>
  <c r="I118" i="1"/>
  <c r="R118" i="1"/>
  <c r="Q118" i="1"/>
  <c r="Q225" i="1"/>
  <c r="I225" i="1"/>
  <c r="R225" i="1"/>
  <c r="R161" i="1"/>
  <c r="I161" i="1"/>
  <c r="Q161" i="1"/>
  <c r="Q99" i="1"/>
  <c r="R99" i="1"/>
  <c r="I99" i="1"/>
  <c r="Q34" i="1"/>
  <c r="I34" i="1"/>
  <c r="R34" i="1"/>
  <c r="R81" i="1"/>
  <c r="Q81" i="1"/>
  <c r="I81" i="1"/>
  <c r="R206" i="1"/>
  <c r="I206" i="1"/>
  <c r="Q206" i="1"/>
  <c r="R204" i="1"/>
  <c r="I204" i="1"/>
  <c r="Q204" i="1"/>
  <c r="Q266" i="1"/>
  <c r="I266" i="1"/>
  <c r="R266" i="1"/>
  <c r="Q9" i="1"/>
  <c r="I9" i="1"/>
  <c r="R9" i="1"/>
  <c r="Q7" i="1"/>
  <c r="I7" i="1"/>
  <c r="R7" i="1"/>
  <c r="Q258" i="1"/>
  <c r="I258" i="1"/>
  <c r="R258" i="1"/>
  <c r="R124" i="1"/>
  <c r="I124" i="1"/>
  <c r="Q124" i="1"/>
  <c r="I58" i="1"/>
  <c r="R58" i="1"/>
  <c r="Q58" i="1"/>
  <c r="I181" i="1"/>
  <c r="R181" i="1"/>
  <c r="Q181" i="1"/>
  <c r="R224" i="1"/>
  <c r="I224" i="1"/>
  <c r="Q224" i="1"/>
  <c r="R160" i="1"/>
  <c r="Q160" i="1"/>
  <c r="I160" i="1"/>
  <c r="Q98" i="1"/>
  <c r="R98" i="1"/>
  <c r="I98" i="1"/>
  <c r="Q33" i="1"/>
  <c r="I33" i="1"/>
  <c r="R33" i="1"/>
  <c r="R242" i="1"/>
  <c r="I242" i="1"/>
  <c r="Q242" i="1"/>
  <c r="R239" i="1"/>
  <c r="Q239" i="1"/>
  <c r="I239" i="1"/>
  <c r="I223" i="1"/>
  <c r="R223" i="1"/>
  <c r="Q223" i="1"/>
  <c r="Q159" i="1"/>
  <c r="R159" i="1"/>
  <c r="I159" i="1"/>
  <c r="I97" i="1"/>
  <c r="R97" i="1"/>
  <c r="Q97" i="1"/>
  <c r="I32" i="1"/>
  <c r="Q32" i="1"/>
  <c r="R32" i="1"/>
  <c r="R209" i="1"/>
  <c r="I209" i="1"/>
  <c r="Q209" i="1"/>
  <c r="R80" i="1"/>
  <c r="Q80" i="1"/>
  <c r="I80" i="1"/>
  <c r="R14" i="1"/>
  <c r="I14" i="1"/>
  <c r="Q14" i="1"/>
  <c r="Q267" i="1"/>
  <c r="I267" i="1"/>
  <c r="R267" i="1"/>
  <c r="Q10" i="1"/>
  <c r="I10" i="1"/>
  <c r="R10" i="1"/>
  <c r="Q4" i="1"/>
  <c r="I4" i="1"/>
  <c r="R4" i="1"/>
  <c r="I60" i="1"/>
  <c r="R60" i="1"/>
  <c r="Q60" i="1"/>
  <c r="I222" i="1"/>
  <c r="Q222" i="1"/>
  <c r="R222" i="1"/>
  <c r="Q158" i="1"/>
  <c r="R158" i="1"/>
  <c r="I158" i="1"/>
  <c r="R96" i="1"/>
  <c r="I96" i="1"/>
  <c r="Q96" i="1"/>
  <c r="Q31" i="1"/>
  <c r="R31" i="1"/>
  <c r="I31" i="1"/>
  <c r="R16" i="1"/>
  <c r="I16" i="1"/>
  <c r="Q16" i="1"/>
  <c r="R78" i="1"/>
  <c r="I78" i="1"/>
  <c r="Q78" i="1"/>
  <c r="Q138" i="1"/>
  <c r="I138" i="1"/>
  <c r="R138" i="1"/>
  <c r="Q134" i="1"/>
  <c r="I134" i="1"/>
  <c r="R134" i="1"/>
  <c r="Q66" i="1"/>
  <c r="I66" i="1"/>
  <c r="R66" i="1"/>
  <c r="I244" i="1"/>
  <c r="R244" i="1"/>
  <c r="Q244" i="1"/>
  <c r="Q221" i="1"/>
  <c r="R221" i="1"/>
  <c r="I221" i="1"/>
  <c r="Q157" i="1"/>
  <c r="I157" i="1"/>
  <c r="R157" i="1"/>
  <c r="I95" i="1"/>
  <c r="R95" i="1"/>
  <c r="Q95" i="1"/>
  <c r="I30" i="1"/>
  <c r="Q30" i="1"/>
  <c r="R30" i="1"/>
  <c r="R271" i="1"/>
  <c r="I271" i="1"/>
  <c r="Q271" i="1"/>
  <c r="Q137" i="1"/>
  <c r="I137" i="1"/>
  <c r="R137" i="1"/>
  <c r="I71" i="1"/>
  <c r="R71" i="1"/>
  <c r="I126" i="1"/>
  <c r="Q126" i="1"/>
  <c r="R126" i="1"/>
  <c r="I59" i="1"/>
  <c r="R59" i="1"/>
  <c r="Q59" i="1"/>
  <c r="I184" i="1"/>
  <c r="R184" i="1"/>
  <c r="Q184" i="1"/>
  <c r="I180" i="1"/>
  <c r="R180" i="1"/>
  <c r="Q180" i="1"/>
  <c r="R220" i="1"/>
  <c r="Q220" i="1"/>
  <c r="I220" i="1"/>
  <c r="I156" i="1"/>
  <c r="Q156" i="1"/>
  <c r="R156" i="1"/>
  <c r="Q94" i="1"/>
  <c r="R94" i="1"/>
  <c r="I94" i="1"/>
  <c r="Q29" i="1"/>
  <c r="I29" i="1"/>
  <c r="R29" i="1"/>
  <c r="Q76" i="1"/>
  <c r="I76" i="1"/>
  <c r="R76" i="1"/>
  <c r="Q265" i="1"/>
  <c r="I265" i="1"/>
  <c r="R265" i="1"/>
  <c r="Q135" i="1"/>
  <c r="I135" i="1"/>
  <c r="R135" i="1"/>
  <c r="Q129" i="1"/>
  <c r="I129" i="1"/>
  <c r="R129" i="1"/>
  <c r="I251" i="1"/>
  <c r="R251" i="1"/>
  <c r="Q251" i="1"/>
  <c r="I185" i="1"/>
  <c r="R185" i="1"/>
  <c r="Q185" i="1"/>
  <c r="I54" i="1"/>
  <c r="R54" i="1"/>
  <c r="Q54" i="1"/>
  <c r="R177" i="1"/>
  <c r="Q177" i="1"/>
  <c r="I177" i="1"/>
  <c r="Q219" i="1"/>
  <c r="R219" i="1"/>
  <c r="I219" i="1"/>
  <c r="Q155" i="1"/>
  <c r="I155" i="1"/>
  <c r="R155" i="1"/>
  <c r="I93" i="1"/>
  <c r="Q93" i="1"/>
  <c r="R93" i="1"/>
  <c r="Q28" i="1"/>
  <c r="R28" i="1"/>
  <c r="I28" i="1"/>
  <c r="R145" i="1"/>
  <c r="Q145" i="1"/>
  <c r="I145" i="1"/>
  <c r="Q256" i="1"/>
  <c r="I256" i="1"/>
  <c r="R256" i="1"/>
  <c r="I57" i="1"/>
  <c r="R57" i="1"/>
  <c r="Q57" i="1"/>
  <c r="Q218" i="1"/>
  <c r="I218" i="1"/>
  <c r="R218" i="1"/>
  <c r="I154" i="1"/>
  <c r="Q154" i="1"/>
  <c r="R154" i="1"/>
  <c r="I92" i="1"/>
  <c r="Q92" i="1"/>
  <c r="R92" i="1"/>
  <c r="I27" i="1"/>
  <c r="Q27" i="1"/>
  <c r="R27" i="1"/>
  <c r="I272" i="1"/>
  <c r="R272" i="1"/>
  <c r="Q272" i="1"/>
  <c r="Q200" i="1"/>
  <c r="I200" i="1"/>
  <c r="R200" i="1"/>
  <c r="Q194" i="1"/>
  <c r="I194" i="1"/>
  <c r="R194" i="1"/>
  <c r="I254" i="1"/>
  <c r="R254" i="1"/>
  <c r="Q254" i="1"/>
  <c r="I186" i="1"/>
  <c r="R186" i="1"/>
  <c r="Q186" i="1"/>
  <c r="R246" i="1"/>
  <c r="I246" i="1"/>
  <c r="Q246" i="1"/>
  <c r="I116" i="1"/>
  <c r="R116" i="1"/>
  <c r="Q116" i="1"/>
  <c r="R217" i="1"/>
  <c r="I217" i="1"/>
  <c r="Q217" i="1"/>
  <c r="Q153" i="1"/>
  <c r="R153" i="1"/>
  <c r="I153" i="1"/>
  <c r="R91" i="1"/>
  <c r="I91" i="1"/>
  <c r="Q91" i="1"/>
  <c r="I26" i="1"/>
  <c r="R26" i="1"/>
  <c r="Q26" i="1"/>
  <c r="Q136" i="1"/>
  <c r="I136" i="1"/>
  <c r="R136" i="1"/>
  <c r="Q262" i="1"/>
  <c r="I262" i="1"/>
  <c r="R262" i="1"/>
  <c r="I63" i="1"/>
  <c r="Q63" i="1"/>
  <c r="R63" i="1"/>
  <c r="I119" i="1"/>
  <c r="R119" i="1"/>
  <c r="Q119" i="1"/>
  <c r="I53" i="1"/>
  <c r="R53" i="1"/>
  <c r="Q53" i="1"/>
  <c r="I216" i="1"/>
  <c r="R216" i="1"/>
  <c r="Q216" i="1"/>
  <c r="R152" i="1"/>
  <c r="I152" i="1"/>
  <c r="Q152" i="1"/>
  <c r="R90" i="1"/>
  <c r="Q90" i="1"/>
  <c r="I90" i="1"/>
  <c r="I25" i="1"/>
  <c r="R25" i="1"/>
  <c r="Q25" i="1"/>
  <c r="R142" i="1"/>
  <c r="I142" i="1"/>
  <c r="Q142" i="1"/>
  <c r="Q74" i="1"/>
  <c r="I74" i="1"/>
  <c r="R74" i="1"/>
  <c r="Q72" i="1"/>
  <c r="I72" i="1"/>
  <c r="R72" i="1"/>
  <c r="Q197" i="1"/>
  <c r="I197" i="1"/>
  <c r="R197" i="1"/>
  <c r="Q193" i="1"/>
  <c r="I193" i="1"/>
  <c r="R193" i="1"/>
  <c r="I191" i="1"/>
  <c r="Q191" i="1"/>
  <c r="R191" i="1"/>
  <c r="I61" i="1"/>
  <c r="R61" i="1"/>
  <c r="Q61" i="1"/>
  <c r="R179" i="1"/>
  <c r="I179" i="1"/>
  <c r="Q179" i="1"/>
  <c r="R175" i="1"/>
  <c r="Q175" i="1"/>
  <c r="I175" i="1"/>
  <c r="R279" i="1"/>
  <c r="Q279" i="1"/>
  <c r="I279" i="1"/>
  <c r="I215" i="1"/>
  <c r="R215" i="1"/>
  <c r="Q215" i="1"/>
  <c r="R151" i="1"/>
  <c r="Q151" i="1"/>
  <c r="I151" i="1"/>
  <c r="Q88" i="1"/>
  <c r="I88" i="1"/>
  <c r="R88" i="1"/>
  <c r="R24" i="1"/>
  <c r="I24" i="1"/>
  <c r="Q24" i="1"/>
  <c r="R144" i="1"/>
  <c r="I144" i="1"/>
  <c r="Q144" i="1"/>
  <c r="Q133" i="1"/>
  <c r="I133" i="1"/>
  <c r="R133" i="1"/>
  <c r="Q3" i="1"/>
  <c r="I3" i="1"/>
  <c r="R3" i="1"/>
  <c r="I250" i="1"/>
  <c r="R250" i="1"/>
  <c r="Q250" i="1"/>
  <c r="R278" i="1"/>
  <c r="Q278" i="1"/>
  <c r="I278" i="1"/>
  <c r="R214" i="1"/>
  <c r="I214" i="1"/>
  <c r="Q214" i="1"/>
  <c r="I150" i="1"/>
  <c r="R150" i="1"/>
  <c r="Q150" i="1"/>
  <c r="R87" i="1"/>
  <c r="I87" i="1"/>
  <c r="Q87" i="1"/>
  <c r="R23" i="1"/>
  <c r="Q23" i="1"/>
  <c r="I23" i="1"/>
  <c r="R18" i="1"/>
  <c r="I18" i="1"/>
  <c r="Q18" i="1"/>
  <c r="Q73" i="1"/>
  <c r="I73" i="1"/>
  <c r="R73" i="1"/>
  <c r="I123" i="1"/>
  <c r="R123" i="1"/>
  <c r="Q123" i="1"/>
  <c r="R277" i="1"/>
  <c r="Q277" i="1"/>
  <c r="I277" i="1"/>
  <c r="R213" i="1"/>
  <c r="I213" i="1"/>
  <c r="Q213" i="1"/>
  <c r="R149" i="1"/>
  <c r="Q149" i="1"/>
  <c r="I149" i="1"/>
  <c r="R86" i="1"/>
  <c r="Q86" i="1"/>
  <c r="I86" i="1"/>
  <c r="I22" i="1"/>
  <c r="R22" i="1"/>
  <c r="Q22" i="1"/>
  <c r="R273" i="1"/>
  <c r="I273" i="1"/>
  <c r="Q273" i="1"/>
  <c r="R207" i="1"/>
  <c r="Q207" i="1"/>
  <c r="I207" i="1"/>
  <c r="R205" i="1"/>
  <c r="Q205" i="1"/>
  <c r="I205" i="1"/>
  <c r="Q75" i="1"/>
  <c r="I75" i="1"/>
  <c r="R75" i="1"/>
  <c r="Q198" i="1"/>
  <c r="I198" i="1"/>
  <c r="R198" i="1"/>
  <c r="Q257" i="1"/>
  <c r="I257" i="1"/>
  <c r="R257" i="1"/>
  <c r="R276" i="1"/>
  <c r="I276" i="1"/>
  <c r="Q276" i="1"/>
  <c r="R212" i="1"/>
  <c r="Q212" i="1"/>
  <c r="I212" i="1"/>
  <c r="R148" i="1"/>
  <c r="I148" i="1"/>
  <c r="Q148" i="1"/>
  <c r="R85" i="1"/>
  <c r="Q85" i="1"/>
  <c r="I85" i="1"/>
  <c r="R21" i="1"/>
  <c r="I21" i="1"/>
  <c r="Q21" i="1"/>
  <c r="Q65" i="1"/>
  <c r="I65" i="1"/>
  <c r="R65" i="1"/>
  <c r="R252" i="1"/>
  <c r="Q252" i="1"/>
  <c r="R248" i="1"/>
  <c r="I248" i="1"/>
  <c r="Q248" i="1"/>
  <c r="R238" i="1"/>
  <c r="Q238" i="1"/>
  <c r="I238" i="1"/>
  <c r="R275" i="1"/>
  <c r="Q275" i="1"/>
  <c r="I275" i="1"/>
  <c r="I211" i="1"/>
  <c r="R211" i="1"/>
  <c r="Q211" i="1"/>
  <c r="R147" i="1"/>
  <c r="I147" i="1"/>
  <c r="Q147" i="1"/>
  <c r="R84" i="1"/>
  <c r="I84" i="1"/>
  <c r="Q84" i="1"/>
  <c r="R20" i="1"/>
  <c r="I20" i="1"/>
  <c r="Q20" i="1"/>
  <c r="I182" i="1"/>
  <c r="R182" i="1"/>
  <c r="Q182" i="1"/>
  <c r="R274" i="1"/>
  <c r="I274" i="1"/>
  <c r="Q274" i="1"/>
  <c r="R210" i="1"/>
  <c r="I210" i="1"/>
  <c r="Q210" i="1"/>
  <c r="R146" i="1"/>
  <c r="I146" i="1"/>
  <c r="Q146" i="1"/>
  <c r="R83" i="1"/>
  <c r="I83" i="1"/>
  <c r="Q83" i="1"/>
  <c r="R19" i="1"/>
  <c r="I19" i="1"/>
  <c r="Q19" i="1"/>
  <c r="Y128" i="1" l="1"/>
</calcChain>
</file>

<file path=xl/sharedStrings.xml><?xml version="1.0" encoding="utf-8"?>
<sst xmlns="http://schemas.openxmlformats.org/spreadsheetml/2006/main" count="4080" uniqueCount="1461">
  <si>
    <t>Case</t>
  </si>
  <si>
    <t>Run_test</t>
  </si>
  <si>
    <t>ActiveP</t>
  </si>
  <si>
    <t>ReactiveP</t>
  </si>
  <si>
    <t>SCR</t>
  </si>
  <si>
    <t>X_R</t>
  </si>
  <si>
    <t>Vsource_i</t>
  </si>
  <si>
    <t>Fixed_Shunt</t>
  </si>
  <si>
    <t>Fault_duration</t>
  </si>
  <si>
    <t>Rf_Ohms</t>
  </si>
  <si>
    <t>L_H</t>
  </si>
  <si>
    <t>GS_R</t>
  </si>
  <si>
    <t>GS_L</t>
  </si>
  <si>
    <t>Trf_Tap</t>
  </si>
  <si>
    <t>FRT_dip</t>
  </si>
  <si>
    <t>Test_File_Names</t>
  </si>
  <si>
    <t>Fault Factor</t>
  </si>
  <si>
    <t>No</t>
  </si>
  <si>
    <t>Q</t>
  </si>
  <si>
    <t>Test_Type</t>
  </si>
  <si>
    <t>PPCVref</t>
  </si>
  <si>
    <t>SAV_File</t>
  </si>
  <si>
    <t>Addon_Test_Names</t>
  </si>
  <si>
    <t>Notes</t>
  </si>
  <si>
    <t>-0.3</t>
  </si>
  <si>
    <t>-0.395</t>
  </si>
  <si>
    <t>1.0000</t>
  </si>
  <si>
    <t>1.0125</t>
  </si>
  <si>
    <t>1.0006</t>
  </si>
  <si>
    <t>Flat_Run_test_300s</t>
  </si>
  <si>
    <t>Flat_Run_test_5s</t>
  </si>
  <si>
    <t>3Ph_Balanced_Fault</t>
  </si>
  <si>
    <t>MFRT_S1</t>
  </si>
  <si>
    <t>MFRT_S2</t>
  </si>
  <si>
    <t>MFRT_S3</t>
  </si>
  <si>
    <t>MFRT_S4</t>
  </si>
  <si>
    <t>MFRT_S5</t>
  </si>
  <si>
    <t>MFRT_Protection_1</t>
  </si>
  <si>
    <t>MFRT_Protection_2</t>
  </si>
  <si>
    <t>GridVchange_ramp</t>
  </si>
  <si>
    <t>GridVchange_step</t>
  </si>
  <si>
    <t>Extended_Vdip_Recovery_0.8pu</t>
  </si>
  <si>
    <t>Extended_Vdip_Recovery_0.5pu</t>
  </si>
  <si>
    <t>Extended_Vdip_Recovery_0.1pu</t>
  </si>
  <si>
    <t>GridPhaseAngle_step</t>
  </si>
  <si>
    <t>POC_SCR_1_Pref_step</t>
  </si>
  <si>
    <t>POC_FRT_Test</t>
  </si>
  <si>
    <t>Site_Specific_FRT_Test</t>
  </si>
  <si>
    <t>1.0250</t>
  </si>
  <si>
    <t>0.9750</t>
  </si>
  <si>
    <t>DMAT_TempOV_1.15pu</t>
  </si>
  <si>
    <t>DMAT_TempOV_1.2pu</t>
  </si>
  <si>
    <t>DMAT_Vsetpoints</t>
  </si>
  <si>
    <t>DMAT_Vgridsteps</t>
  </si>
  <si>
    <t>DMAT_Qsetpoints</t>
  </si>
  <si>
    <t>DMAT_PFsetpoints</t>
  </si>
  <si>
    <t>DMAT_Psetpoints</t>
  </si>
  <si>
    <t>DMAT_OverFreq_4Hz</t>
  </si>
  <si>
    <t>DMAT_OverFreq_3s</t>
  </si>
  <si>
    <t>DMAT_UnderFreq_4Hz</t>
  </si>
  <si>
    <t>DMAT_UnderFreq_3s</t>
  </si>
  <si>
    <t>Irradiance_step_226</t>
  </si>
  <si>
    <t>Irradiance_step_227</t>
  </si>
  <si>
    <t>Irradiance_step_228</t>
  </si>
  <si>
    <t>Irradiance_step_229</t>
  </si>
  <si>
    <t>LVRT</t>
  </si>
  <si>
    <t>HVRT</t>
  </si>
  <si>
    <t>1.0296</t>
  </si>
  <si>
    <t>1.0300</t>
  </si>
  <si>
    <t>1.0375</t>
  </si>
  <si>
    <t>1.0573</t>
  </si>
  <si>
    <t>0.9653</t>
  </si>
  <si>
    <t>0.9958</t>
  </si>
  <si>
    <t>1.0587</t>
  </si>
  <si>
    <t>H_DMAT_0.1</t>
  </si>
  <si>
    <t>H_DMAT_0.11</t>
  </si>
  <si>
    <t>H_DMAT_0.12</t>
  </si>
  <si>
    <t>H_DMAT_0.2</t>
  </si>
  <si>
    <t>H_DMAT_0.21</t>
  </si>
  <si>
    <t>H_DMAT_0.22</t>
  </si>
  <si>
    <t>H_DMAT_0.3</t>
  </si>
  <si>
    <t>H_DMAT_0.31</t>
  </si>
  <si>
    <t>H_DMAT_0.32</t>
  </si>
  <si>
    <t>H_DMAT_0.4</t>
  </si>
  <si>
    <t>H_DMAT_0.41</t>
  </si>
  <si>
    <t>H_DMAT_0.5</t>
  </si>
  <si>
    <t>H_DMAT_0.51</t>
  </si>
  <si>
    <t>H_DMAT_1</t>
  </si>
  <si>
    <t>H_DMAT_2</t>
  </si>
  <si>
    <t>H_DMAT_3</t>
  </si>
  <si>
    <t>H_DMAT_4</t>
  </si>
  <si>
    <t>H_DMAT_5</t>
  </si>
  <si>
    <t>H_DMAT_6</t>
  </si>
  <si>
    <t>H_DMAT_7</t>
  </si>
  <si>
    <t>H_DMAT_8</t>
  </si>
  <si>
    <t>H_DMAT_9</t>
  </si>
  <si>
    <t>H_DMAT_10</t>
  </si>
  <si>
    <t>H_DMAT_11</t>
  </si>
  <si>
    <t>H_DMAT_12</t>
  </si>
  <si>
    <t>H_DMAT_13</t>
  </si>
  <si>
    <t>H_DMAT_14</t>
  </si>
  <si>
    <t>H_DMAT_15</t>
  </si>
  <si>
    <t>H_DMAT_16</t>
  </si>
  <si>
    <t>H_DMAT_17</t>
  </si>
  <si>
    <t>H_DMAT_18</t>
  </si>
  <si>
    <t>H_DMAT_19</t>
  </si>
  <si>
    <t>H_DMAT_20</t>
  </si>
  <si>
    <t>H_DMAT_21</t>
  </si>
  <si>
    <t>H_DMAT_22</t>
  </si>
  <si>
    <t>H_DMAT_23</t>
  </si>
  <si>
    <t>H_DMAT_24</t>
  </si>
  <si>
    <t>H_DMAT_25</t>
  </si>
  <si>
    <t>H_DMAT_26</t>
  </si>
  <si>
    <t>H_DMAT_27</t>
  </si>
  <si>
    <t>H_DMAT_28</t>
  </si>
  <si>
    <t>H_DMAT_29</t>
  </si>
  <si>
    <t>H_DMAT_30</t>
  </si>
  <si>
    <t>H_DMAT_31</t>
  </si>
  <si>
    <t>H_DMAT_32</t>
  </si>
  <si>
    <t>H_DMAT_33</t>
  </si>
  <si>
    <t>H_DMAT_34</t>
  </si>
  <si>
    <t>H_DMAT_35</t>
  </si>
  <si>
    <t>H_DMAT_36</t>
  </si>
  <si>
    <t>H_DMAT_126.1</t>
  </si>
  <si>
    <t>H_DMAT_126.2</t>
  </si>
  <si>
    <t>H_DMAT_127.1</t>
  </si>
  <si>
    <t>H_DMAT_127.2</t>
  </si>
  <si>
    <t>H_DMAT_128.1</t>
  </si>
  <si>
    <t>H_DMAT_128.2</t>
  </si>
  <si>
    <t>H_DMAT_129.1</t>
  </si>
  <si>
    <t>H_DMAT_129.2</t>
  </si>
  <si>
    <t>H_DMAT_130.1</t>
  </si>
  <si>
    <t>H_DMAT_130.2</t>
  </si>
  <si>
    <t>H_DMAT_130.3</t>
  </si>
  <si>
    <t>H_DMAT_130.4</t>
  </si>
  <si>
    <t>H_DMAT_130.5</t>
  </si>
  <si>
    <t>H_DMAT_130.6</t>
  </si>
  <si>
    <t>H_DMAT_131</t>
  </si>
  <si>
    <t>H_DMAT_132</t>
  </si>
  <si>
    <t>H_DMAT_133</t>
  </si>
  <si>
    <t>H_DMAT_134</t>
  </si>
  <si>
    <t>H_DMAT_135</t>
  </si>
  <si>
    <t>H_DMAT_136</t>
  </si>
  <si>
    <t>H_DMAT_137.1</t>
  </si>
  <si>
    <t>H_DMAT_138.1</t>
  </si>
  <si>
    <t>H_DMAT_139.1</t>
  </si>
  <si>
    <t>H_DMAT_137.2</t>
  </si>
  <si>
    <t>H_DMAT_138.2</t>
  </si>
  <si>
    <t>H_DMAT_139.2</t>
  </si>
  <si>
    <t>H_DMAT_140</t>
  </si>
  <si>
    <t>H_DMAT_141</t>
  </si>
  <si>
    <t>H_DMAT_142</t>
  </si>
  <si>
    <t>H_DMAT_143</t>
  </si>
  <si>
    <t>H_DMAT_144</t>
  </si>
  <si>
    <t>H_DMAT_145</t>
  </si>
  <si>
    <t>H_DMAT_146.1</t>
  </si>
  <si>
    <t>H_DMAT_147.1</t>
  </si>
  <si>
    <t>H_DMAT_148.1</t>
  </si>
  <si>
    <t>H_DMAT_146.2</t>
  </si>
  <si>
    <t>H_DMAT_147.2</t>
  </si>
  <si>
    <t>H_DMAT_148.2</t>
  </si>
  <si>
    <t>H_DMAT_149.1</t>
  </si>
  <si>
    <t>H_DMAT_149.2</t>
  </si>
  <si>
    <t>H_DMAT_150.1</t>
  </si>
  <si>
    <t>H_DMAT_150.2</t>
  </si>
  <si>
    <t>H_DMAT_151.1</t>
  </si>
  <si>
    <t>H_DMAT_151.2</t>
  </si>
  <si>
    <t>H_DMAT_152.1</t>
  </si>
  <si>
    <t>H_DMAT_152.2</t>
  </si>
  <si>
    <t>H_DMAT_153.1</t>
  </si>
  <si>
    <t>H_DMAT_153.2</t>
  </si>
  <si>
    <t>H_DMAT_154.1</t>
  </si>
  <si>
    <t>H_DMAT_154.2</t>
  </si>
  <si>
    <t>H_DMAT_155.1</t>
  </si>
  <si>
    <t>H_DMAT_155.2</t>
  </si>
  <si>
    <t>H_DMAT_156.1</t>
  </si>
  <si>
    <t>H_DMAT_156.2</t>
  </si>
  <si>
    <t>H_DMAT_157.1</t>
  </si>
  <si>
    <t>H_DMAT_157.2</t>
  </si>
  <si>
    <t>H_DMAT_158.1</t>
  </si>
  <si>
    <t>H_DMAT_158.2</t>
  </si>
  <si>
    <t>H_DMAT_159.1</t>
  </si>
  <si>
    <t>H_DMAT_159.2</t>
  </si>
  <si>
    <t>H_DMAT_160.1</t>
  </si>
  <si>
    <t>H_DMAT_160.2</t>
  </si>
  <si>
    <t>H_DMAT_161.1</t>
  </si>
  <si>
    <t>H_DMAT_161.2</t>
  </si>
  <si>
    <t>H_DMAT_162.1</t>
  </si>
  <si>
    <t>H_DMAT_162.2</t>
  </si>
  <si>
    <t>H_DMAT_163.1</t>
  </si>
  <si>
    <t>H_DMAT_163.2</t>
  </si>
  <si>
    <t>H_DMAT_164.1</t>
  </si>
  <si>
    <t>H_DMAT_164.2</t>
  </si>
  <si>
    <t>H_DMAT_165.1</t>
  </si>
  <si>
    <t>H_DMAT_165.2</t>
  </si>
  <si>
    <t>H_DMAT_166.1</t>
  </si>
  <si>
    <t>H_DMAT_166.2</t>
  </si>
  <si>
    <t>H_DMAT_161.3</t>
  </si>
  <si>
    <t>H_DMAT_161.4</t>
  </si>
  <si>
    <t>H_DMAT_162.3</t>
  </si>
  <si>
    <t>H_DMAT_162.4</t>
  </si>
  <si>
    <t>H_DMAT_163.3</t>
  </si>
  <si>
    <t>H_DMAT_163.4</t>
  </si>
  <si>
    <t>H_DMAT_164.3</t>
  </si>
  <si>
    <t>H_DMAT_164.4</t>
  </si>
  <si>
    <t>H_DMAT_165.3</t>
  </si>
  <si>
    <t>H_DMAT_165.4</t>
  </si>
  <si>
    <t>H_DMAT_166.3</t>
  </si>
  <si>
    <t>H_DMAT_166.4</t>
  </si>
  <si>
    <t>H_DMAT_167</t>
  </si>
  <si>
    <t>H_DMAT_168</t>
  </si>
  <si>
    <t>H_DMAT_169.1</t>
  </si>
  <si>
    <t>H_DMAT_169.2</t>
  </si>
  <si>
    <t>H_DMAT_170.1.A</t>
  </si>
  <si>
    <t>H_DMAT_170.1.B</t>
  </si>
  <si>
    <t>H_DMAT_170.2.A</t>
  </si>
  <si>
    <t>H_DMAT_170.2.B</t>
  </si>
  <si>
    <t>H_DMAT_171.1.A</t>
  </si>
  <si>
    <t>H_DMAT_171.1.B</t>
  </si>
  <si>
    <t>H_DMAT_171.2.A</t>
  </si>
  <si>
    <t>H_DMAT_171.2.B</t>
  </si>
  <si>
    <t>H_DMAT_172.1.A</t>
  </si>
  <si>
    <t>H_DMAT_172.1.B</t>
  </si>
  <si>
    <t>H_DMAT_172.2.A</t>
  </si>
  <si>
    <t>H_DMAT_172.2.B</t>
  </si>
  <si>
    <t>H_DMAT_173.1.A</t>
  </si>
  <si>
    <t>H_DMAT_173.1.B</t>
  </si>
  <si>
    <t>H_DMAT_173.2.A</t>
  </si>
  <si>
    <t>H_DMAT_173.2.B</t>
  </si>
  <si>
    <t>H_DMAT_174.1.A</t>
  </si>
  <si>
    <t>H_DMAT_174.1.B</t>
  </si>
  <si>
    <t>H_DMAT_174.2.A</t>
  </si>
  <si>
    <t>H_DMAT_174.2.B</t>
  </si>
  <si>
    <t>H_DMAT_175.1.A</t>
  </si>
  <si>
    <t>H_DMAT_175.1.B</t>
  </si>
  <si>
    <t>H_DMAT_175.2.A</t>
  </si>
  <si>
    <t>H_DMAT_175.2.B</t>
  </si>
  <si>
    <t>H_DMAT_176.1.A</t>
  </si>
  <si>
    <t>H_DMAT_176.1.B</t>
  </si>
  <si>
    <t>H_DMAT_176.2.A</t>
  </si>
  <si>
    <t>H_DMAT_176.2.B</t>
  </si>
  <si>
    <t>H_DMAT_177.1.A</t>
  </si>
  <si>
    <t>H_DMAT_177.1.B</t>
  </si>
  <si>
    <t>H_DMAT_177.2.A</t>
  </si>
  <si>
    <t>H_DMAT_177.2.B</t>
  </si>
  <si>
    <t>H_DMAT_178.1</t>
  </si>
  <si>
    <t>H_DMAT_178.2</t>
  </si>
  <si>
    <t>H_DMAT_179.1</t>
  </si>
  <si>
    <t>H_DMAT_179.2</t>
  </si>
  <si>
    <t>H_DMAT_180.1</t>
  </si>
  <si>
    <t>H_DMAT_180.2</t>
  </si>
  <si>
    <t>H_DMAT_181.1</t>
  </si>
  <si>
    <t>H_DMAT_181.2</t>
  </si>
  <si>
    <t>H_DMAT_182.1</t>
  </si>
  <si>
    <t>H_DMAT_182.2</t>
  </si>
  <si>
    <t>H_DMAT_183.1</t>
  </si>
  <si>
    <t>H_DMAT_183.2</t>
  </si>
  <si>
    <t>H_DMAT_184.1</t>
  </si>
  <si>
    <t>H_DMAT_184.2</t>
  </si>
  <si>
    <t>H_DMAT_185.1</t>
  </si>
  <si>
    <t>H_DMAT_185.2</t>
  </si>
  <si>
    <t>H_DMAT_186.1.A</t>
  </si>
  <si>
    <t>H_DMAT_186.1.B</t>
  </si>
  <si>
    <t>H_DMAT_186.1.C</t>
  </si>
  <si>
    <t>H_DMAT_186.2.A</t>
  </si>
  <si>
    <t>H_DMAT_186.2.B</t>
  </si>
  <si>
    <t>H_DMAT_186.2.C</t>
  </si>
  <si>
    <t>H_DMAT_187.1.A</t>
  </si>
  <si>
    <t>H_DMAT_187.1.B</t>
  </si>
  <si>
    <t>H_DMAT_187.1.C</t>
  </si>
  <si>
    <t>H_DMAT_187.2.A</t>
  </si>
  <si>
    <t>H_DMAT_187.2.B</t>
  </si>
  <si>
    <t>H_DMAT_187.2.C</t>
  </si>
  <si>
    <t>H_DMAT_188.1.A</t>
  </si>
  <si>
    <t>H_DMAT_188.1.B</t>
  </si>
  <si>
    <t>H_DMAT_188.1.C</t>
  </si>
  <si>
    <t>H_DMAT_188.2.A</t>
  </si>
  <si>
    <t>H_DMAT_188.2.B</t>
  </si>
  <si>
    <t>H_DMAT_188.2.C</t>
  </si>
  <si>
    <t>H_DMAT_189.1.A</t>
  </si>
  <si>
    <t>H_DMAT_189.1.B</t>
  </si>
  <si>
    <t>H_DMAT_189.1.C</t>
  </si>
  <si>
    <t>H_DMAT_189.2.A</t>
  </si>
  <si>
    <t>H_DMAT_189.2.B</t>
  </si>
  <si>
    <t>H_DMAT_189.2.C</t>
  </si>
  <si>
    <t>H_DMAT_193.1</t>
  </si>
  <si>
    <t>H_DMAT_193.2</t>
  </si>
  <si>
    <t>H_DMAT_194.1</t>
  </si>
  <si>
    <t>H_DMAT_194.2</t>
  </si>
  <si>
    <t>H_DMAT_195.1</t>
  </si>
  <si>
    <t>H_DMAT_195.2</t>
  </si>
  <si>
    <t>H_DMAT_196.1</t>
  </si>
  <si>
    <t>H_DMAT_196.2</t>
  </si>
  <si>
    <t>H_DMAT_197.1</t>
  </si>
  <si>
    <t>H_DMAT_197.2</t>
  </si>
  <si>
    <t>H_DMAT_198.1</t>
  </si>
  <si>
    <t>H_DMAT_198.2</t>
  </si>
  <si>
    <t>H_DMAT_199.1</t>
  </si>
  <si>
    <t>H_DMAT_199.2</t>
  </si>
  <si>
    <t>H_DMAT_200.1</t>
  </si>
  <si>
    <t>H_DMAT_200.2</t>
  </si>
  <si>
    <t>H_DMAT_201.1</t>
  </si>
  <si>
    <t>H_DMAT_201.2</t>
  </si>
  <si>
    <t>H_DMAT_202.1</t>
  </si>
  <si>
    <t>H_DMAT_202.2</t>
  </si>
  <si>
    <t>H_DMAT_203.1</t>
  </si>
  <si>
    <t>H_DMAT_203.2</t>
  </si>
  <si>
    <t>H_DMAT_204.1</t>
  </si>
  <si>
    <t>H_DMAT_204.2</t>
  </si>
  <si>
    <t>H_DMAT_205.1</t>
  </si>
  <si>
    <t>H_DMAT_205.2</t>
  </si>
  <si>
    <t>H_DMAT_206.1</t>
  </si>
  <si>
    <t>H_DMAT_206.2</t>
  </si>
  <si>
    <t>H_DMAT_207.1</t>
  </si>
  <si>
    <t>H_DMAT_207.2</t>
  </si>
  <si>
    <t>H_DMAT_208.1</t>
  </si>
  <si>
    <t>H_DMAT_208.2</t>
  </si>
  <si>
    <t>H_DMAT_209.1</t>
  </si>
  <si>
    <t>H_DMAT_209.2</t>
  </si>
  <si>
    <t>H_DMAT_210.1</t>
  </si>
  <si>
    <t>H_DMAT_210.2</t>
  </si>
  <si>
    <t>H_DMAT_211.1</t>
  </si>
  <si>
    <t>H_DMAT_211.2</t>
  </si>
  <si>
    <t>H_DMAT_212.1</t>
  </si>
  <si>
    <t>H_DMAT_212.2</t>
  </si>
  <si>
    <t>H_DMAT_213.1</t>
  </si>
  <si>
    <t>H_DMAT_213.2</t>
  </si>
  <si>
    <t>H_DMAT_214.1</t>
  </si>
  <si>
    <t>H_DMAT_214.2</t>
  </si>
  <si>
    <t>H_DMAT_215.1</t>
  </si>
  <si>
    <t>H_DMAT_215.2</t>
  </si>
  <si>
    <t>H_DMAT_216.1</t>
  </si>
  <si>
    <t>H_DMAT_216.2</t>
  </si>
  <si>
    <t>H_DMAT_217.1</t>
  </si>
  <si>
    <t>H_DMAT_217.2</t>
  </si>
  <si>
    <t>H_DMAT_218.1</t>
  </si>
  <si>
    <t>H_DMAT_218.2</t>
  </si>
  <si>
    <t>H_DMAT_219.1</t>
  </si>
  <si>
    <t>H_DMAT_219.2</t>
  </si>
  <si>
    <t>H_DMAT_220.1</t>
  </si>
  <si>
    <t>H_DMAT_220.2</t>
  </si>
  <si>
    <t>H_DMAT_221.1</t>
  </si>
  <si>
    <t>H_DMAT_221.2</t>
  </si>
  <si>
    <t>H_DMAT_222.1</t>
  </si>
  <si>
    <t>H_DMAT_222.2</t>
  </si>
  <si>
    <t>H_DMAT_223.1</t>
  </si>
  <si>
    <t>H_DMAT_223.2</t>
  </si>
  <si>
    <t>H_DMAT_224.1</t>
  </si>
  <si>
    <t>H_DMAT_224.2</t>
  </si>
  <si>
    <t>H_DMAT_225.1</t>
  </si>
  <si>
    <t>H_DMAT_225.2</t>
  </si>
  <si>
    <t>H_DMAT_226.1</t>
  </si>
  <si>
    <t>H_DMAT_227.1</t>
  </si>
  <si>
    <t>H_DMAT_228.1</t>
  </si>
  <si>
    <t>H_DMAT_229.1</t>
  </si>
  <si>
    <t>H_DMAT_226.2</t>
  </si>
  <si>
    <t>H_DMAT_227.2</t>
  </si>
  <si>
    <t>H_DMAT_228.2</t>
  </si>
  <si>
    <t>H_DMAT_229.2</t>
  </si>
  <si>
    <t>H_DMAT_230.1</t>
  </si>
  <si>
    <t>H_DMAT_230.2</t>
  </si>
  <si>
    <t>H_DMAT_231.1</t>
  </si>
  <si>
    <t>H_DMAT_231.2</t>
  </si>
  <si>
    <t>H_DMAT_232.1</t>
  </si>
  <si>
    <t>H_DMAT_232.2</t>
  </si>
  <si>
    <t>H_DMAT_233.1</t>
  </si>
  <si>
    <t>H_DMAT_233.2</t>
  </si>
  <si>
    <t>Run_Duration</t>
  </si>
  <si>
    <t>1.0452</t>
  </si>
  <si>
    <t>1.0148</t>
  </si>
  <si>
    <t>1.0276</t>
  </si>
  <si>
    <t>H_DMAT_149.1test</t>
  </si>
  <si>
    <t>1.0284</t>
  </si>
  <si>
    <t>1.0288</t>
  </si>
  <si>
    <t>Yes</t>
  </si>
  <si>
    <t>Extras</t>
  </si>
  <si>
    <t>DMAT_D_0.1</t>
  </si>
  <si>
    <t>DMAT_D_0.11</t>
  </si>
  <si>
    <t>DMAT_D_0.12</t>
  </si>
  <si>
    <t>DMAT_D_0.2</t>
  </si>
  <si>
    <t>DMAT_D_0.21</t>
  </si>
  <si>
    <t>DMAT_D_0.22</t>
  </si>
  <si>
    <t>DMAT_D_0.3</t>
  </si>
  <si>
    <t>DMAT_D_0.31</t>
  </si>
  <si>
    <t>DMAT_D_0.32</t>
  </si>
  <si>
    <t>DMAT_D_0.4</t>
  </si>
  <si>
    <t>DMAT_D_0.41</t>
  </si>
  <si>
    <t>DMAT_D_0.5</t>
  </si>
  <si>
    <t>DMAT_D_0.51</t>
  </si>
  <si>
    <t>DMAT_D_1</t>
  </si>
  <si>
    <t>DMAT_D_2</t>
  </si>
  <si>
    <t>DMAT_D_3</t>
  </si>
  <si>
    <t>DMAT_D_4</t>
  </si>
  <si>
    <t>DMAT_D_5</t>
  </si>
  <si>
    <t>DMAT_D_6</t>
  </si>
  <si>
    <t>DMAT_D_7</t>
  </si>
  <si>
    <t>DMAT_D_8</t>
  </si>
  <si>
    <t>DMAT_D_9</t>
  </si>
  <si>
    <t>DMAT_D_10</t>
  </si>
  <si>
    <t>DMAT_D_11</t>
  </si>
  <si>
    <t>DMAT_D_12</t>
  </si>
  <si>
    <t>DMAT_D_13</t>
  </si>
  <si>
    <t>DMAT_D_14</t>
  </si>
  <si>
    <t>DMAT_D_15</t>
  </si>
  <si>
    <t>DMAT_D_16</t>
  </si>
  <si>
    <t>DMAT_D_17</t>
  </si>
  <si>
    <t>DMAT_D_18</t>
  </si>
  <si>
    <t>DMAT_D_19</t>
  </si>
  <si>
    <t>DMAT_D_20</t>
  </si>
  <si>
    <t>DMAT_D_21</t>
  </si>
  <si>
    <t>DMAT_D_22</t>
  </si>
  <si>
    <t>DMAT_D_23</t>
  </si>
  <si>
    <t>DMAT_D_24</t>
  </si>
  <si>
    <t>DMAT_D_25</t>
  </si>
  <si>
    <t>DMAT_D_26</t>
  </si>
  <si>
    <t>DMAT_D_27</t>
  </si>
  <si>
    <t>DMAT_D_28</t>
  </si>
  <si>
    <t>DMAT_D_29</t>
  </si>
  <si>
    <t>DMAT_D_30</t>
  </si>
  <si>
    <t>DMAT_D_31</t>
  </si>
  <si>
    <t>DMAT_D_32</t>
  </si>
  <si>
    <t>DMAT_D_33</t>
  </si>
  <si>
    <t>DMAT_D_34</t>
  </si>
  <si>
    <t>DMAT_D_35</t>
  </si>
  <si>
    <t>DMAT_D_36</t>
  </si>
  <si>
    <t>DMAT_D_126.1</t>
  </si>
  <si>
    <t>DMAT_D_126.2</t>
  </si>
  <si>
    <t>DMAT_D_127.1</t>
  </si>
  <si>
    <t>DMAT_D_127.2</t>
  </si>
  <si>
    <t>DMAT_D_128.1</t>
  </si>
  <si>
    <t>DMAT_D_128.2</t>
  </si>
  <si>
    <t>DMAT_D_129.1</t>
  </si>
  <si>
    <t>DMAT_D_129.2</t>
  </si>
  <si>
    <t>DMAT_D_130.1</t>
  </si>
  <si>
    <t>DMAT_D_130.2</t>
  </si>
  <si>
    <t>DMAT_D_130.3</t>
  </si>
  <si>
    <t>DMAT_D_130.4</t>
  </si>
  <si>
    <t>DMAT_D_130.5</t>
  </si>
  <si>
    <t>DMAT_D_130.6</t>
  </si>
  <si>
    <t>DMAT_D_131</t>
  </si>
  <si>
    <t>DMAT_D_132</t>
  </si>
  <si>
    <t>DMAT_D_133</t>
  </si>
  <si>
    <t>DMAT_D_134</t>
  </si>
  <si>
    <t>DMAT_D_135</t>
  </si>
  <si>
    <t>DMAT_D_136</t>
  </si>
  <si>
    <t>DMAT_D_137.1</t>
  </si>
  <si>
    <t>DMAT_D_138.1</t>
  </si>
  <si>
    <t>DMAT_D_139.1</t>
  </si>
  <si>
    <t>DMAT_D_137.2</t>
  </si>
  <si>
    <t>DMAT_D_138.2</t>
  </si>
  <si>
    <t>DMAT_D_139.2</t>
  </si>
  <si>
    <t>DMAT_D_140</t>
  </si>
  <si>
    <t>DMAT_D_141</t>
  </si>
  <si>
    <t>DMAT_D_142</t>
  </si>
  <si>
    <t>DMAT_D_143</t>
  </si>
  <si>
    <t>DMAT_D_144</t>
  </si>
  <si>
    <t>DMAT_D_145</t>
  </si>
  <si>
    <t>DMAT_D_146.1</t>
  </si>
  <si>
    <t>DMAT_D_147.1</t>
  </si>
  <si>
    <t>DMAT_D_148.1</t>
  </si>
  <si>
    <t>DMAT_D_146.2</t>
  </si>
  <si>
    <t>DMAT_D_147.2</t>
  </si>
  <si>
    <t>DMAT_D_148.2</t>
  </si>
  <si>
    <t>DMAT_D_149.1</t>
  </si>
  <si>
    <t>DMAT_D_149.2</t>
  </si>
  <si>
    <t>DMAT_D_150.1</t>
  </si>
  <si>
    <t>DMAT_D_150.2</t>
  </si>
  <si>
    <t>DMAT_D_151.1</t>
  </si>
  <si>
    <t>DMAT_D_151.2</t>
  </si>
  <si>
    <t>DMAT_D_152.1</t>
  </si>
  <si>
    <t>DMAT_D_152.2</t>
  </si>
  <si>
    <t>DMAT_D_153.1</t>
  </si>
  <si>
    <t>DMAT_D_153.2</t>
  </si>
  <si>
    <t>DMAT_D_154.1</t>
  </si>
  <si>
    <t>DMAT_D_154.2</t>
  </si>
  <si>
    <t>DMAT_D_155.1</t>
  </si>
  <si>
    <t>DMAT_D_155.2</t>
  </si>
  <si>
    <t>DMAT_D_156.1</t>
  </si>
  <si>
    <t>DMAT_D_156.2</t>
  </si>
  <si>
    <t>DMAT_D_157.1</t>
  </si>
  <si>
    <t>DMAT_D_157.2</t>
  </si>
  <si>
    <t>DMAT_D_158.1</t>
  </si>
  <si>
    <t>DMAT_D_158.2</t>
  </si>
  <si>
    <t>DMAT_D_159.1</t>
  </si>
  <si>
    <t>DMAT_D_159.2</t>
  </si>
  <si>
    <t>DMAT_D_160.1</t>
  </si>
  <si>
    <t>DMAT_D_160.2</t>
  </si>
  <si>
    <t>DMAT_D_161.1</t>
  </si>
  <si>
    <t>DMAT_D_161.2</t>
  </si>
  <si>
    <t>DMAT_D_162.1</t>
  </si>
  <si>
    <t>DMAT_D_162.2</t>
  </si>
  <si>
    <t>DMAT_D_163.1</t>
  </si>
  <si>
    <t>DMAT_D_163.2</t>
  </si>
  <si>
    <t>DMAT_D_164.1</t>
  </si>
  <si>
    <t>DMAT_D_164.2</t>
  </si>
  <si>
    <t>DMAT_D_165.1</t>
  </si>
  <si>
    <t>DMAT_D_165.2</t>
  </si>
  <si>
    <t>DMAT_D_166.1</t>
  </si>
  <si>
    <t>DMAT_D_166.2</t>
  </si>
  <si>
    <t>DMAT_D_161.3</t>
  </si>
  <si>
    <t>DMAT_D_161.4</t>
  </si>
  <si>
    <t>DMAT_D_162.3</t>
  </si>
  <si>
    <t>DMAT_PFsetpoints005</t>
  </si>
  <si>
    <t>DMAT_D_162.4</t>
  </si>
  <si>
    <t>DMAT_D_163.3</t>
  </si>
  <si>
    <t>DMAT_D_163.4</t>
  </si>
  <si>
    <t>DMAT_D_164.3</t>
  </si>
  <si>
    <t>DMAT_D_164.4</t>
  </si>
  <si>
    <t>DMAT_D_165.3</t>
  </si>
  <si>
    <t>DMAT_D_165.4</t>
  </si>
  <si>
    <t>DMAT_D_166.3</t>
  </si>
  <si>
    <t>DMAT_D_166.4</t>
  </si>
  <si>
    <t>DMAT_D_167</t>
  </si>
  <si>
    <t>DMAT_D_168</t>
  </si>
  <si>
    <t>DMAT_D_169.1</t>
  </si>
  <si>
    <t>DMAT_D_169.2</t>
  </si>
  <si>
    <t>DMAT_D_170.1.A</t>
  </si>
  <si>
    <t>DMAT_D_170.1.B</t>
  </si>
  <si>
    <t>DMAT_D_170.2.A</t>
  </si>
  <si>
    <t>DMAT_D_170.2.B</t>
  </si>
  <si>
    <t>DMAT_D_171.1.A</t>
  </si>
  <si>
    <t>DMAT_D_171.1.B</t>
  </si>
  <si>
    <t>DMAT_D_171.2.A</t>
  </si>
  <si>
    <t>DMAT_D_171.2.B</t>
  </si>
  <si>
    <t>DMAT_D_172.1.A</t>
  </si>
  <si>
    <t>DMAT_D_172.1.B</t>
  </si>
  <si>
    <t>DMAT_D_172.2.A</t>
  </si>
  <si>
    <t>DMAT_D_172.2.B</t>
  </si>
  <si>
    <t>DMAT_D_173.1.A</t>
  </si>
  <si>
    <t>DMAT_D_173.1.B</t>
  </si>
  <si>
    <t>DMAT_D_173.2.A</t>
  </si>
  <si>
    <t>DMAT_D_173.2.B</t>
  </si>
  <si>
    <t>DMAT_D_174.1.A</t>
  </si>
  <si>
    <t>DMAT_D_174.1.B</t>
  </si>
  <si>
    <t>DMAT_D_174.2.A</t>
  </si>
  <si>
    <t>DMAT_D_174.2.B</t>
  </si>
  <si>
    <t>DMAT_D_175.1.A</t>
  </si>
  <si>
    <t>DMAT_D_175.1.B</t>
  </si>
  <si>
    <t>DMAT_D_175.2.A</t>
  </si>
  <si>
    <t>DMAT_D_175.2.B</t>
  </si>
  <si>
    <t>DMAT_D_176.1.A</t>
  </si>
  <si>
    <t>DMAT_D_176.1.B</t>
  </si>
  <si>
    <t>DMAT_D_176.2.A</t>
  </si>
  <si>
    <t>DMAT_D_176.2.B</t>
  </si>
  <si>
    <t>DMAT_D_177.1.A</t>
  </si>
  <si>
    <t>DMAT_D_177.1.B</t>
  </si>
  <si>
    <t>DMAT_D_177.2.A</t>
  </si>
  <si>
    <t>DMAT_D_177.2.B</t>
  </si>
  <si>
    <t>DMAT_D_178.1</t>
  </si>
  <si>
    <t>DMAT_D_178.2</t>
  </si>
  <si>
    <t>DMAT_D_179.1</t>
  </si>
  <si>
    <t>DMAT_D_179.2</t>
  </si>
  <si>
    <t>DMAT_D_180.1</t>
  </si>
  <si>
    <t>DMAT_D_180.2</t>
  </si>
  <si>
    <t>DMAT_D_181.1</t>
  </si>
  <si>
    <t>DMAT_D_181.2</t>
  </si>
  <si>
    <t>DMAT_D_182.1</t>
  </si>
  <si>
    <t>DMAT_D_182.2</t>
  </si>
  <si>
    <t>DMAT_D_183.1</t>
  </si>
  <si>
    <t>DMAT_D_183.2</t>
  </si>
  <si>
    <t>DMAT_D_184.1</t>
  </si>
  <si>
    <t>DMAT_D_184.2</t>
  </si>
  <si>
    <t>DMAT_D_185.1</t>
  </si>
  <si>
    <t>DMAT_D_185.2</t>
  </si>
  <si>
    <t>DMAT_D_186.1.A</t>
  </si>
  <si>
    <t>DMAT_D_186.1.B</t>
  </si>
  <si>
    <t>DMAT_D_186.1.C</t>
  </si>
  <si>
    <t>DMAT_D_186.2.A</t>
  </si>
  <si>
    <t>DMAT_D_186.2.B</t>
  </si>
  <si>
    <t>DMAT_D_186.2.C</t>
  </si>
  <si>
    <t>DMAT_D_187.1.A</t>
  </si>
  <si>
    <t>DMAT_D_187.1.B</t>
  </si>
  <si>
    <t>DMAT_D_187.1.C</t>
  </si>
  <si>
    <t>DMAT_D_187.2.A</t>
  </si>
  <si>
    <t>DMAT_D_187.2.B</t>
  </si>
  <si>
    <t>DMAT_D_187.2.C</t>
  </si>
  <si>
    <t>DMAT_D_188.1.A</t>
  </si>
  <si>
    <t>DMAT_D_188.1.B</t>
  </si>
  <si>
    <t>DMAT_D_188.1.C</t>
  </si>
  <si>
    <t>DMAT_D_188.2.A</t>
  </si>
  <si>
    <t>DMAT_D_188.2.B</t>
  </si>
  <si>
    <t>DMAT_D_188.2.C</t>
  </si>
  <si>
    <t>DMAT_D_189.1.A</t>
  </si>
  <si>
    <t>DMAT_D_189.1.B</t>
  </si>
  <si>
    <t>DMAT_D_189.1.C</t>
  </si>
  <si>
    <t>DMAT_D_189.2.A</t>
  </si>
  <si>
    <t>DMAT_D_189.2.B</t>
  </si>
  <si>
    <t>DMAT_D_189.2.C</t>
  </si>
  <si>
    <t>DMAT_D_193.1</t>
  </si>
  <si>
    <t>DMAT_D_193.2</t>
  </si>
  <si>
    <t>DMAT_D_194.1</t>
  </si>
  <si>
    <t>DMAT_D_194.2</t>
  </si>
  <si>
    <t>DMAT_D_195.1</t>
  </si>
  <si>
    <t>DMAT_D_195.2</t>
  </si>
  <si>
    <t>DMAT_D_196.1</t>
  </si>
  <si>
    <t>DMAT_D_196.2</t>
  </si>
  <si>
    <t>DMAT_D_197.1</t>
  </si>
  <si>
    <t>DMAT_D_197.2</t>
  </si>
  <si>
    <t>DMAT_D_198.1</t>
  </si>
  <si>
    <t>DMAT_D_198.2</t>
  </si>
  <si>
    <t>DMAT_D_199.1</t>
  </si>
  <si>
    <t>DMAT_D_199.2</t>
  </si>
  <si>
    <t>DMAT_D_200.1</t>
  </si>
  <si>
    <t>DMAT_D_200.2</t>
  </si>
  <si>
    <t>DMAT_D_201.1</t>
  </si>
  <si>
    <t>DMAT_D_201.2</t>
  </si>
  <si>
    <t>DMAT_D_202.1</t>
  </si>
  <si>
    <t>DMAT_D_202.2</t>
  </si>
  <si>
    <t>DMAT_D_203.1</t>
  </si>
  <si>
    <t>DMAT_D_203.2</t>
  </si>
  <si>
    <t>DMAT_D_204.1</t>
  </si>
  <si>
    <t>DMAT_D_204.2</t>
  </si>
  <si>
    <t>DMAT_D_205.1</t>
  </si>
  <si>
    <t>DMAT_D_205.2</t>
  </si>
  <si>
    <t>DMAT_D_206.1</t>
  </si>
  <si>
    <t>DMAT_D_206.2</t>
  </si>
  <si>
    <t>DMAT_D_207.1</t>
  </si>
  <si>
    <t>DMAT_D_207.2</t>
  </si>
  <si>
    <t>DMAT_D_208.1</t>
  </si>
  <si>
    <t>DMAT_D_208.2</t>
  </si>
  <si>
    <t>DMAT_D_209.1</t>
  </si>
  <si>
    <t>DMAT_D_209.2</t>
  </si>
  <si>
    <t>DMAT_D_210.1</t>
  </si>
  <si>
    <t>DMAT_D_210.2</t>
  </si>
  <si>
    <t>DMAT_D_211.1</t>
  </si>
  <si>
    <t>DMAT_D_211.2</t>
  </si>
  <si>
    <t>DMAT_D_212.1</t>
  </si>
  <si>
    <t>DMAT_D_212.2</t>
  </si>
  <si>
    <t>DMAT_D_213.1</t>
  </si>
  <si>
    <t>DMAT_D_213.2</t>
  </si>
  <si>
    <t>DMAT_D_214.1</t>
  </si>
  <si>
    <t>DMAT_D_214.2</t>
  </si>
  <si>
    <t>DMAT_D_215.1</t>
  </si>
  <si>
    <t>DMAT_D_215.2</t>
  </si>
  <si>
    <t>DMAT_D_216.1</t>
  </si>
  <si>
    <t>DMAT_D_216.2</t>
  </si>
  <si>
    <t>DMAT_D_217.1</t>
  </si>
  <si>
    <t>DMAT_D_217.2</t>
  </si>
  <si>
    <t>DMAT_D_218.1</t>
  </si>
  <si>
    <t>DMAT_D_218.2</t>
  </si>
  <si>
    <t>DMAT_D_219.1</t>
  </si>
  <si>
    <t>DMAT_D_219.2</t>
  </si>
  <si>
    <t>DMAT_D_220.1</t>
  </si>
  <si>
    <t>DMAT_D_220.2</t>
  </si>
  <si>
    <t>DMAT_D_221.1</t>
  </si>
  <si>
    <t>DMAT_D_221.2</t>
  </si>
  <si>
    <t>DMAT_D_222.1</t>
  </si>
  <si>
    <t>DMAT_D_222.2</t>
  </si>
  <si>
    <t>DMAT_D_223.1</t>
  </si>
  <si>
    <t>DMAT_D_223.2</t>
  </si>
  <si>
    <t>DMAT_D_224.1</t>
  </si>
  <si>
    <t>DMAT_D_224.2</t>
  </si>
  <si>
    <t>DMAT_D_225.1</t>
  </si>
  <si>
    <t>DMAT_D_225.2</t>
  </si>
  <si>
    <t>DMAT_C_0.1</t>
  </si>
  <si>
    <t>DMAT_C_0.11</t>
  </si>
  <si>
    <t>DMAT_C_0.12</t>
  </si>
  <si>
    <t>DMAT_C_0.2</t>
  </si>
  <si>
    <t>DMAT_C_0.21</t>
  </si>
  <si>
    <t>DMAT_C_0.22</t>
  </si>
  <si>
    <t>DMAT_C_0.3</t>
  </si>
  <si>
    <t>DMAT_C_0.31</t>
  </si>
  <si>
    <t>DMAT_C_0.32</t>
  </si>
  <si>
    <t>DMAT_C_0.4</t>
  </si>
  <si>
    <t>DMAT_C_0.41</t>
  </si>
  <si>
    <t>DMAT_C_0.5</t>
  </si>
  <si>
    <t>DMAT_C_0.51</t>
  </si>
  <si>
    <t>DMAT_C_1</t>
  </si>
  <si>
    <t>DMAT_C_2</t>
  </si>
  <si>
    <t>DMAT_C_3</t>
  </si>
  <si>
    <t>DMAT_C_4</t>
  </si>
  <si>
    <t>DMAT_C_5</t>
  </si>
  <si>
    <t>DMAT_C_6</t>
  </si>
  <si>
    <t>DMAT_C_7</t>
  </si>
  <si>
    <t>DMAT_C_8</t>
  </si>
  <si>
    <t>DMAT_C_9</t>
  </si>
  <si>
    <t>DMAT_C_10</t>
  </si>
  <si>
    <t>DMAT_C_11</t>
  </si>
  <si>
    <t>DMAT_C_12</t>
  </si>
  <si>
    <t>DMAT_C_13</t>
  </si>
  <si>
    <t>DMAT_C_14</t>
  </si>
  <si>
    <t>DMAT_C_15</t>
  </si>
  <si>
    <t>DMAT_C_16</t>
  </si>
  <si>
    <t>DMAT_C_17</t>
  </si>
  <si>
    <t>DMAT_C_18</t>
  </si>
  <si>
    <t>DMAT_C_19</t>
  </si>
  <si>
    <t>DMAT_C_20</t>
  </si>
  <si>
    <t>DMAT_C_21</t>
  </si>
  <si>
    <t>DMAT_C_22</t>
  </si>
  <si>
    <t>DMAT_C_23</t>
  </si>
  <si>
    <t>DMAT_C_24</t>
  </si>
  <si>
    <t>DMAT_C_25</t>
  </si>
  <si>
    <t>DMAT_C_26</t>
  </si>
  <si>
    <t>DMAT_C_27</t>
  </si>
  <si>
    <t>DMAT_C_28</t>
  </si>
  <si>
    <t>DMAT_C_29</t>
  </si>
  <si>
    <t>DMAT_C_30</t>
  </si>
  <si>
    <t>DMAT_C_31</t>
  </si>
  <si>
    <t>DMAT_C_32</t>
  </si>
  <si>
    <t>DMAT_C_33</t>
  </si>
  <si>
    <t>DMAT_C_34</t>
  </si>
  <si>
    <t>DMAT_C_35</t>
  </si>
  <si>
    <t>DMAT_C_36</t>
  </si>
  <si>
    <t>DMAT_C_126.1</t>
  </si>
  <si>
    <t>DMAT_C_126.2</t>
  </si>
  <si>
    <t>DMAT_C_127.1</t>
  </si>
  <si>
    <t>DMAT_C_127.2</t>
  </si>
  <si>
    <t>DMAT_C_128.1</t>
  </si>
  <si>
    <t>DMAT_C_128.2</t>
  </si>
  <si>
    <t>DMAT_C_129.1</t>
  </si>
  <si>
    <t>DMAT_C_129.2</t>
  </si>
  <si>
    <t>DMAT_C_130.1</t>
  </si>
  <si>
    <t>DMAT_C_130.2</t>
  </si>
  <si>
    <t>DMAT_C_130.3</t>
  </si>
  <si>
    <t>DMAT_C_130.4</t>
  </si>
  <si>
    <t>DMAT_C_130.5</t>
  </si>
  <si>
    <t>DMAT_C_130.6</t>
  </si>
  <si>
    <t>DMAT_C_131</t>
  </si>
  <si>
    <t>DMAT_C_132</t>
  </si>
  <si>
    <t>DMAT_C_133</t>
  </si>
  <si>
    <t>DMAT_C_134</t>
  </si>
  <si>
    <t>DMAT_C_135</t>
  </si>
  <si>
    <t>DMAT_C_136</t>
  </si>
  <si>
    <t>DMAT_C_137.1</t>
  </si>
  <si>
    <t>DMAT_C_138.1</t>
  </si>
  <si>
    <t>DMAT_C_139.1</t>
  </si>
  <si>
    <t>DMAT_C_137.2</t>
  </si>
  <si>
    <t>DMAT_C_138.2</t>
  </si>
  <si>
    <t>DMAT_C_139.2</t>
  </si>
  <si>
    <t>DMAT_C_140</t>
  </si>
  <si>
    <t>DMAT_C_141</t>
  </si>
  <si>
    <t>DMAT_C_142</t>
  </si>
  <si>
    <t>DMAT_C_143</t>
  </si>
  <si>
    <t>DMAT_C_144</t>
  </si>
  <si>
    <t>DMAT_C_145</t>
  </si>
  <si>
    <t>DMAT_C_146.1</t>
  </si>
  <si>
    <t>DMAT_C_147.1</t>
  </si>
  <si>
    <t>DMAT_C_148.1</t>
  </si>
  <si>
    <t>DMAT_C_146.2</t>
  </si>
  <si>
    <t>DMAT_C_147.2</t>
  </si>
  <si>
    <t>DMAT_C_148.2</t>
  </si>
  <si>
    <t>DMAT_C_149.1</t>
  </si>
  <si>
    <t>DMAT_C_149.2</t>
  </si>
  <si>
    <t>DMAT_C_150.1</t>
  </si>
  <si>
    <t>DMAT_C_150.2</t>
  </si>
  <si>
    <t>DMAT_C_151.1</t>
  </si>
  <si>
    <t>DMAT_C_151.2</t>
  </si>
  <si>
    <t>DMAT_C_152.1</t>
  </si>
  <si>
    <t>DMAT_C_152.2</t>
  </si>
  <si>
    <t>DMAT_C_153.1</t>
  </si>
  <si>
    <t>DMAT_C_153.2</t>
  </si>
  <si>
    <t>DMAT_C_Vref.1</t>
  </si>
  <si>
    <t>DMAT_C_Vref.2</t>
  </si>
  <si>
    <t>DMAT_C_154.1</t>
  </si>
  <si>
    <t>DMAT_C_154.2</t>
  </si>
  <si>
    <t>DMAT_C_155.1</t>
  </si>
  <si>
    <t>DMAT_C_155.2</t>
  </si>
  <si>
    <t>DMAT_C_156.1</t>
  </si>
  <si>
    <t>DMAT_C_156.2</t>
  </si>
  <si>
    <t>DMAT_C_157.1</t>
  </si>
  <si>
    <t>DMAT_C_157.2</t>
  </si>
  <si>
    <t>DMAT_C_158.1</t>
  </si>
  <si>
    <t>DMAT_C_158.2</t>
  </si>
  <si>
    <t>DMAT_C_159.1</t>
  </si>
  <si>
    <t>DMAT_C_159.2</t>
  </si>
  <si>
    <t>DMAT_C_160.1</t>
  </si>
  <si>
    <t>DMAT_C_160.2</t>
  </si>
  <si>
    <t>DMAT_C_161.1</t>
  </si>
  <si>
    <t>DMAT_C_161.2</t>
  </si>
  <si>
    <t>DMAT_C_162.1</t>
  </si>
  <si>
    <t>DMAT_C_162.2</t>
  </si>
  <si>
    <t>DMAT_C_163.1</t>
  </si>
  <si>
    <t>DMAT_C_163.2</t>
  </si>
  <si>
    <t>DMAT_C_164.1</t>
  </si>
  <si>
    <t>DMAT_C_164.2</t>
  </si>
  <si>
    <t>DMAT_C_165.1</t>
  </si>
  <si>
    <t>DMAT_C_165.2</t>
  </si>
  <si>
    <t>DMAT_C_166.1</t>
  </si>
  <si>
    <t>DMAT_C_166.2</t>
  </si>
  <si>
    <t>DMAT_C_161.3</t>
  </si>
  <si>
    <t>DMAT_C_161.4</t>
  </si>
  <si>
    <t>DMAT_C_162.3</t>
  </si>
  <si>
    <t>DMAT_C_162.4</t>
  </si>
  <si>
    <t>DMAT_C_163.3</t>
  </si>
  <si>
    <t>DMAT_C_163.4</t>
  </si>
  <si>
    <t>DMAT_C_164.3</t>
  </si>
  <si>
    <t>DMAT_C_164.4</t>
  </si>
  <si>
    <t>DMAT_C_165.3</t>
  </si>
  <si>
    <t>DMAT_C_165.4</t>
  </si>
  <si>
    <t>DMAT_C_166.3</t>
  </si>
  <si>
    <t>DMAT_C_166.4</t>
  </si>
  <si>
    <t>DMAT_C_167</t>
  </si>
  <si>
    <t>DMAT_C_168</t>
  </si>
  <si>
    <t>DMAT_C_169.1</t>
  </si>
  <si>
    <t>DMAT_C_169.2</t>
  </si>
  <si>
    <t>DMAT_C_170.1.A</t>
  </si>
  <si>
    <t>DMAT_C_170.1.B</t>
  </si>
  <si>
    <t>DMAT_C_170.2.A</t>
  </si>
  <si>
    <t>DMAT_C_170.2.B</t>
  </si>
  <si>
    <t>DMAT_C_171.1.A</t>
  </si>
  <si>
    <t>DMAT_C_171.1.B</t>
  </si>
  <si>
    <t>DMAT_C_171.2.A</t>
  </si>
  <si>
    <t>DMAT_C_171.2.B</t>
  </si>
  <si>
    <t>DMAT_C_172.1.A</t>
  </si>
  <si>
    <t>DMAT_C_172.1.B</t>
  </si>
  <si>
    <t>DMAT_C_172.2.A</t>
  </si>
  <si>
    <t>DMAT_C_172.2.B</t>
  </si>
  <si>
    <t>DMAT_C_173.1.A</t>
  </si>
  <si>
    <t>DMAT_C_173.1.B</t>
  </si>
  <si>
    <t>DMAT_C_173.2.A</t>
  </si>
  <si>
    <t>DMAT_C_173.2.B</t>
  </si>
  <si>
    <t>DMAT_C_174.1.A</t>
  </si>
  <si>
    <t>DMAT_C_174.1.B</t>
  </si>
  <si>
    <t>DMAT_C_174.2.A</t>
  </si>
  <si>
    <t>DMAT_C_174.2.B</t>
  </si>
  <si>
    <t>DMAT_C_175.1.A</t>
  </si>
  <si>
    <t>DMAT_C_175.1.B</t>
  </si>
  <si>
    <t>DMAT_C_175.2.A</t>
  </si>
  <si>
    <t>DMAT_C_175.2.B</t>
  </si>
  <si>
    <t>DMAT_C_176.1.A</t>
  </si>
  <si>
    <t>DMAT_C_176.1.B</t>
  </si>
  <si>
    <t>DMAT_C_176.2.A</t>
  </si>
  <si>
    <t>DMAT_C_176.2.B</t>
  </si>
  <si>
    <t>DMAT_C_177.1.A</t>
  </si>
  <si>
    <t>DMAT_C_177.1.B</t>
  </si>
  <si>
    <t>DMAT_C_177.2.A</t>
  </si>
  <si>
    <t>DMAT_C_177.2.B</t>
  </si>
  <si>
    <t>DMAT_C_178.1</t>
  </si>
  <si>
    <t>DMAT_C_178.2</t>
  </si>
  <si>
    <t>DMAT_C_179.1</t>
  </si>
  <si>
    <t>DMAT_C_179.2</t>
  </si>
  <si>
    <t>DMAT_C_180.1</t>
  </si>
  <si>
    <t>DMAT_C_180.2</t>
  </si>
  <si>
    <t>DMAT_C_181.1</t>
  </si>
  <si>
    <t>DMAT_C_181.2</t>
  </si>
  <si>
    <t>DMAT_C_182.1</t>
  </si>
  <si>
    <t>DMAT_C_182.2</t>
  </si>
  <si>
    <t>DMAT_C_183.1</t>
  </si>
  <si>
    <t>DMAT_C_183.2</t>
  </si>
  <si>
    <t>DMAT_C_184.1</t>
  </si>
  <si>
    <t>DMAT_C_184.2</t>
  </si>
  <si>
    <t>DMAT_C_185.1</t>
  </si>
  <si>
    <t>DMAT_C_185.2</t>
  </si>
  <si>
    <t>DMAT_C_186.1.A</t>
  </si>
  <si>
    <t>DMAT_C_186.1.B</t>
  </si>
  <si>
    <t>DMAT_C_186.1.C</t>
  </si>
  <si>
    <t>DMAT_C_186.2.A</t>
  </si>
  <si>
    <t>DMAT_C_186.2.B</t>
  </si>
  <si>
    <t>DMAT_C_186.2.C</t>
  </si>
  <si>
    <t>DMAT_C_187.1.A</t>
  </si>
  <si>
    <t>DMAT_C_187.1.B</t>
  </si>
  <si>
    <t>DMAT_C_187.1.C</t>
  </si>
  <si>
    <t>DMAT_C_187.2.A</t>
  </si>
  <si>
    <t>DMAT_C_187.2.B</t>
  </si>
  <si>
    <t>DMAT_C_187.2.C</t>
  </si>
  <si>
    <t>DMAT_C_188.1.A</t>
  </si>
  <si>
    <t>DMAT_C_188.1.B</t>
  </si>
  <si>
    <t>DMAT_C_188.1.C</t>
  </si>
  <si>
    <t>DMAT_C_188.2.A</t>
  </si>
  <si>
    <t>DMAT_C_188.2.B</t>
  </si>
  <si>
    <t>DMAT_C_188.2.C</t>
  </si>
  <si>
    <t>DMAT_C_189.1.A</t>
  </si>
  <si>
    <t>DMAT_C_189.1.B</t>
  </si>
  <si>
    <t>DMAT_C_189.1.C</t>
  </si>
  <si>
    <t>DMAT_C_189.2.A</t>
  </si>
  <si>
    <t>DMAT_C_189.2.B</t>
  </si>
  <si>
    <t>DMAT_C_189.2.C</t>
  </si>
  <si>
    <t>DMAT_C_193.1</t>
  </si>
  <si>
    <t>DMAT_C_193.2</t>
  </si>
  <si>
    <t>DMAT_C_194.1</t>
  </si>
  <si>
    <t>DMAT_C_194.2</t>
  </si>
  <si>
    <t>DMAT_C_195.1</t>
  </si>
  <si>
    <t>DMAT_C_195.2</t>
  </si>
  <si>
    <t>DMAT_C_196.1</t>
  </si>
  <si>
    <t>DMAT_C_196.2</t>
  </si>
  <si>
    <t>DMAT_C_197.1</t>
  </si>
  <si>
    <t>DMAT_C_197.2</t>
  </si>
  <si>
    <t>DMAT_C_198.1</t>
  </si>
  <si>
    <t>DMAT_C_198.2</t>
  </si>
  <si>
    <t>DMAT_C_199.1</t>
  </si>
  <si>
    <t>DMAT_C_199.2</t>
  </si>
  <si>
    <t>DMAT_C_200.1</t>
  </si>
  <si>
    <t>DMAT_C_200.2</t>
  </si>
  <si>
    <t>DMAT_C_201.1</t>
  </si>
  <si>
    <t>DMAT_C_201.2</t>
  </si>
  <si>
    <t>DMAT_C_202.1</t>
  </si>
  <si>
    <t>DMAT_C_202.2</t>
  </si>
  <si>
    <t>DMAT_C_203.1</t>
  </si>
  <si>
    <t>DMAT_C_203.2</t>
  </si>
  <si>
    <t>DMAT_C_204.1</t>
  </si>
  <si>
    <t>DMAT_C_204.2</t>
  </si>
  <si>
    <t>DMAT_C_205.1</t>
  </si>
  <si>
    <t>DMAT_C_205.2</t>
  </si>
  <si>
    <t>DMAT_C_206.1</t>
  </si>
  <si>
    <t>DMAT_C_206.2</t>
  </si>
  <si>
    <t>DMAT_C_207.1</t>
  </si>
  <si>
    <t>DMAT_C_207.2</t>
  </si>
  <si>
    <t>DMAT_C_208.1</t>
  </si>
  <si>
    <t>DMAT_C_208.2</t>
  </si>
  <si>
    <t>DMAT_C_209.1</t>
  </si>
  <si>
    <t>DMAT_C_209.2</t>
  </si>
  <si>
    <t>DMAT_C_210.1</t>
  </si>
  <si>
    <t>DMAT_C_210.2</t>
  </si>
  <si>
    <t>DMAT_C_211.1</t>
  </si>
  <si>
    <t>DMAT_C_211.2</t>
  </si>
  <si>
    <t>DMAT_C_212.1</t>
  </si>
  <si>
    <t>DMAT_C_212.2</t>
  </si>
  <si>
    <t>DMAT_C_213.1</t>
  </si>
  <si>
    <t>DMAT_C_213.2</t>
  </si>
  <si>
    <t>DMAT_C_214.1</t>
  </si>
  <si>
    <t>DMAT_C_214.2</t>
  </si>
  <si>
    <t>DMAT_C_215.1</t>
  </si>
  <si>
    <t>DMAT_C_215.2</t>
  </si>
  <si>
    <t>DMAT_C_216.1</t>
  </si>
  <si>
    <t>DMAT_C_216.2</t>
  </si>
  <si>
    <t>DMAT_C_217.1</t>
  </si>
  <si>
    <t>DMAT_C_217.2</t>
  </si>
  <si>
    <t>DMAT_C_218.1</t>
  </si>
  <si>
    <t>DMAT_C_218.2</t>
  </si>
  <si>
    <t>DMAT_C_219.1</t>
  </si>
  <si>
    <t>DMAT_C_219.2</t>
  </si>
  <si>
    <t>DMAT_C_220.1</t>
  </si>
  <si>
    <t>DMAT_C_220.2</t>
  </si>
  <si>
    <t>DMAT_C_221.1</t>
  </si>
  <si>
    <t>DMAT_C_221.2</t>
  </si>
  <si>
    <t>DMAT_C_222.1</t>
  </si>
  <si>
    <t>DMAT_C_222.2</t>
  </si>
  <si>
    <t>DMAT_C_223.1</t>
  </si>
  <si>
    <t>DMAT_C_223.2</t>
  </si>
  <si>
    <t>DMAT_C_224.1</t>
  </si>
  <si>
    <t>DMAT_C_224.2</t>
  </si>
  <si>
    <t>DMAT_C_225.1</t>
  </si>
  <si>
    <t>DMAT_C_225.2</t>
  </si>
  <si>
    <t>S5254_CUO</t>
  </si>
  <si>
    <t>0.9998</t>
  </si>
  <si>
    <t>1.0120</t>
  </si>
  <si>
    <t>DMAT_SF_0.1</t>
  </si>
  <si>
    <t>Test_DMAT_SF_0.1_MMHY_R0_SCR7.06_XR1.63_P1_Q0</t>
  </si>
  <si>
    <t>PSSE_DMAT_SF_SCR7.06_XR1.63_P1_Q0</t>
  </si>
  <si>
    <t>PSSE_Test_DMAT_SF_0.1_MMHY_R0_SCR7.06_XR1.63_P1_Q0</t>
  </si>
  <si>
    <t>DMAT_SF_0.11</t>
  </si>
  <si>
    <t>0.9087</t>
  </si>
  <si>
    <t>Test_DMAT_SF_0.11_MMHY_R0_SCR4.53_XR1.21_P1_Q0</t>
  </si>
  <si>
    <t>PSSE_DMAT_SF_SCR4.53_XR1.21_P1_Q0</t>
  </si>
  <si>
    <t>PSSE_Test_DMAT_SF_0.11_MMHY_R0_SCR4.53_XR1.21_P1_Q0</t>
  </si>
  <si>
    <t>DMAT_SF_0.12</t>
  </si>
  <si>
    <t>1.0162</t>
  </si>
  <si>
    <t>Test_DMAT_SF_0.12_MMHY_R0_SCR5_XR6_P1_Q0</t>
  </si>
  <si>
    <t>PSSE_DMAT_SF_SCR5_XR6_P1_Q0</t>
  </si>
  <si>
    <t>PSSE_Test_DMAT_SF_0.12_MMHY_R0_SCR5_XR6_P1_Q0</t>
  </si>
  <si>
    <t>DMAT_SF_0.2</t>
  </si>
  <si>
    <t>Test_DMAT_SF_0.2_MMHY_R0_SCR7.06_XR1.63_P1_Q0</t>
  </si>
  <si>
    <t>PSSE_Test_DMAT_SF_0.2_MMHY_R0_SCR7.06_XR1.63_P1_Q0</t>
  </si>
  <si>
    <t>DMAT_SF_0.21</t>
  </si>
  <si>
    <t>Test_DMAT_SF_0.21_MMHY_R0_SCR4.53_XR1.21_P1_Q0</t>
  </si>
  <si>
    <t>PSSE_Test_DMAT_SF_0.21_MMHY_R0_SCR4.53_XR1.21_P1_Q0</t>
  </si>
  <si>
    <t>DMAT_SF_0.22</t>
  </si>
  <si>
    <t>Test_DMAT_SF_0.22_MMHY_R0_SCR5_XR6_P1_Q0</t>
  </si>
  <si>
    <t>PSSE_Test_DMAT_SF_0.22_MMHY_R0_SCR5_XR6_P1_Q0</t>
  </si>
  <si>
    <t>DMAT_SF_0.3</t>
  </si>
  <si>
    <t>1.0264</t>
  </si>
  <si>
    <t>Test_DMAT_SF_0.3_MMHY_R0_SCR7.06_XR1.63_P0.05_Q0</t>
  </si>
  <si>
    <t>PSSE_DMAT_SF_SCR7.06_XR1.63_P0.05_Q0</t>
  </si>
  <si>
    <t>PSSE_Test_DMAT_SF_0.3_MMHY_R0_SCR7.06_XR1.63_P0.05_Q0</t>
  </si>
  <si>
    <t>DMAT_SF_0.31</t>
  </si>
  <si>
    <t>1.0233</t>
  </si>
  <si>
    <t>Test_DMAT_SF_0.31_MMHY_R0_SCR4.53_XR1.21_P0.05_Q0</t>
  </si>
  <si>
    <t>PSSE_DMAT_SF_SCR4.53_XR1.21_P0.05_Q0</t>
  </si>
  <si>
    <t>PSSE_Test_DMAT_SF_0.31_MMHY_R0_SCR4.53_XR1.21_P0.05_Q0</t>
  </si>
  <si>
    <t>DMAT_SF_0.32</t>
  </si>
  <si>
    <t>Test_DMAT_SF_0.32_MMHY_R0_SCR5_XR6_P0.05_Q0</t>
  </si>
  <si>
    <t>PSSE_DMAT_SF_SCR5_XR6_P0.05_Q0</t>
  </si>
  <si>
    <t>PSSE_Test_DMAT_SF_0.32_MMHY_R0_SCR5_XR6_P0.05_Q0</t>
  </si>
  <si>
    <t>DMAT_SF_0.4</t>
  </si>
  <si>
    <t>Test_DMAT_SF_0.4_MMHY_R0_SCR7.06_XR1.63_P1_Q0</t>
  </si>
  <si>
    <t>PSSE_Test_DMAT_SF_0.4_MMHY_R0_SCR7.06_XR1.63_P1_Q0</t>
  </si>
  <si>
    <t>DMAT_SF_0.41</t>
  </si>
  <si>
    <t>Test_DMAT_SF_0.41_MMHY_R0_SCR4.53_XR1.21_P1_Q0</t>
  </si>
  <si>
    <t>PSSE_Test_DMAT_SF_0.41_MMHY_R0_SCR4.53_XR1.21_P1_Q0</t>
  </si>
  <si>
    <t>DMAT_SF_13</t>
  </si>
  <si>
    <t>Test_DMAT_SF_13_MMHY_R0_SCR10_XR14_P1_Q0</t>
  </si>
  <si>
    <t>PSSE_DMAT_SF_SCR10_XR14_P1_Q0</t>
  </si>
  <si>
    <t>PSSE_Test_DMAT_SF_13_MMHY_R0_SCR10_XR14_P1_Q0</t>
  </si>
  <si>
    <t>DMAT_SF_14</t>
  </si>
  <si>
    <t>1.0567</t>
  </si>
  <si>
    <t>0.9875</t>
  </si>
  <si>
    <t>Test_DMAT_SF_14_MMHY_R0_SCR10_XR14_P1_Q-0.3</t>
  </si>
  <si>
    <t>PSSE_DMAT_SF_SCR10_XR14_P1_Q-0.3</t>
  </si>
  <si>
    <t>PSSE_Test_DMAT_SF_14_MMHY_R0_SCR10_XR14_P1_Q-0.3</t>
  </si>
  <si>
    <t>DMAT_SF_15</t>
  </si>
  <si>
    <t>0.9986</t>
  </si>
  <si>
    <t>Test_DMAT_SF_15_MMHY_R0_SCR10_XR14_P1_Q0.3</t>
  </si>
  <si>
    <t>PSSE_DMAT_SF_SCR10_XR14_P1_Q0.3</t>
  </si>
  <si>
    <t>PSSE_Test_DMAT_SF_15_MMHY_R0_SCR10_XR14_P1_Q0.3</t>
  </si>
  <si>
    <t>DMAT_SF_16</t>
  </si>
  <si>
    <t>Test_DMAT_SF_16_MMHY_R0_SCR3_XR14_P1_Q0</t>
  </si>
  <si>
    <t>PSSE_DMAT_SF_SCR3_XR14_P1_Q0</t>
  </si>
  <si>
    <t>PSSE_Test_DMAT_SF_16_MMHY_R0_SCR3_XR14_P1_Q0</t>
  </si>
  <si>
    <t>DMAT_SF_17</t>
  </si>
  <si>
    <t>1.0741</t>
  </si>
  <si>
    <t>Test_DMAT_SF_17_MMHY_R0_SCR3_XR3_P1_Q-0.3</t>
  </si>
  <si>
    <t>PSSE_DMAT_SF_SCR3_XR3_P1_Q-0.3</t>
  </si>
  <si>
    <t>PSSE_Test_DMAT_SF_17_MMHY_R0_SCR3_XR3_P1_Q-0.3</t>
  </si>
  <si>
    <t>DMAT_SF_18</t>
  </si>
  <si>
    <t>0.8802</t>
  </si>
  <si>
    <t>Test_DMAT_SF_18_MMHY_R0_SCR3_XR3_P1_Q0.3</t>
  </si>
  <si>
    <t>PSSE_DMAT_SF_SCR3_XR3_P1_Q0.3</t>
  </si>
  <si>
    <t>PSSE_Test_DMAT_SF_18_MMHY_R0_SCR3_XR3_P1_Q0.3</t>
  </si>
  <si>
    <t>DMAT_SF_19</t>
  </si>
  <si>
    <t>Test_DMAT_SF_19_MMHY_R0_SCR10_XR14_P0.05_Q0.3</t>
  </si>
  <si>
    <t>PSSE_DMAT_SF_SCR10_XR14_P0.05_Q0.3</t>
  </si>
  <si>
    <t>PSSE_Test_DMAT_SF_19_MMHY_R0_SCR10_XR14_P0.05_Q0.3</t>
  </si>
  <si>
    <t>DMAT_SF_20</t>
  </si>
  <si>
    <t>Test_DMAT_SF_20_MMHY_R0_SCR10_XR14_P0.05_Q-0.3</t>
  </si>
  <si>
    <t>PSSE_DMAT_SF_SCR10_XR14_P0.05_Q-0.3</t>
  </si>
  <si>
    <t>PSSE_Test_DMAT_SF_20_MMHY_R0_SCR10_XR14_P0.05_Q-0.3</t>
  </si>
  <si>
    <t>DMAT_SF_21</t>
  </si>
  <si>
    <t>Test_DMAT_SF_21_MMHY_R0_SCR10_XR14_P0.05_Q0.3</t>
  </si>
  <si>
    <t>PSSE_Test_DMAT_SF_21_MMHY_R0_SCR10_XR14_P0.05_Q0.3</t>
  </si>
  <si>
    <t>DMAT_SF_22</t>
  </si>
  <si>
    <t>Test_DMAT_SF_22_MMHY_R0_SCR3_XR14_P0.05_Q0</t>
  </si>
  <si>
    <t>PSSE_DMAT_SF_SCR3_XR14_P0.05_Q0</t>
  </si>
  <si>
    <t>PSSE_Test_DMAT_SF_22_MMHY_R0_SCR3_XR14_P0.05_Q0</t>
  </si>
  <si>
    <t>DMAT_SF_23</t>
  </si>
  <si>
    <t>1.1178</t>
  </si>
  <si>
    <t>Test_DMAT_SF_23_MMHY_R0_SCR3_XR3_P0.05_Q-0.3</t>
  </si>
  <si>
    <t>PSSE_DMAT_SF_SCR3_XR3_P0.05_Q-0.3</t>
  </si>
  <si>
    <t>PSSE_Test_DMAT_SF_23_MMHY_R0_SCR3_XR3_P0.05_Q-0.3</t>
  </si>
  <si>
    <t>DMAT_SF_24</t>
  </si>
  <si>
    <t>0.9331</t>
  </si>
  <si>
    <t>Test_DMAT_SF_24_MMHY_R0_SCR3_XR3_P0.05_Q0.3</t>
  </si>
  <si>
    <t>PSSE_DMAT_SF_SCR3_XR3_P0.05_Q0.3</t>
  </si>
  <si>
    <t>PSSE_Test_DMAT_SF_24_MMHY_R0_SCR3_XR3_P0.05_Q0.3</t>
  </si>
  <si>
    <t>DMAT_SF_25</t>
  </si>
  <si>
    <t>Test_DMAT_SF_25_MMHY_R0_SCR10_XR14_P1_Q0</t>
  </si>
  <si>
    <t>PSSE_Test_DMAT_SF_25_MMHY_R0_SCR10_XR14_P1_Q0</t>
  </si>
  <si>
    <t>DMAT_SF_26</t>
  </si>
  <si>
    <t>Test_DMAT_SF_26_MMHY_R0_SCR10_XR14_P1_Q-0.3</t>
  </si>
  <si>
    <t>PSSE_Test_DMAT_SF_26_MMHY_R0_SCR10_XR14_P1_Q-0.3</t>
  </si>
  <si>
    <t>DMAT_SF_27</t>
  </si>
  <si>
    <t>Test_DMAT_SF_27_MMHY_R0_SCR10_XR14_P1_Q0.3</t>
  </si>
  <si>
    <t>PSSE_Test_DMAT_SF_27_MMHY_R0_SCR10_XR14_P1_Q0.3</t>
  </si>
  <si>
    <t>DMAT_SF_28</t>
  </si>
  <si>
    <t>Test_DMAT_SF_28_MMHY_R0_SCR3_XR14_P1_Q0</t>
  </si>
  <si>
    <t>PSSE_Test_DMAT_SF_28_MMHY_R0_SCR3_XR14_P1_Q0</t>
  </si>
  <si>
    <t>DMAT_SF_29</t>
  </si>
  <si>
    <t>Test_DMAT_SF_29_MMHY_R0_SCR3_XR3_P1_Q-0.3</t>
  </si>
  <si>
    <t>PSSE_Test_DMAT_SF_29_MMHY_R0_SCR3_XR3_P1_Q-0.3</t>
  </si>
  <si>
    <t>DMAT_SF_30</t>
  </si>
  <si>
    <t>Test_DMAT_SF_30_MMHY_R0_SCR3_XR3_P1_Q0.3</t>
  </si>
  <si>
    <t>PSSE_Test_DMAT_SF_30_MMHY_R0_SCR3_XR3_P1_Q0.3</t>
  </si>
  <si>
    <t>DMAT_SF_31</t>
  </si>
  <si>
    <t>Test_DMAT_SF_31_MMHY_R0_SCR10_XR14_P0.05_Q0</t>
  </si>
  <si>
    <t>PSSE_DMAT_SF_SCR10_XR14_P0.05_Q0</t>
  </si>
  <si>
    <t>PSSE_Test_DMAT_SF_31_MMHY_R0_SCR10_XR14_P0.05_Q0</t>
  </si>
  <si>
    <t>DMAT_SF_32</t>
  </si>
  <si>
    <t>Test_DMAT_SF_32_MMHY_R0_SCR10_XR14_P0.05_Q-0.3</t>
  </si>
  <si>
    <t>PSSE_Test_DMAT_SF_32_MMHY_R0_SCR10_XR14_P0.05_Q-0.3</t>
  </si>
  <si>
    <t>DMAT_SF_33</t>
  </si>
  <si>
    <t>Test_DMAT_SF_33_MMHY_R0_SCR10_XR14_P0.05_Q0.3</t>
  </si>
  <si>
    <t>PSSE_Test_DMAT_SF_33_MMHY_R0_SCR10_XR14_P0.05_Q0.3</t>
  </si>
  <si>
    <t>DMAT_SF_34</t>
  </si>
  <si>
    <t>Test_DMAT_SF_34_MMHY_R0_SCR3_XR14_P0.05_Q0</t>
  </si>
  <si>
    <t>PSSE_Test_DMAT_SF_34_MMHY_R0_SCR3_XR14_P0.05_Q0</t>
  </si>
  <si>
    <t>DMAT_SF_35</t>
  </si>
  <si>
    <t>Test_DMAT_SF_35_MMHY_R0_SCR3_XR3_P0.05_Q-0.3</t>
  </si>
  <si>
    <t>PSSE_Test_DMAT_SF_35_MMHY_R0_SCR3_XR3_P0.05_Q-0.3</t>
  </si>
  <si>
    <t>DMAT_SF_36</t>
  </si>
  <si>
    <t>Test_DMAT_SF_36_MMHY_R0_SCR3_XR3_P0.05_Q0.3</t>
  </si>
  <si>
    <t>PSSE_Test_DMAT_SF_36_MMHY_R0_SCR3_XR3_P0.05_Q0.3</t>
  </si>
  <si>
    <t>DMAT_SF_121.1</t>
  </si>
  <si>
    <t>Test_DMAT_SF_121.1_MMHY_R0_SCR7.06_XR1.63_P1_Q0</t>
  </si>
  <si>
    <t>PSSE_Test_DMAT_SF_121.1_MMHY_R0_SCR7.06_XR1.63_P1_Q0</t>
  </si>
  <si>
    <t>DMAT_SF_121.2</t>
  </si>
  <si>
    <t>Test_DMAT_SF_121.2_MMHY_R0_SCR4.53_XR1.21_P1_Q0</t>
  </si>
  <si>
    <t>PSSE_Test_DMAT_SF_121.2_MMHY_R0_SCR4.53_XR1.21_P1_Q0</t>
  </si>
  <si>
    <t>DMAT_SF_122.1</t>
  </si>
  <si>
    <t>Test_DMAT_SF_122.1_MMHY_R0_SCR7.06_XR1.63_P1_Q0</t>
  </si>
  <si>
    <t>PSSE_Test_DMAT_SF_122.1_MMHY_R0_SCR7.06_XR1.63_P1_Q0</t>
  </si>
  <si>
    <t>DMAT_SF_122.2</t>
  </si>
  <si>
    <t>Test_DMAT_SF_122.2_MMHY_R0_SCR4.53_XR1.21_P1_Q0</t>
  </si>
  <si>
    <t>PSSE_Test_DMAT_SF_122.2_MMHY_R0_SCR4.53_XR1.21_P1_Q0</t>
  </si>
  <si>
    <t>DMAT_SF_137.1</t>
  </si>
  <si>
    <t>27.7038</t>
  </si>
  <si>
    <t>Test_DMAT_SF_137.1_MMHY_R0_SCR7.06_XR1.63_P1_Q0</t>
  </si>
  <si>
    <t>PSSE_Test_DMAT_SF_137.1_MMHY_R0_SCR7.06_XR1.63_P1_Q0</t>
  </si>
  <si>
    <t>DMAT_SF_137.2</t>
  </si>
  <si>
    <t>21.7056</t>
  </si>
  <si>
    <t>Test_DMAT_SF_137.2_MMHY_R0_SCR4.53_XR1.21_P1_Q0</t>
  </si>
  <si>
    <t>PSSE_Test_DMAT_SF_137.2_MMHY_R0_SCR4.53_XR1.21_P1_Q0</t>
  </si>
  <si>
    <t>DMAT_SF_146.1</t>
  </si>
  <si>
    <t>Test_DMAT_SF_146.1_MMHY_R0_SCR7.06_XR1.63_P1_Q0</t>
  </si>
  <si>
    <t>PSSE_Test_DMAT_SF_146.1_MMHY_R0_SCR7.06_XR1.63_P1_Q0</t>
  </si>
  <si>
    <t>DMAT_SF_146.2</t>
  </si>
  <si>
    <t>Test_DMAT_SF_146.2_MMHY_R0_SCR4.53_XR1.21_P1_Q0</t>
  </si>
  <si>
    <t>PSSE_Test_DMAT_SF_146.2_MMHY_R0_SCR4.53_XR1.21_P1_Q0</t>
  </si>
  <si>
    <t>DMAT_SF_153.1</t>
  </si>
  <si>
    <t>Test_DMAT_SF_153.1_MMHY_R0_SCR7.06_XR1.63_P1_Q0</t>
  </si>
  <si>
    <t>PSSE_Test_DMAT_SF_153.1_MMHY_R0_SCR7.06_XR1.63_P1_Q0</t>
  </si>
  <si>
    <t>DMAT_SF_153.2</t>
  </si>
  <si>
    <t>Test_DMAT_SF_153.2_MMHY_R0_SCR4.53_XR1.21_P1_Q0</t>
  </si>
  <si>
    <t>PSSE_Test_DMAT_SF_153.2_MMHY_R0_SCR4.53_XR1.21_P1_Q0</t>
  </si>
  <si>
    <t>DMAT_SF_159.1</t>
  </si>
  <si>
    <t>Test_DMAT_SF_159.1_MMHY_R0_SCR7.06_XR1.63_P1_Q0</t>
  </si>
  <si>
    <t>PSSE_Test_DMAT_SF_159.1_MMHY_R0_SCR7.06_XR1.63_P1_Q0</t>
  </si>
  <si>
    <t>DMAT_SF_159.2</t>
  </si>
  <si>
    <t>Test_DMAT_SF_159.2_MMHY_R0_SCR4.53_XR1.21_P1_Q0</t>
  </si>
  <si>
    <t>PSSE_Test_DMAT_SF_159.2_MMHY_R0_SCR4.53_XR1.21_P1_Q0</t>
  </si>
  <si>
    <t>DMAT_SF_165.1</t>
  </si>
  <si>
    <t>Test_DMAT_SF_165.1_MMHY_R0_SCR7.06_XR1.63_P1_Q0</t>
  </si>
  <si>
    <t>PSSE_Test_DMAT_SF_165.1_MMHY_R0_SCR7.06_XR1.63_P1_Q0</t>
  </si>
  <si>
    <t>DMAT_SF_165.2</t>
  </si>
  <si>
    <t>Test_DMAT_SF_165.2_MMHY_R0_SCR4.53_XR1.21_P1_Q0</t>
  </si>
  <si>
    <t>PSSE_Test_DMAT_SF_165.2_MMHY_R0_SCR4.53_XR1.21_P1_Q0</t>
  </si>
  <si>
    <t>DMAT_SF_165.3</t>
  </si>
  <si>
    <t>Test_DMAT_SF_165.3_MMHY_R0_SCR7.06_XR1.63_P1_Q0</t>
  </si>
  <si>
    <t>PSSE_Test_DMAT_SF_165.3_MMHY_R0_SCR7.06_XR1.63_P1_Q0</t>
  </si>
  <si>
    <t>DMAT_SF_165.4</t>
  </si>
  <si>
    <t>Test_DMAT_SF_165.4_MMHY_R0_SCR4.53_XR1.21_P1_Q0</t>
  </si>
  <si>
    <t>PSSE_Test_DMAT_SF_165.4_MMHY_R0_SCR4.53_XR1.21_P1_Q0</t>
  </si>
  <si>
    <t>DMAT_SF_169.1</t>
  </si>
  <si>
    <t>Test_DMAT_SF_169.1_MMHY_R0_SCR7.06_XR1.63_P1_Q0</t>
  </si>
  <si>
    <t>PSSE_Test_DMAT_SF_169.1_MMHY_R0_SCR7.06_XR1.63_P1_Q0</t>
  </si>
  <si>
    <t>DMAT_SF_169.2</t>
  </si>
  <si>
    <t>Test_DMAT_SF_169.2_MMHY_R0_SCR4.53_XR1.21_P1_Q0</t>
  </si>
  <si>
    <t>PSSE_Test_DMAT_SF_169.2_MMHY_R0_SCR4.53_XR1.21_P1_Q0</t>
  </si>
  <si>
    <t>DMAT_SF_170.1.A</t>
  </si>
  <si>
    <t>Test_DMAT_SF_170.1.A_MMHY_R0_SCR7.06_XR1.63_P1_Q0</t>
  </si>
  <si>
    <t>PSSE_Test_DMAT_SF_170.1.A_MMHY_R0_SCR7.06_XR1.63_P1_Q0</t>
  </si>
  <si>
    <t>DMAT_SF_170.1.B</t>
  </si>
  <si>
    <t>Test_DMAT_SF_170.1.B_MMHY_R0_SCR7.06_XR1.63_P1_Q0</t>
  </si>
  <si>
    <t>PSSE_Test_DMAT_SF_170.1.B_MMHY_R0_SCR7.06_XR1.63_P1_Q0</t>
  </si>
  <si>
    <t>DMAT_SF_170.2.A</t>
  </si>
  <si>
    <t>Test_DMAT_SF_170.2.A_MMHY_R0_SCR4.53_XR1.21_P1_Q0</t>
  </si>
  <si>
    <t>PSSE_Test_DMAT_SF_170.2.A_MMHY_R0_SCR4.53_XR1.21_P1_Q0</t>
  </si>
  <si>
    <t>DMAT_SF_170.2.B</t>
  </si>
  <si>
    <t>Test_DMAT_SF_170.2.B_MMHY_R0_SCR4.53_XR1.21_P1_Q0</t>
  </si>
  <si>
    <t>PSSE_Test_DMAT_SF_170.2.B_MMHY_R0_SCR4.53_XR1.21_P1_Q0</t>
  </si>
  <si>
    <t>DMAT_SF_171.1.A</t>
  </si>
  <si>
    <t>Test_DMAT_SF_171.1.A_MMHY_R0_SCR7.06_XR1.63_P0.5_Q0</t>
  </si>
  <si>
    <t>PSSE_DMAT_SF_SCR7.06_XR1.63_P0.5_Q0</t>
  </si>
  <si>
    <t>PSSE_Test_DMAT_SF_171.1.A_MMHY_R0_SCR7.06_XR1.63_P0.5_Q0</t>
  </si>
  <si>
    <t>DMAT_SF_171.1.B</t>
  </si>
  <si>
    <t>Test_DMAT_SF_171.1.B_MMHY_R0_SCR7.06_XR1.63_P0.5_Q0</t>
  </si>
  <si>
    <t>PSSE_Test_DMAT_SF_171.1.B_MMHY_R0_SCR7.06_XR1.63_P0.5_Q0</t>
  </si>
  <si>
    <t>DMAT_SF_171.2.A</t>
  </si>
  <si>
    <t>Test_DMAT_SF_171.2.A_MMHY_R0_SCR4.53_XR1.21_P0.5_Q0</t>
  </si>
  <si>
    <t>PSSE_DMAT_SF_SCR4.53_XR1.21_P0.5_Q0</t>
  </si>
  <si>
    <t>PSSE_Test_DMAT_SF_171.2.A_MMHY_R0_SCR4.53_XR1.21_P0.5_Q0</t>
  </si>
  <si>
    <t>DMAT_SF_171.2.B</t>
  </si>
  <si>
    <t>Test_DMAT_SF_171.2.B_MMHY_R0_SCR4.53_XR1.21_P0.5_Q0</t>
  </si>
  <si>
    <t>PSSE_Test_DMAT_SF_171.2.B_MMHY_R0_SCR4.53_XR1.21_P0.5_Q0</t>
  </si>
  <si>
    <t>DMAT_SF_172.1.A</t>
  </si>
  <si>
    <t>Test_DMAT_SF_172.1.A_MMHY_R0_SCR7.06_XR1.63_P0.5_Q0</t>
  </si>
  <si>
    <t>PSSE_Test_DMAT_SF_172.1.A_MMHY_R0_SCR7.06_XR1.63_P0.5_Q0</t>
  </si>
  <si>
    <t>DMAT_SF_172.1.B</t>
  </si>
  <si>
    <t>Test_DMAT_SF_172.1.B_MMHY_R0_SCR7.06_XR1.63_P0.5_Q0</t>
  </si>
  <si>
    <t>PSSE_Test_DMAT_SF_172.1.B_MMHY_R0_SCR7.06_XR1.63_P0.5_Q0</t>
  </si>
  <si>
    <t>DMAT_SF_172.2.A</t>
  </si>
  <si>
    <t>Test_DMAT_SF_172.2.A_MMHY_R0_SCR4.53_XR1.21_P0.5_Q0</t>
  </si>
  <si>
    <t>PSSE_Test_DMAT_SF_172.2.A_MMHY_R0_SCR4.53_XR1.21_P0.5_Q0</t>
  </si>
  <si>
    <t>DMAT_SF_172.2.B</t>
  </si>
  <si>
    <t>Test_DMAT_SF_172.2.B_MMHY_R0_SCR4.53_XR1.21_P0.5_Q0</t>
  </si>
  <si>
    <t>PSSE_Test_DMAT_SF_172.2.B_MMHY_R0_SCR4.53_XR1.21_P0.5_Q0</t>
  </si>
  <si>
    <t>DMAT_SF_173.1.A</t>
  </si>
  <si>
    <t>Test_DMAT_SF_173.1.A_MMHY_R0_SCR7.06_XR1.63_P0.05_Q0</t>
  </si>
  <si>
    <t>PSSE_Test_DMAT_SF_173.1.A_MMHY_R0_SCR7.06_XR1.63_P0.05_Q0</t>
  </si>
  <si>
    <t>DMAT_SF_173.1.B</t>
  </si>
  <si>
    <t>Test_DMAT_SF_173.1.B_MMHY_R0_SCR7.06_XR1.63_P0.05_Q0</t>
  </si>
  <si>
    <t>PSSE_Test_DMAT_SF_173.1.B_MMHY_R0_SCR7.06_XR1.63_P0.05_Q0</t>
  </si>
  <si>
    <t>DMAT_SF_173.2.A</t>
  </si>
  <si>
    <t>Test_DMAT_SF_173.2.A_MMHY_R0_SCR4.53_XR1.21_P0.05_Q0</t>
  </si>
  <si>
    <t>PSSE_Test_DMAT_SF_173.2.A_MMHY_R0_SCR4.53_XR1.21_P0.05_Q0</t>
  </si>
  <si>
    <t>DMAT_SF_173.2.B</t>
  </si>
  <si>
    <t>Test_DMAT_SF_173.2.B_MMHY_R0_SCR4.53_XR1.21_P0.05_Q0</t>
  </si>
  <si>
    <t>PSSE_Test_DMAT_SF_173.2.B_MMHY_R0_SCR4.53_XR1.21_P0.05_Q0</t>
  </si>
  <si>
    <t>DMAT_SF_174.1.A</t>
  </si>
  <si>
    <t>Test_DMAT_SF_174.1.A_MMHY_R0_SCR7.06_XR1.63_P1_Q0</t>
  </si>
  <si>
    <t>PSSE_Test_DMAT_SF_174.1.A_MMHY_R0_SCR7.06_XR1.63_P1_Q0</t>
  </si>
  <si>
    <t>DMAT_SF_174.1.B</t>
  </si>
  <si>
    <t>Test_DMAT_SF_174.1.B_MMHY_R0_SCR7.06_XR1.63_P1_Q0</t>
  </si>
  <si>
    <t>PSSE_Test_DMAT_SF_174.1.B_MMHY_R0_SCR7.06_XR1.63_P1_Q0</t>
  </si>
  <si>
    <t>DMAT_SF_174.2.A</t>
  </si>
  <si>
    <t>Test_DMAT_SF_174.2.A_MMHY_R0_SCR4.53_XR1.21_P1_Q0</t>
  </si>
  <si>
    <t>PSSE_Test_DMAT_SF_174.2.A_MMHY_R0_SCR4.53_XR1.21_P1_Q0</t>
  </si>
  <si>
    <t>DMAT_SF_174.2.B</t>
  </si>
  <si>
    <t>Test_DMAT_SF_174.2.B_MMHY_R0_SCR4.53_XR1.21_P1_Q0</t>
  </si>
  <si>
    <t>PSSE_Test_DMAT_SF_174.2.B_MMHY_R0_SCR4.53_XR1.21_P1_Q0</t>
  </si>
  <si>
    <t>DMAT_SF_175.1.A</t>
  </si>
  <si>
    <t>Test_DMAT_SF_175.1.A_MMHY_R0_SCR7.06_XR1.63_P0.5_Q0</t>
  </si>
  <si>
    <t>PSSE_Test_DMAT_SF_175.1.A_MMHY_R0_SCR7.06_XR1.63_P0.5_Q0</t>
  </si>
  <si>
    <t>DMAT_SF_175.1.B</t>
  </si>
  <si>
    <t>Test_DMAT_SF_175.1.B_MMHY_R0_SCR7.06_XR1.63_P0.5_Q0</t>
  </si>
  <si>
    <t>PSSE_Test_DMAT_SF_175.1.B_MMHY_R0_SCR7.06_XR1.63_P0.5_Q0</t>
  </si>
  <si>
    <t>DMAT_SF_175.2.A</t>
  </si>
  <si>
    <t>Test_DMAT_SF_175.2.A_MMHY_R0_SCR4.53_XR1.21_P0.5_Q0</t>
  </si>
  <si>
    <t>PSSE_Test_DMAT_SF_175.2.A_MMHY_R0_SCR4.53_XR1.21_P0.5_Q0</t>
  </si>
  <si>
    <t>DMAT_SF_175.2.B</t>
  </si>
  <si>
    <t>Test_DMAT_SF_175.2.B_MMHY_R0_SCR4.53_XR1.21_P0.5_Q0</t>
  </si>
  <si>
    <t>PSSE_Test_DMAT_SF_175.2.B_MMHY_R0_SCR4.53_XR1.21_P0.5_Q0</t>
  </si>
  <si>
    <t>DMAT_SF_176.1.A</t>
  </si>
  <si>
    <t>Test_DMAT_SF_176.1.A_MMHY_R0_SCR7.06_XR1.63_P0.5_Q0</t>
  </si>
  <si>
    <t>PSSE_Test_DMAT_SF_176.1.A_MMHY_R0_SCR7.06_XR1.63_P0.5_Q0</t>
  </si>
  <si>
    <t>DMAT_SF_176.1.B</t>
  </si>
  <si>
    <t>Test_DMAT_SF_176.1.B_MMHY_R0_SCR7.06_XR1.63_P0.5_Q0</t>
  </si>
  <si>
    <t>PSSE_Test_DMAT_SF_176.1.B_MMHY_R0_SCR7.06_XR1.63_P0.5_Q0</t>
  </si>
  <si>
    <t>DMAT_SF_176.2.A</t>
  </si>
  <si>
    <t>Test_DMAT_SF_176.2.A_MMHY_R0_SCR4.53_XR1.21_P0.5_Q0</t>
  </si>
  <si>
    <t>PSSE_Test_DMAT_SF_176.2.A_MMHY_R0_SCR4.53_XR1.21_P0.5_Q0</t>
  </si>
  <si>
    <t>DMAT_SF_176.2.B</t>
  </si>
  <si>
    <t>Test_DMAT_SF_176.2.B_MMHY_R0_SCR4.53_XR1.21_P0.5_Q0</t>
  </si>
  <si>
    <t>PSSE_Test_DMAT_SF_176.2.B_MMHY_R0_SCR4.53_XR1.21_P0.5_Q0</t>
  </si>
  <si>
    <t>DMAT_SF_177.1.A</t>
  </si>
  <si>
    <t>Test_DMAT_SF_177.1.A_MMHY_R0_SCR7.06_XR1.63_P0.05_Q0</t>
  </si>
  <si>
    <t>PSSE_Test_DMAT_SF_177.1.A_MMHY_R0_SCR7.06_XR1.63_P0.05_Q0</t>
  </si>
  <si>
    <t>DMAT_SF_177.1.B</t>
  </si>
  <si>
    <t>Test_DMAT_SF_177.1.B_MMHY_R0_SCR7.06_XR1.63_P0.05_Q0</t>
  </si>
  <si>
    <t>PSSE_Test_DMAT_SF_177.1.B_MMHY_R0_SCR7.06_XR1.63_P0.05_Q0</t>
  </si>
  <si>
    <t>DMAT_SF_177.2.A</t>
  </si>
  <si>
    <t>Test_DMAT_SF_177.2.A_MMHY_R0_SCR4.53_XR1.21_P0.05_Q0</t>
  </si>
  <si>
    <t>PSSE_Test_DMAT_SF_177.2.A_MMHY_R0_SCR4.53_XR1.21_P0.05_Q0</t>
  </si>
  <si>
    <t>DMAT_SF_177.2.B</t>
  </si>
  <si>
    <t>Test_DMAT_SF_177.2.B_MMHY_R0_SCR4.53_XR1.21_P0.05_Q0</t>
  </si>
  <si>
    <t>PSSE_Test_DMAT_SF_177.2.B_MMHY_R0_SCR4.53_XR1.21_P0.05_Q0</t>
  </si>
  <si>
    <t>DMAT_SF_180.1</t>
  </si>
  <si>
    <t>Test_DMAT_SF_180.1_MMHY_R0_SCR7.06_XR1.63_P1_Q0</t>
  </si>
  <si>
    <t>PSSE_Test_DMAT_SF_180.1_MMHY_R0_SCR7.06_XR1.63_P1_Q0</t>
  </si>
  <si>
    <t>DMAT_SF_180.2</t>
  </si>
  <si>
    <t>Test_DMAT_SF_180.2_MMHY_R0_SCR4.53_XR1.21_P1_Q0</t>
  </si>
  <si>
    <t>PSSE_Test_DMAT_SF_180.2_MMHY_R0_SCR4.53_XR1.21_P1_Q0</t>
  </si>
  <si>
    <t>DMAT_SF_181.1</t>
  </si>
  <si>
    <t>Test_DMAT_SF_181.1_MMHY_R0_SCR7.06_XR1.63_P0.5_Q0</t>
  </si>
  <si>
    <t>PSSE_Test_DMAT_SF_181.1_MMHY_R0_SCR7.06_XR1.63_P0.5_Q0</t>
  </si>
  <si>
    <t>DMAT_SF_181.2</t>
  </si>
  <si>
    <t>Test_DMAT_SF_181.2_MMHY_R0_SCR4.53_XR1.21_P0.5_Q0</t>
  </si>
  <si>
    <t>PSSE_Test_DMAT_SF_181.2_MMHY_R0_SCR4.53_XR1.21_P0.5_Q0</t>
  </si>
  <si>
    <t>DMAT_SF_184.1</t>
  </si>
  <si>
    <t>Test_DMAT_SF_184.1_MMHY_R0_SCR7.06_XR1.63_P1_Q0</t>
  </si>
  <si>
    <t>PSSE_Test_DMAT_SF_184.1_MMHY_R0_SCR7.06_XR1.63_P1_Q0</t>
  </si>
  <si>
    <t>DMAT_SF_184.2</t>
  </si>
  <si>
    <t>Test_DMAT_SF_184.2_MMHY_R0_SCR4.53_XR1.21_P1_Q0</t>
  </si>
  <si>
    <t>PSSE_Test_DMAT_SF_184.2_MMHY_R0_SCR4.53_XR1.21_P1_Q0</t>
  </si>
  <si>
    <t>DMAT_SF_185.1</t>
  </si>
  <si>
    <t>Test_DMAT_SF_185.1_MMHY_R0_SCR7.06_XR1.63_P0.5_Q0</t>
  </si>
  <si>
    <t>PSSE_Test_DMAT_SF_185.1_MMHY_R0_SCR7.06_XR1.63_P0.5_Q0</t>
  </si>
  <si>
    <t>DMAT_SF_185.2</t>
  </si>
  <si>
    <t>Test_DMAT_SF_185.2_MMHY_R0_SCR4.53_XR1.21_P0.5_Q0</t>
  </si>
  <si>
    <t>PSSE_Test_DMAT_SF_185.2_MMHY_R0_SCR4.53_XR1.21_P0.5_Q0</t>
  </si>
  <si>
    <t>DMAT_SF_188.1.A</t>
  </si>
  <si>
    <t>Test_DMAT_SF_188.1.A_MMHY_R0_SCR7.06_XR1.63_P1_Q0</t>
  </si>
  <si>
    <t>PSSE_Test_DMAT_SF_188.1.A_MMHY_R0_SCR7.06_XR1.63_P1_Q0</t>
  </si>
  <si>
    <t>DMAT_SF_188.1.B</t>
  </si>
  <si>
    <t>Test_DMAT_SF_188.1.B_MMHY_R0_SCR7.06_XR1.63_P1_Q0</t>
  </si>
  <si>
    <t>PSSE_Test_DMAT_SF_188.1.B_MMHY_R0_SCR7.06_XR1.63_P1_Q0</t>
  </si>
  <si>
    <t>DMAT_SF_188.1.C</t>
  </si>
  <si>
    <t>Test_DMAT_SF_188.1.C_MMHY_R0_SCR7.06_XR1.63_P1_Q0</t>
  </si>
  <si>
    <t>PSSE_Test_DMAT_SF_188.1.C_MMHY_R0_SCR7.06_XR1.63_P1_Q0</t>
  </si>
  <si>
    <t>DMAT_SF_188.2.A</t>
  </si>
  <si>
    <t>Test_DMAT_SF_188.2.A_MMHY_R0_SCR4.53_XR1.21_P1_Q0</t>
  </si>
  <si>
    <t>PSSE_Test_DMAT_SF_188.2.A_MMHY_R0_SCR4.53_XR1.21_P1_Q0</t>
  </si>
  <si>
    <t>DMAT_SF_188.2.B</t>
  </si>
  <si>
    <t>Test_DMAT_SF_188.2.B_MMHY_R0_SCR4.53_XR1.21_P1_Q0</t>
  </si>
  <si>
    <t>PSSE_Test_DMAT_SF_188.2.B_MMHY_R0_SCR4.53_XR1.21_P1_Q0</t>
  </si>
  <si>
    <t>DMAT_SF_188.2.C</t>
  </si>
  <si>
    <t>Test_DMAT_SF_188.2.C_MMHY_R0_SCR4.53_XR1.21_P1_Q0</t>
  </si>
  <si>
    <t>PSSE_Test_DMAT_SF_188.2.C_MMHY_R0_SCR4.53_XR1.21_P1_Q0</t>
  </si>
  <si>
    <t>DMAT_SF_189.1.A</t>
  </si>
  <si>
    <t>Test_DMAT_SF_189.1.A_MMHY_R0_SCR7.06_XR1.63_P0.5_Q0</t>
  </si>
  <si>
    <t>PSSE_Test_DMAT_SF_189.1.A_MMHY_R0_SCR7.06_XR1.63_P0.5_Q0</t>
  </si>
  <si>
    <t>DMAT_SF_189.1.B</t>
  </si>
  <si>
    <t>Test_DMAT_SF_189.1.B_MMHY_R0_SCR7.06_XR1.63_P0.5_Q0</t>
  </si>
  <si>
    <t>PSSE_Test_DMAT_SF_189.1.B_MMHY_R0_SCR7.06_XR1.63_P0.5_Q0</t>
  </si>
  <si>
    <t>DMAT_SF_189.1.C</t>
  </si>
  <si>
    <t>Test_DMAT_SF_189.1.C_MMHY_R0_SCR7.06_XR1.63_P0.5_Q0</t>
  </si>
  <si>
    <t>PSSE_Test_DMAT_SF_189.1.C_MMHY_R0_SCR7.06_XR1.63_P0.5_Q0</t>
  </si>
  <si>
    <t>DMAT_SF_189.2.A</t>
  </si>
  <si>
    <t>Test_DMAT_SF_189.2.A_MMHY_R0_SCR4.53_XR1.21_P0.5_Q0</t>
  </si>
  <si>
    <t>PSSE_Test_DMAT_SF_189.2.A_MMHY_R0_SCR4.53_XR1.21_P0.5_Q0</t>
  </si>
  <si>
    <t>DMAT_SF_189.2.B</t>
  </si>
  <si>
    <t>Test_DMAT_SF_189.2.B_MMHY_R0_SCR4.53_XR1.21_P0.5_Q0</t>
  </si>
  <si>
    <t>PSSE_Test_DMAT_SF_189.2.B_MMHY_R0_SCR4.53_XR1.21_P0.5_Q0</t>
  </si>
  <si>
    <t>DMAT_SF_189.2.C</t>
  </si>
  <si>
    <t>Test_DMAT_SF_189.2.C_MMHY_R0_SCR4.53_XR1.21_P0.5_Q0</t>
  </si>
  <si>
    <t>PSSE_Test_DMAT_SF_189.2.C_MMHY_R0_SCR4.53_XR1.21_P0.5_Q0</t>
  </si>
  <si>
    <t>DMAT_SF_197.1</t>
  </si>
  <si>
    <t>Test_DMAT_SF_197.1_MMHY_R0_SCR7.06_XR1.63_P1_Q0</t>
  </si>
  <si>
    <t>PSSE_DMAT_SF_SCR7.06_XR1.63_P1_Q0_TF</t>
  </si>
  <si>
    <t>PSSE_Test_DMAT_SF_197.1_MMHY_R0_SCR7.06_XR1.63_P1_Q0</t>
  </si>
  <si>
    <t>DMAT_SF_197.2</t>
  </si>
  <si>
    <t>Test_DMAT_SF_197.2_MMHY_R0_SCR4.53_XR1.21_P1_Q0</t>
  </si>
  <si>
    <t>PSSE_DMAT_SF_SCR4.53_XR1.21_P1_Q0_TF</t>
  </si>
  <si>
    <t>PSSE_Test_DMAT_SF_197.2_MMHY_R0_SCR4.53_XR1.21_P1_Q0</t>
  </si>
  <si>
    <t>DMAT_SF_199.1</t>
  </si>
  <si>
    <t>1.0272</t>
  </si>
  <si>
    <t>Test_DMAT_SF_199.1_MMHY_R0_SCR1_XR14_P0.05_Q0</t>
  </si>
  <si>
    <t>PSSE_DMAT_SF_SCR1_XR14_P0.05_Q0</t>
  </si>
  <si>
    <t>PSSE_Test_DMAT_SF_199.1_MMHY_R0_SCR1_XR14_P0.05_Q0</t>
  </si>
  <si>
    <t>DMAT_SF_199.2</t>
  </si>
  <si>
    <t>1.0153</t>
  </si>
  <si>
    <t>Test_DMAT_SF_199.2_MMHY_R0_SCR1_XR3_P0.05_Q0</t>
  </si>
  <si>
    <t>PSSE_DMAT_SF_SCR1_XR3_P0.05_Q0</t>
  </si>
  <si>
    <t>PSSE_Test_DMAT_SF_199.2_MMHY_R0_SCR1_XR3_P0.05_Q0</t>
  </si>
  <si>
    <t>DMAT_SF_200.1</t>
  </si>
  <si>
    <t>Test_DMAT_SF_200.1_MMHY_R0_SCR3_XR14_P1_Q0</t>
  </si>
  <si>
    <t>PSSE_Test_DMAT_SF_200.1_MMHY_R0_SCR3_XR14_P1_Q0</t>
  </si>
  <si>
    <t>DMAT_SF_200.2</t>
  </si>
  <si>
    <t>0.9773</t>
  </si>
  <si>
    <t>Test_DMAT_SF_200.2_MMHY_R0_SCR3_XR3_P1_Q0</t>
  </si>
  <si>
    <t>PSSE_DMAT_SF_SCR3_XR3_P1_Q0</t>
  </si>
  <si>
    <t>PSSE_Test_DMAT_SF_200.2_MMHY_R0_SCR3_XR3_P1_Q0</t>
  </si>
  <si>
    <t>DMAT_SF_203.1</t>
  </si>
  <si>
    <t>Test_DMAT_SF_203.1_MMHY_R0_SCR3_XR14_P1_Q0</t>
  </si>
  <si>
    <t>PSSE_Test_DMAT_SF_203.1_MMHY_R0_SCR3_XR14_P1_Q0</t>
  </si>
  <si>
    <t>DMAT_SF_203.2</t>
  </si>
  <si>
    <t>Test_DMAT_SF_203.2_MMHY_R0_SCR3_XR3_P1_Q0</t>
  </si>
  <si>
    <t>PSSE_Test_DMAT_SF_203.2_MMHY_R0_SCR3_XR3_P1_Q0</t>
  </si>
  <si>
    <t>DMAT_SF_206.1</t>
  </si>
  <si>
    <t>Test_DMAT_SF_206.1_MMHY_R0_SCR7.06_XR1.63_P1_Q0</t>
  </si>
  <si>
    <t>PSSE_Test_DMAT_SF_206.1_MMHY_R0_SCR7.06_XR1.63_P1_Q0</t>
  </si>
  <si>
    <t>DMAT_SF_206.2</t>
  </si>
  <si>
    <t>Test_DMAT_SF_206.2_MMHY_R0_SCR4.53_XR1.21_P1_Q0</t>
  </si>
  <si>
    <t>PSSE_Test_DMAT_SF_206.2_MMHY_R0_SCR4.53_XR1.21_P1_Q0</t>
  </si>
  <si>
    <t>DMAT_SF_207.1</t>
  </si>
  <si>
    <t>Test_DMAT_SF_207.1_MMHY_R0_SCR7.06_XR1.63_P1_Q0</t>
  </si>
  <si>
    <t>PSSE_Test_DMAT_SF_207.1_MMHY_R0_SCR7.06_XR1.63_P1_Q0</t>
  </si>
  <si>
    <t>DMAT_SF_207.2</t>
  </si>
  <si>
    <t>Test_DMAT_SF_207.2_MMHY_R0_SCR4.53_XR1.21_P1_Q0</t>
  </si>
  <si>
    <t>PSSE_Test_DMAT_SF_207.2_MMHY_R0_SCR4.53_XR1.21_P1_Q0</t>
  </si>
  <si>
    <t>DMAT_SF_208.1</t>
  </si>
  <si>
    <t>Test_DMAT_SF_208.1_MMHY_R0_SCR7.06_XR1.63_P1_Q0</t>
  </si>
  <si>
    <t>PSSE_Test_DMAT_SF_208.1_MMHY_R0_SCR7.06_XR1.63_P1_Q0</t>
  </si>
  <si>
    <t>DMAT_SF_208.2</t>
  </si>
  <si>
    <t>Test_DMAT_SF_208.2_MMHY_R0_SCR4.53_XR1.21_P1_Q0</t>
  </si>
  <si>
    <t>PSSE_Test_DMAT_SF_208.2_MMHY_R0_SCR4.53_XR1.21_P1_Q0</t>
  </si>
  <si>
    <t>DMAT_SF_209.1</t>
  </si>
  <si>
    <t>Test_DMAT_SF_209.1_MMHY_R0_SCR7.06_XR1.63_P1_Q0</t>
  </si>
  <si>
    <t>PSSE_Test_DMAT_SF_209.1_MMHY_R0_SCR7.06_XR1.63_P1_Q0</t>
  </si>
  <si>
    <t>DMAT_SF_209.2</t>
  </si>
  <si>
    <t>Test_DMAT_SF_209.2_MMHY_R0_SCR4.53_XR1.21_P1_Q0</t>
  </si>
  <si>
    <t>PSSE_Test_DMAT_SF_209.2_MMHY_R0_SCR4.53_XR1.21_P1_Q0</t>
  </si>
  <si>
    <t>DMAT_SF_210.1</t>
  </si>
  <si>
    <t>Test_DMAT_SF_210.1_MMHY_R0_SCR7.06_XR1.63_P1_Q0</t>
  </si>
  <si>
    <t>PSSE_Test_DMAT_SF_210.1_MMHY_R0_SCR7.06_XR1.63_P1_Q0</t>
  </si>
  <si>
    <t>DMAT_SF_210.2</t>
  </si>
  <si>
    <t>Test_DMAT_SF_210.2_MMHY_R0_SCR4.53_XR1.21_P1_Q0</t>
  </si>
  <si>
    <t>PSSE_Test_DMAT_SF_210.2_MMHY_R0_SCR4.53_XR1.21_P1_Q0</t>
  </si>
  <si>
    <t>DMAT_SF_211.1</t>
  </si>
  <si>
    <t>Test_DMAT_SF_211.1_MMHY_R0_SCR7.06_XR1.63_P1_Q0</t>
  </si>
  <si>
    <t>PSSE_Test_DMAT_SF_211.1_MMHY_R0_SCR7.06_XR1.63_P1_Q0</t>
  </si>
  <si>
    <t>DMAT_SF_211.2</t>
  </si>
  <si>
    <t>Test_DMAT_SF_211.2_MMHY_R0_SCR4.53_XR1.21_P1_Q0</t>
  </si>
  <si>
    <t>PSSE_Test_DMAT_SF_211.2_MMHY_R0_SCR4.53_XR1.21_P1_Q0</t>
  </si>
  <si>
    <t>DMAT_SF_212.1</t>
  </si>
  <si>
    <t>Test_DMAT_SF_212.1_MMHY_R0_SCR7.06_XR1.63_P1_Q0</t>
  </si>
  <si>
    <t>PSSE_Test_DMAT_SF_212.1_MMHY_R0_SCR7.06_XR1.63_P1_Q0</t>
  </si>
  <si>
    <t>DMAT_SF_212.2</t>
  </si>
  <si>
    <t>Test_DMAT_SF_212.2_MMHY_R0_SCR4.53_XR1.21_P1_Q0</t>
  </si>
  <si>
    <t>PSSE_Test_DMAT_SF_212.2_MMHY_R0_SCR4.53_XR1.21_P1_Q0</t>
  </si>
  <si>
    <t>DMAT_SF_213.1</t>
  </si>
  <si>
    <t>Test_DMAT_SF_213.1_MMHY_R0_SCR7.06_XR1.63_P1_Q0</t>
  </si>
  <si>
    <t>PSSE_Test_DMAT_SF_213.1_MMHY_R0_SCR7.06_XR1.63_P1_Q0</t>
  </si>
  <si>
    <t>DMAT_SF_213.2</t>
  </si>
  <si>
    <t>Test_DMAT_SF_213.2_MMHY_R0_SCR4.53_XR1.21_P1_Q0</t>
  </si>
  <si>
    <t>PSSE_Test_DMAT_SF_213.2_MMHY_R0_SCR4.53_XR1.21_P1_Q0</t>
  </si>
  <si>
    <t>DMAT_SF_214.1</t>
  </si>
  <si>
    <t>Test_DMAT_SF_214.1_MMHY_R0_SCR7.06_XR1.63_P1_Q0</t>
  </si>
  <si>
    <t>PSSE_Test_DMAT_SF_214.1_MMHY_R0_SCR7.06_XR1.63_P1_Q0</t>
  </si>
  <si>
    <t>DMAT_SF_214.2</t>
  </si>
  <si>
    <t>Test_DMAT_SF_214.2_MMHY_R0_SCR4.53_XR1.21_P1_Q0</t>
  </si>
  <si>
    <t>PSSE_Test_DMAT_SF_214.2_MMHY_R0_SCR4.53_XR1.21_P1_Q0</t>
  </si>
  <si>
    <t>DMAT_SF_215.1</t>
  </si>
  <si>
    <t>Test_DMAT_SF_215.1_MMHY_R0_SCR7.06_XR1.63_P1_Q0</t>
  </si>
  <si>
    <t>PSSE_Test_DMAT_SF_215.1_MMHY_R0_SCR7.06_XR1.63_P1_Q0</t>
  </si>
  <si>
    <t>DMAT_SF_215.2</t>
  </si>
  <si>
    <t>Test_DMAT_SF_215.2_MMHY_R0_SCR4.53_XR1.21_P1_Q0</t>
  </si>
  <si>
    <t>PSSE_Test_DMAT_SF_215.2_MMHY_R0_SCR4.53_XR1.21_P1_Q0</t>
  </si>
  <si>
    <t>DMAT_SF_216.1</t>
  </si>
  <si>
    <t>Test_DMAT_SF_216.1_MMHY_R0_SCR7.06_XR1.63_P0.5_Q0</t>
  </si>
  <si>
    <t>PSSE_Test_DMAT_SF_216.1_MMHY_R0_SCR7.06_XR1.63_P0.5_Q0</t>
  </si>
  <si>
    <t>DMAT_SF_216.2</t>
  </si>
  <si>
    <t>Test_DMAT_SF_216.2_MMHY_R0_SCR4.53_XR1.21_P0.5_Q0</t>
  </si>
  <si>
    <t>PSSE_Test_DMAT_SF_216.2_MMHY_R0_SCR4.53_XR1.21_P0.5_Q0</t>
  </si>
  <si>
    <t>DMAT_SF_217.1</t>
  </si>
  <si>
    <t>Test_DMAT_SF_217.1_MMHY_R0_SCR7.06_XR1.63_P0.5_Q0</t>
  </si>
  <si>
    <t>PSSE_Test_DMAT_SF_217.1_MMHY_R0_SCR7.06_XR1.63_P0.5_Q0</t>
  </si>
  <si>
    <t>DMAT_SF_217.2</t>
  </si>
  <si>
    <t>Test_DMAT_SF_217.2_MMHY_R0_SCR4.53_XR1.21_P0.5_Q0</t>
  </si>
  <si>
    <t>PSSE_Test_DMAT_SF_217.2_MMHY_R0_SCR4.53_XR1.21_P0.5_Q0</t>
  </si>
  <si>
    <t>DMAT_SF_218.1</t>
  </si>
  <si>
    <t>Test_DMAT_SF_218.1_MMHY_R0_SCR7.06_XR1.63_P0.5_Q0</t>
  </si>
  <si>
    <t>PSSE_Test_DMAT_SF_218.1_MMHY_R0_SCR7.06_XR1.63_P0.5_Q0</t>
  </si>
  <si>
    <t>DMAT_SF_218.2</t>
  </si>
  <si>
    <t>Test_DMAT_SF_218.2_MMHY_R0_SCR4.53_XR1.21_P0.5_Q0</t>
  </si>
  <si>
    <t>PSSE_Test_DMAT_SF_218.2_MMHY_R0_SCR4.53_XR1.21_P0.5_Q0</t>
  </si>
  <si>
    <t>DMAT_SF_219.1</t>
  </si>
  <si>
    <t>Test_DMAT_SF_219.1_MMHY_R0_SCR7.06_XR1.63_P0.5_Q0</t>
  </si>
  <si>
    <t>PSSE_Test_DMAT_SF_219.1_MMHY_R0_SCR7.06_XR1.63_P0.5_Q0</t>
  </si>
  <si>
    <t>DMAT_SF_219.2</t>
  </si>
  <si>
    <t>Test_DMAT_SF_219.2_MMHY_R0_SCR4.53_XR1.21_P0.5_Q0</t>
  </si>
  <si>
    <t>PSSE_Test_DMAT_SF_219.2_MMHY_R0_SCR4.53_XR1.21_P0.5_Q0</t>
  </si>
  <si>
    <t>DMAT_SF_220.1</t>
  </si>
  <si>
    <t>Test_DMAT_SF_220.1_MMHY_R0_SCR7.06_XR1.63_P0.5_Q0</t>
  </si>
  <si>
    <t>PSSE_Test_DMAT_SF_220.1_MMHY_R0_SCR7.06_XR1.63_P0.5_Q0</t>
  </si>
  <si>
    <t>DMAT_SF_220.2</t>
  </si>
  <si>
    <t>Test_DMAT_SF_220.2_MMHY_R0_SCR4.53_XR1.21_P0.5_Q0</t>
  </si>
  <si>
    <t>PSSE_Test_DMAT_SF_220.2_MMHY_R0_SCR4.53_XR1.21_P0.5_Q0</t>
  </si>
  <si>
    <t>DMAT_SF_221.1</t>
  </si>
  <si>
    <t>Test_DMAT_SF_221.1_MMHY_R0_SCR7.06_XR1.63_P0.5_Q0</t>
  </si>
  <si>
    <t>PSSE_Test_DMAT_SF_221.1_MMHY_R0_SCR7.06_XR1.63_P0.5_Q0</t>
  </si>
  <si>
    <t>DMAT_SF_221.2</t>
  </si>
  <si>
    <t>Test_DMAT_SF_221.2_MMHY_R0_SCR4.53_XR1.21_P0.5_Q0</t>
  </si>
  <si>
    <t>PSSE_Test_DMAT_SF_221.2_MMHY_R0_SCR4.53_XR1.21_P0.5_Q0</t>
  </si>
  <si>
    <t>DMAT_SF_222.1</t>
  </si>
  <si>
    <t>Test_DMAT_SF_222.1_MMHY_R0_SCR7.06_XR1.63_P0.5_Q0</t>
  </si>
  <si>
    <t>PSSE_Test_DMAT_SF_222.1_MMHY_R0_SCR7.06_XR1.63_P0.5_Q0</t>
  </si>
  <si>
    <t>DMAT_SF_222.2</t>
  </si>
  <si>
    <t>Test_DMAT_SF_222.2_MMHY_R0_SCR4.53_XR1.21_P0.5_Q0</t>
  </si>
  <si>
    <t>PSSE_Test_DMAT_SF_222.2_MMHY_R0_SCR4.53_XR1.21_P0.5_Q0</t>
  </si>
  <si>
    <t>DMAT_SF_223.1</t>
  </si>
  <si>
    <t>Test_DMAT_SF_223.1_MMHY_R0_SCR7.06_XR1.63_P0.5_Q0</t>
  </si>
  <si>
    <t>PSSE_Test_DMAT_SF_223.1_MMHY_R0_SCR7.06_XR1.63_P0.5_Q0</t>
  </si>
  <si>
    <t>DMAT_SF_223.2</t>
  </si>
  <si>
    <t>Test_DMAT_SF_223.2_MMHY_R0_SCR4.53_XR1.21_P0.5_Q0</t>
  </si>
  <si>
    <t>PSSE_Test_DMAT_SF_223.2_MMHY_R0_SCR4.53_XR1.21_P0.5_Q0</t>
  </si>
  <si>
    <t>DMAT_SF_224.1</t>
  </si>
  <si>
    <t>Test_DMAT_SF_224.1_MMHY_R0_SCR7.06_XR1.63_P0.5_Q0</t>
  </si>
  <si>
    <t>PSSE_Test_DMAT_SF_224.1_MMHY_R0_SCR7.06_XR1.63_P0.5_Q0</t>
  </si>
  <si>
    <t>DMAT_SF_224.2</t>
  </si>
  <si>
    <t>Test_DMAT_SF_224.2_MMHY_R0_SCR4.53_XR1.21_P0.5_Q0</t>
  </si>
  <si>
    <t>PSSE_Test_DMAT_SF_224.2_MMHY_R0_SCR4.53_XR1.21_P0.5_Q0</t>
  </si>
  <si>
    <t>DMAT_SF_225.1</t>
  </si>
  <si>
    <t>Test_DMAT_SF_225.1_MMHY_R0_SCR7.06_XR1.63_P0.5_Q0</t>
  </si>
  <si>
    <t>PSSE_Test_DMAT_SF_225.1_MMHY_R0_SCR7.06_XR1.63_P0.5_Q0</t>
  </si>
  <si>
    <t>DMAT_SF_225.2</t>
  </si>
  <si>
    <t>Test_DMAT_SF_225.2_MMHY_R0_SCR4.53_XR1.21_P0.5_Q0</t>
  </si>
  <si>
    <t>PSSE_Test_DMAT_SF_225.2_MMHY_R0_SCR4.53_XR1.21_P0.5_Q0</t>
  </si>
  <si>
    <t>DMAT_SF_226.1</t>
  </si>
  <si>
    <t>Test_DMAT_SF_226.1_MMHY_R0_SCR7.06_XR1.63_P1_Q0</t>
  </si>
  <si>
    <t>PSSE_Test_DMAT_SF_226.1_MMHY_R0_SCR7.06_XR1.63_P1_Q0</t>
  </si>
  <si>
    <t>DMAT_SF_228.1</t>
  </si>
  <si>
    <t>Test_DMAT_SF_228.1_MMHY_R0_SCR7.06_XR1.63_P0.5_Q0</t>
  </si>
  <si>
    <t>PSSE_Test_DMAT_SF_228.1_MMHY_R0_SCR7.06_XR1.63_P0.5_Q0</t>
  </si>
  <si>
    <t>DMAT_SF_226.2</t>
  </si>
  <si>
    <t>Test_DMAT_SF_226.2_MMHY_R0_SCR4.53_XR1.21_P1_Q0</t>
  </si>
  <si>
    <t>PSSE_Test_DMAT_SF_226.2_MMHY_R0_SCR4.53_XR1.21_P1_Q0</t>
  </si>
  <si>
    <t>DMAT_SF_228.2</t>
  </si>
  <si>
    <t>Test_DMAT_SF_228.2_MMHY_R0_SCR4.53_XR1.21_P0.5_Q0</t>
  </si>
  <si>
    <t>PSSE_Test_DMAT_SF_228.2_MMHY_R0_SCR4.53_XR1.21_P0.5_Q0</t>
  </si>
  <si>
    <t>TEMP_Hybrid_41deg</t>
  </si>
  <si>
    <t>Test_TEMP_Hybrid_41deg_UHHY_R0_SCR1000_XR10_P1_Q0.395</t>
  </si>
  <si>
    <t>PSSE_DMAT_SF_SCR1000_XR10_P1_Q0.395</t>
  </si>
  <si>
    <t>PSSE_Test_TEMP_Hybrid_41deg_UHHY_R0_SCR1000_XR10_P1_Q0.395</t>
  </si>
  <si>
    <t>TEMP_Hybrid_43deg</t>
  </si>
  <si>
    <t>Test_TEMP_Hybrid_43deg_UHHY_R0_SCR1000_XR10_P1_Q0.395</t>
  </si>
  <si>
    <t>PSSE_Test_TEMP_Hybrid_43deg_UHHY_R0_SCR1000_XR10_P1_Q0.395</t>
  </si>
  <si>
    <t>TEMP_Hybrid_46deg</t>
  </si>
  <si>
    <t>Test_TEMP_Hybrid_46deg_UHHY_R0_SCR1000_XR10_P1_Q0.395</t>
  </si>
  <si>
    <t>PSSE_Test_TEMP_Hybrid_46deg_UHHY_R0_SCR1000_XR10_P1_Q0.395</t>
  </si>
  <si>
    <t>TEMP_Hybrid_50deg</t>
  </si>
  <si>
    <t>Test_TEMP_Hybrid_50deg_UHHY_R0_SCR1000_XR10_P1_Q0.395</t>
  </si>
  <si>
    <t>PSSE_Test_TEMP_Hybrid_50deg_UHHY_R0_SCR1000_XR10_P1_Q0.395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</si>
</sst>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" fillId="2" borderId="1" applyNumberFormat="0" applyAlignment="0" applyProtection="0"/>
    <xf numFmtId="0" fontId="1" fillId="2" borderId="1"/>
    <xf numFmtId="0" fontId="1" fillId="2" borderId="1"/>
  </cellStyleXfs>
  <cellXfs count="1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3" borderId="0" xfId="0" applyFill="1"/>
    <xf numFmtId="0" fontId="0" fillId="34" borderId="0" xfId="0" applyFill="1"/>
    <xf numFmtId="0" fontId="0" fillId="0" borderId="0" xfId="0" applyAlignment="1">
      <alignment horizontal="left"/>
    </xf>
    <xf numFmtId="0" fontId="15" fillId="0" borderId="0" xfId="0" applyFont="1"/>
    <xf numFmtId="2" fontId="0" fillId="0" borderId="0" xfId="0" applyNumberFormat="1"/>
    <xf numFmtId="0" fontId="0" fillId="0" borderId="0" xfId="0" quotePrefix="1"/>
    <xf numFmtId="0" fontId="15" fillId="0" borderId="0" xfId="0" quotePrefix="1" applyFont="1"/>
    <xf numFmtId="0" fontId="8" fillId="4" borderId="0" xfId="6"/>
    <xf numFmtId="0" fontId="0" fillId="3" borderId="0" xfId="0" applyFill="1" applyAlignment="1">
      <alignment horizontal="left"/>
    </xf>
    <xf numFmtId="0" fontId="12" fillId="7" borderId="1" xfId="10"/>
    <xf numFmtId="0" fontId="8" fillId="4" borderId="0" xfId="6" applyBorder="1"/>
    <xf numFmtId="0" fontId="0" fillId="35" borderId="0" xfId="0" applyFill="1"/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42" xr:uid="{03BAFEFB-0C90-4491-963D-684F881E1BF7}"/>
    <cellStyle name="Input 3" xfId="41" xr:uid="{3EA9AF7F-EB28-431B-97DA-874FD5195F07}"/>
    <cellStyle name="Input 4" xfId="43" xr:uid="{45A19538-1097-4D30-8ED1-A62FCA71902B}"/>
    <cellStyle name="Linked Cell" xfId="11" builtinId="24" customBuiltin="1"/>
    <cellStyle name="Neutral" xfId="8" builtinId="28" customBuiltin="1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s\0124_MiddlemountBESS\PSSE\CaseCreates\DMAT_SMIB_Tests\BESS\SMIB_studies_full_BESS_DMAT.xlsx" TargetMode="External"/><Relationship Id="rId1" Type="http://schemas.openxmlformats.org/officeDocument/2006/relationships/externalLinkPath" Target="file:///E:\Projects\0124_MiddlemountBESS\PSSE\CaseCreates\DMAT_SMIB_Tests\BESS\SMIB_studies_full_BESS_DM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s\0124_MiddlemountBESS\PSSE\CaseCreates\DMAT_SMIB_Tests\BESS\SMIB_studies_full_BESS.xlsx" TargetMode="External"/><Relationship Id="rId1" Type="http://schemas.openxmlformats.org/officeDocument/2006/relationships/externalLinkPath" Target="file:///E:\Projects\0124_MiddlemountBESS\PSSE\CaseCreates\DMAT_SMIB_Tests\BESS\SMIB_studies_full_B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IB_studies_full"/>
      <sheetName val="BaseCases"/>
      <sheetName val="Inputs"/>
    </sheetNames>
    <sheetDataSet>
      <sheetData sheetId="0"/>
      <sheetData sheetId="1">
        <row r="2">
          <cell r="H2" t="str">
            <v>PSSE_DMAT_BESSC_SCR10_XR3_P-1_Q0</v>
          </cell>
          <cell r="I2" t="str">
            <v>1.0647</v>
          </cell>
          <cell r="J2" t="str">
            <v>1.0300</v>
          </cell>
          <cell r="K2" t="str">
            <v>1.0000</v>
          </cell>
          <cell r="L2" t="str">
            <v>34.7613</v>
          </cell>
          <cell r="M2" t="str">
            <v>47.3930</v>
          </cell>
        </row>
        <row r="3">
          <cell r="H3" t="str">
            <v>PSSE_DMAT_BESSC_SCR10_XR14_P-1_Q0</v>
          </cell>
          <cell r="I3" t="str">
            <v>1.0414</v>
          </cell>
          <cell r="J3" t="str">
            <v>1.0300</v>
          </cell>
          <cell r="K3" t="str">
            <v>1.0000</v>
          </cell>
          <cell r="L3" t="str">
            <v>33.5196</v>
          </cell>
          <cell r="M3" t="str">
            <v>44.8509</v>
          </cell>
        </row>
        <row r="4">
          <cell r="H4" t="str">
            <v>PSSE_DMAT_BESSC_SCR10_XR14_P-1_Q0.3</v>
          </cell>
          <cell r="I4" t="str">
            <v>1.0126</v>
          </cell>
          <cell r="J4" t="str">
            <v>1.0452</v>
          </cell>
          <cell r="K4" t="str">
            <v>1.0375</v>
          </cell>
          <cell r="L4" t="str">
            <v>33.1102</v>
          </cell>
          <cell r="M4" t="str">
            <v>44.3128</v>
          </cell>
        </row>
        <row r="5">
          <cell r="H5" t="str">
            <v>PSSE_DMAT_BESSC_SCR10_XR14_P-1_Q-0.3</v>
          </cell>
          <cell r="I5" t="str">
            <v>1.0701</v>
          </cell>
          <cell r="J5" t="str">
            <v>1.0148</v>
          </cell>
          <cell r="K5" t="str">
            <v>0.9750</v>
          </cell>
          <cell r="L5" t="str">
            <v>33.8025</v>
          </cell>
          <cell r="M5" t="str">
            <v>45.8670</v>
          </cell>
        </row>
        <row r="6">
          <cell r="H6" t="str">
            <v>PSSE_DMAT_BESSC_SCR3_XR14_P-1_Q0</v>
          </cell>
          <cell r="I6" t="str">
            <v>1.1013</v>
          </cell>
          <cell r="J6" t="str">
            <v>1.0300</v>
          </cell>
          <cell r="K6" t="str">
            <v>1.0000</v>
          </cell>
          <cell r="L6" t="str">
            <v>14.5560</v>
          </cell>
          <cell r="M6" t="str">
            <v>19.8472</v>
          </cell>
        </row>
        <row r="7">
          <cell r="H7" t="str">
            <v>PSSE_DMAT_BESSC_SCR3_XR3_P-1_Q0</v>
          </cell>
          <cell r="I7" t="str">
            <v>1.1731</v>
          </cell>
          <cell r="J7" t="str">
            <v>1.0300</v>
          </cell>
          <cell r="K7" t="str">
            <v>1.0000</v>
          </cell>
          <cell r="L7" t="str">
            <v>14.8183</v>
          </cell>
          <cell r="M7" t="str">
            <v>21.4441</v>
          </cell>
        </row>
        <row r="8">
          <cell r="H8" t="str">
            <v>PSSE_DMAT_BESSC_SCR3_XR3_P-1_Q0.3</v>
          </cell>
          <cell r="I8" t="str">
            <v>1.0936</v>
          </cell>
          <cell r="J8" t="str">
            <v>1.0452</v>
          </cell>
          <cell r="K8" t="str">
            <v>1.0375</v>
          </cell>
          <cell r="L8" t="str">
            <v>14.4448</v>
          </cell>
          <cell r="M8" t="str">
            <v>19.7216</v>
          </cell>
        </row>
        <row r="9">
          <cell r="H9" t="str">
            <v>PSSE_DMAT_BESSC_SCR3_XR3_P-1_Q-0.3</v>
          </cell>
          <cell r="I9" t="str">
            <v>1.2552</v>
          </cell>
          <cell r="J9" t="str">
            <v>1.0148</v>
          </cell>
          <cell r="K9" t="str">
            <v>0.9750</v>
          </cell>
          <cell r="L9" t="str">
            <v>15.4781</v>
          </cell>
          <cell r="M9" t="str">
            <v>18.0623</v>
          </cell>
        </row>
        <row r="10">
          <cell r="H10" t="str">
            <v>PSSE_DMAT_BESSC_SCR10_XR14_P-0.05_Q0</v>
          </cell>
          <cell r="I10" t="str">
            <v>1.0303</v>
          </cell>
          <cell r="J10" t="str">
            <v>1.0300</v>
          </cell>
          <cell r="K10" t="str">
            <v>1.0000</v>
          </cell>
          <cell r="L10" t="str">
            <v>33.6220</v>
          </cell>
          <cell r="M10" t="str">
            <v>44.9213</v>
          </cell>
        </row>
        <row r="11">
          <cell r="H11" t="str">
            <v>PSSE_DMAT_BESSC_SCR10_XR14_P-0.05_Q0.3</v>
          </cell>
          <cell r="I11" t="str">
            <v>1.0013</v>
          </cell>
          <cell r="J11" t="str">
            <v>1.0452</v>
          </cell>
          <cell r="K11" t="str">
            <v>1.0250</v>
          </cell>
          <cell r="L11" t="str">
            <v>33.3677</v>
          </cell>
          <cell r="M11" t="str">
            <v>44.5749</v>
          </cell>
        </row>
        <row r="12">
          <cell r="H12" t="str">
            <v>PSSE_DMAT_BESSC_SCR10_XR14_P-0.05_Q-0.3</v>
          </cell>
          <cell r="I12" t="str">
            <v>1.0593</v>
          </cell>
          <cell r="J12" t="str">
            <v>1.0148</v>
          </cell>
          <cell r="K12" t="str">
            <v>0.9750</v>
          </cell>
          <cell r="L12" t="str">
            <v>33.8980</v>
          </cell>
          <cell r="M12" t="str">
            <v>41.9002</v>
          </cell>
        </row>
        <row r="13">
          <cell r="H13" t="str">
            <v>PSSE_DMAT_BESSC_SCR3_XR14_P-0.05_Q0</v>
          </cell>
          <cell r="I13" t="str">
            <v>1.0311</v>
          </cell>
          <cell r="J13" t="str">
            <v>1.0300</v>
          </cell>
          <cell r="K13" t="str">
            <v>1.0000</v>
          </cell>
          <cell r="L13" t="str">
            <v>14.6675</v>
          </cell>
          <cell r="M13" t="str">
            <v>20.0077</v>
          </cell>
        </row>
        <row r="14">
          <cell r="H14" t="str">
            <v>PSSE_DMAT_BESSC_SCR3_XR3_P-0.05_Q0</v>
          </cell>
          <cell r="I14" t="str">
            <v>1.0351</v>
          </cell>
          <cell r="J14" t="str">
            <v>1.0300</v>
          </cell>
          <cell r="K14" t="str">
            <v>1.0000</v>
          </cell>
          <cell r="L14" t="str">
            <v>14.7973</v>
          </cell>
          <cell r="M14" t="str">
            <v>21.4977</v>
          </cell>
        </row>
        <row r="15">
          <cell r="H15" t="str">
            <v>PSSE_DMAT_BESSC_SCR3_XR3_P-0.05_Q0.3</v>
          </cell>
          <cell r="I15" t="str">
            <v>0.9443</v>
          </cell>
          <cell r="J15" t="str">
            <v>1.0452</v>
          </cell>
          <cell r="K15" t="str">
            <v>1.0250</v>
          </cell>
          <cell r="L15" t="str">
            <v>14.5741</v>
          </cell>
          <cell r="M15" t="str">
            <v>19.8902</v>
          </cell>
        </row>
        <row r="16">
          <cell r="H16" t="str">
            <v>PSSE_DMAT_BESSC_SCR3_XR3_P-0.05_Q-0.3</v>
          </cell>
          <cell r="I16" t="str">
            <v>1.1272</v>
          </cell>
          <cell r="J16" t="str">
            <v>1.0148</v>
          </cell>
          <cell r="K16" t="str">
            <v>0.9750</v>
          </cell>
          <cell r="L16" t="str">
            <v>14.6222</v>
          </cell>
          <cell r="M16" t="str">
            <v>15.8874</v>
          </cell>
        </row>
        <row r="17">
          <cell r="H17" t="str">
            <v>PSSE_DMAT_BESSC_SCR4.53_XR1.21_P-1_Q0</v>
          </cell>
          <cell r="I17" t="str">
            <v>1.1782</v>
          </cell>
          <cell r="J17" t="str">
            <v>1.0300</v>
          </cell>
          <cell r="K17" t="str">
            <v>1.0000</v>
          </cell>
          <cell r="L17" t="str">
            <v>20.8690</v>
          </cell>
          <cell r="M17" t="str">
            <v>33.6703</v>
          </cell>
        </row>
        <row r="18">
          <cell r="H18" t="str">
            <v>PSSE_DMAT_BESSC_SCR4.53_XR1.21_P-1_Q0.3</v>
          </cell>
          <cell r="I18" t="str">
            <v>1.1358</v>
          </cell>
          <cell r="J18" t="str">
            <v>1.0452</v>
          </cell>
          <cell r="K18" t="str">
            <v>1.0375</v>
          </cell>
          <cell r="L18" t="str">
            <v>20.6636</v>
          </cell>
          <cell r="M18" t="str">
            <v>37.3683</v>
          </cell>
        </row>
        <row r="19">
          <cell r="H19" t="str">
            <v>PSSE_DMAT_BESSC_SCR4.53_XR1.21_P-1_Q-0.3</v>
          </cell>
          <cell r="I19" t="str">
            <v>1.2225</v>
          </cell>
          <cell r="J19" t="str">
            <v>1.0148</v>
          </cell>
          <cell r="K19" t="str">
            <v>0.9750</v>
          </cell>
          <cell r="L19" t="str">
            <v>20.9829</v>
          </cell>
          <cell r="M19" t="str">
            <v>28.5138</v>
          </cell>
        </row>
        <row r="20">
          <cell r="H20" t="str">
            <v>PSSE_DMAT_BESSC_SCR7.06_XR1.63_P-1_Q0</v>
          </cell>
          <cell r="I20" t="str">
            <v>1.1081</v>
          </cell>
          <cell r="J20" t="str">
            <v>1.0300</v>
          </cell>
          <cell r="K20" t="str">
            <v>1.0000</v>
          </cell>
          <cell r="L20" t="str">
            <v>27.7148</v>
          </cell>
          <cell r="M20" t="str">
            <v>37.9231</v>
          </cell>
        </row>
        <row r="21">
          <cell r="H21" t="str">
            <v>PSSE_DMAT_BESSC_SCR7.06_XR1.63_P-1_Q0.3</v>
          </cell>
          <cell r="I21" t="str">
            <v>1.0757</v>
          </cell>
          <cell r="J21" t="str">
            <v>1.0452</v>
          </cell>
          <cell r="K21" t="str">
            <v>1.0375</v>
          </cell>
          <cell r="L21" t="str">
            <v>27.4484</v>
          </cell>
          <cell r="M21" t="str">
            <v>37.5687</v>
          </cell>
        </row>
        <row r="22">
          <cell r="H22" t="str">
            <v>PSSE_DMAT_BESSC_SCR7.06_XR1.63_P-1_Q-0.3</v>
          </cell>
          <cell r="I22" t="str">
            <v>1.1411</v>
          </cell>
          <cell r="J22" t="str">
            <v>1.0148</v>
          </cell>
          <cell r="K22" t="str">
            <v>0.9750</v>
          </cell>
          <cell r="L22" t="str">
            <v>27.8815</v>
          </cell>
          <cell r="M22" t="str">
            <v>38.1426</v>
          </cell>
        </row>
        <row r="23">
          <cell r="H23" t="str">
            <v>PSSE_DMAT_BESSC_SCR4.53_XR1.21_P-0.5_Q0</v>
          </cell>
          <cell r="I23" t="str">
            <v>1.1014</v>
          </cell>
          <cell r="J23" t="str">
            <v>1.0300</v>
          </cell>
          <cell r="K23" t="str">
            <v>1.0000</v>
          </cell>
          <cell r="L23" t="str">
            <v>20.7188</v>
          </cell>
          <cell r="M23" t="str">
            <v>34.0145</v>
          </cell>
        </row>
        <row r="24">
          <cell r="H24" t="str">
            <v>PSSE_DMAT_BESSC_SCR7.06_XR1.63_P-0.5_Q0</v>
          </cell>
          <cell r="I24" t="str">
            <v>1.0675</v>
          </cell>
          <cell r="J24" t="str">
            <v>1.0300</v>
          </cell>
          <cell r="K24" t="str">
            <v>1.0000</v>
          </cell>
          <cell r="L24" t="str">
            <v>27.6018</v>
          </cell>
          <cell r="M24" t="str">
            <v>37.7482</v>
          </cell>
        </row>
        <row r="25">
          <cell r="H25" t="str">
            <v>PSSE_DMAT_BESSC_SCR4.53_XR1.21_P-0.05_Q0</v>
          </cell>
          <cell r="I25" t="str">
            <v>1.0368</v>
          </cell>
          <cell r="J25" t="str">
            <v>1.0300</v>
          </cell>
          <cell r="K25" t="str">
            <v>1.0000</v>
          </cell>
          <cell r="L25" t="str">
            <v>20.5223</v>
          </cell>
          <cell r="M25" t="str">
            <v>28.1478</v>
          </cell>
        </row>
        <row r="26">
          <cell r="H26" t="str">
            <v>PSSE_DMAT_BESSC_SCR7.06_XR1.63_P-0.05_Q0</v>
          </cell>
          <cell r="I26" t="str">
            <v>1.0336</v>
          </cell>
          <cell r="J26" t="str">
            <v>1.0300</v>
          </cell>
          <cell r="K26" t="str">
            <v>1.0000</v>
          </cell>
          <cell r="L26" t="str">
            <v>27.4587</v>
          </cell>
          <cell r="M26" t="str">
            <v>37.5278</v>
          </cell>
        </row>
        <row r="27">
          <cell r="H27" t="str">
            <v>PSSE_DMAT_BESSC_SCR1_XR14_P-0.05_Q0</v>
          </cell>
          <cell r="I27" t="str">
            <v>1.0341</v>
          </cell>
          <cell r="J27" t="str">
            <v>1.0300</v>
          </cell>
          <cell r="K27" t="str">
            <v>1.0000</v>
          </cell>
          <cell r="L27" t="str">
            <v>15.2149</v>
          </cell>
          <cell r="M27" t="str">
            <v>14.4948</v>
          </cell>
        </row>
        <row r="28">
          <cell r="H28" t="str">
            <v>PSSE_DMAT_BESSC_SCR1_XR3_P-0.05_Q0</v>
          </cell>
          <cell r="I28" t="str">
            <v>1.0457</v>
          </cell>
          <cell r="J28" t="str">
            <v>1.0300</v>
          </cell>
          <cell r="K28" t="str">
            <v>1.0000</v>
          </cell>
          <cell r="L28" t="str">
            <v>15.4826</v>
          </cell>
          <cell r="M28" t="str">
            <v>14.6776</v>
          </cell>
        </row>
        <row r="29">
          <cell r="H29" t="str">
            <v>PSSE_DMAT_BESSC_SCR3_XR14_P-0.5_Q0</v>
          </cell>
          <cell r="I29" t="str">
            <v>1.0538</v>
          </cell>
          <cell r="J29" t="str">
            <v>1.0300</v>
          </cell>
          <cell r="K29" t="str">
            <v>1.0000</v>
          </cell>
          <cell r="L29" t="str">
            <v>14.6431</v>
          </cell>
          <cell r="M29" t="str">
            <v>19.9737</v>
          </cell>
        </row>
        <row r="30">
          <cell r="H30" t="str">
            <v>PSSE_DMAT_BESSC_SCR3_XR3_P-0.5_Q0</v>
          </cell>
          <cell r="I30" t="str">
            <v>1.0919</v>
          </cell>
          <cell r="J30" t="str">
            <v>1.0300</v>
          </cell>
          <cell r="K30" t="str">
            <v>1.0000</v>
          </cell>
          <cell r="L30" t="str">
            <v>15.2732</v>
          </cell>
          <cell r="M30" t="str">
            <v>21.5758</v>
          </cell>
        </row>
        <row r="31">
          <cell r="H31" t="str">
            <v>PSSE_DMAT_BESSC_SCR4.53_XR1.21_P-1_Q0.395</v>
          </cell>
          <cell r="I31" t="str">
            <v>1.1228</v>
          </cell>
          <cell r="J31" t="str">
            <v>1.0500</v>
          </cell>
          <cell r="K31" t="str">
            <v>1.0500</v>
          </cell>
          <cell r="L31" t="str">
            <v>20.5989</v>
          </cell>
          <cell r="M31" t="str">
            <v>34.7059</v>
          </cell>
        </row>
        <row r="32">
          <cell r="H32" t="str">
            <v>PSSE_DMAT_BESSC_SCR4.53_XR1.21_P-1_Q-0.395</v>
          </cell>
          <cell r="I32" t="str">
            <v>1.2369</v>
          </cell>
          <cell r="J32" t="str">
            <v>1.0100</v>
          </cell>
          <cell r="K32" t="str">
            <v>0.9625</v>
          </cell>
          <cell r="L32" t="str">
            <v>21.0770</v>
          </cell>
          <cell r="M32" t="str">
            <v>25.9089</v>
          </cell>
        </row>
        <row r="33">
          <cell r="H33" t="str">
            <v>PSSE_DMAT_BESSC_SCR7.06_XR1.63_P-1_Q0.395</v>
          </cell>
          <cell r="I33" t="str">
            <v>1.0656</v>
          </cell>
          <cell r="J33" t="str">
            <v>1.0500</v>
          </cell>
          <cell r="K33" t="str">
            <v>1.0500</v>
          </cell>
          <cell r="L33" t="str">
            <v>27.3677</v>
          </cell>
          <cell r="M33" t="str">
            <v>37.4615</v>
          </cell>
        </row>
        <row r="34">
          <cell r="H34" t="str">
            <v>PSSE_DMAT_BESSC_SCR7.06_XR1.63_P-1_Q-0.395</v>
          </cell>
          <cell r="I34" t="str">
            <v>1.1516</v>
          </cell>
          <cell r="J34" t="str">
            <v>1.0100</v>
          </cell>
          <cell r="K34" t="str">
            <v>0.9625</v>
          </cell>
          <cell r="L34" t="str">
            <v>27.9954</v>
          </cell>
          <cell r="M34" t="str">
            <v>36.3384</v>
          </cell>
        </row>
        <row r="35">
          <cell r="H35" t="str">
            <v>PSSE_DMAT_BESSC_SCR10_XR3_P-0.05_Q0</v>
          </cell>
          <cell r="I35" t="str">
            <v>1.0315</v>
          </cell>
          <cell r="J35" t="str">
            <v>1.0300</v>
          </cell>
          <cell r="K35" t="str">
            <v>1.0000</v>
          </cell>
          <cell r="L35" t="str">
            <v>34.6569</v>
          </cell>
          <cell r="M35" t="str">
            <v>47.2308</v>
          </cell>
        </row>
        <row r="36">
          <cell r="H36" t="str">
            <v>PSSE_DMAT_BESSC_SCR1000_XR10_P-1_Q0</v>
          </cell>
          <cell r="I36" t="str">
            <v>1.0301</v>
          </cell>
          <cell r="J36" t="str">
            <v>1.0300</v>
          </cell>
          <cell r="K36" t="str">
            <v>1.0000</v>
          </cell>
          <cell r="L36" t="str">
            <v>2669.7598</v>
          </cell>
          <cell r="M36" t="str">
            <v>3608.4802</v>
          </cell>
        </row>
        <row r="37">
          <cell r="H37" t="str">
            <v>PSSE_DMAT_BESSC_SCR1000_XR10_P-1_Q-0.395</v>
          </cell>
          <cell r="I37" t="str">
            <v>1.0305</v>
          </cell>
          <cell r="J37" t="str">
            <v>1.0100</v>
          </cell>
          <cell r="K37" t="str">
            <v>0.9625</v>
          </cell>
          <cell r="L37" t="str">
            <v>2670.1596</v>
          </cell>
          <cell r="M37" t="str">
            <v>3603.6140</v>
          </cell>
        </row>
        <row r="38">
          <cell r="H38" t="str">
            <v>PSSE_DMAT_BESSC_SCR1000_XR10_P-0.01_Q0.395</v>
          </cell>
          <cell r="I38" t="str">
            <v>1.0296</v>
          </cell>
          <cell r="J38" t="str">
            <v>1.0500</v>
          </cell>
          <cell r="K38" t="str">
            <v>1.0500</v>
          </cell>
          <cell r="L38" t="str">
            <v>2669.3382</v>
          </cell>
          <cell r="M38" t="str">
            <v>3607.7580</v>
          </cell>
        </row>
        <row r="39">
          <cell r="H39" t="str">
            <v>PSSE_DMAT_BESSC_SCR1000_XR10_P-0.01_Q-0.395</v>
          </cell>
          <cell r="I39" t="str">
            <v>1.0304</v>
          </cell>
          <cell r="J39" t="str">
            <v>1.0100</v>
          </cell>
          <cell r="K39" t="str">
            <v>0.9625</v>
          </cell>
          <cell r="L39" t="str">
            <v>2666.6727</v>
          </cell>
          <cell r="M39" t="str">
            <v>3601.4475</v>
          </cell>
        </row>
        <row r="40">
          <cell r="H40" t="str">
            <v>PSSE_DMAT_BESSC_SCR1_XR14_P-1_Q0</v>
          </cell>
          <cell r="I40" t="str">
            <v>1.0000</v>
          </cell>
          <cell r="J40" t="str">
            <v>1.2762</v>
          </cell>
          <cell r="K40" t="str">
            <v>1.0125</v>
          </cell>
          <cell r="L40" t="str">
            <v>-1.9789</v>
          </cell>
          <cell r="M40" t="str">
            <v>-1.0517</v>
          </cell>
        </row>
        <row r="41">
          <cell r="H41" t="str">
            <v>PSSE_DMAT_BESSC_SCR1_XR3_P-1_Q0</v>
          </cell>
          <cell r="I41" t="str">
            <v>1.0000</v>
          </cell>
          <cell r="J41" t="str">
            <v>0.6043</v>
          </cell>
          <cell r="K41" t="str">
            <v>1.0000</v>
          </cell>
          <cell r="L41" t="str">
            <v>13.6454</v>
          </cell>
          <cell r="M41" t="str">
            <v>-113214922307164700672.0000</v>
          </cell>
        </row>
        <row r="42">
          <cell r="H42" t="str">
            <v>PSSE_DMAT_BESSC_SCR5_XR6_P-1_Q0</v>
          </cell>
          <cell r="I42" t="str">
            <v>1.0789</v>
          </cell>
          <cell r="J42" t="str">
            <v>1.0300</v>
          </cell>
          <cell r="K42" t="str">
            <v>1.0000</v>
          </cell>
          <cell r="L42" t="str">
            <v>19.9247</v>
          </cell>
          <cell r="M42" t="str">
            <v>27.1154</v>
          </cell>
        </row>
        <row r="43">
          <cell r="H43" t="str">
            <v>PSSE_DMAT_BESSC_SCR5_XR6_P-0.05_Q0</v>
          </cell>
          <cell r="I43" t="str">
            <v>1.0315</v>
          </cell>
          <cell r="J43" t="str">
            <v>1.0300</v>
          </cell>
          <cell r="K43" t="str">
            <v>1.0000</v>
          </cell>
          <cell r="L43" t="str">
            <v>19.9532</v>
          </cell>
          <cell r="M43" t="str">
            <v>27.1548</v>
          </cell>
        </row>
        <row r="44">
          <cell r="H44" t="str">
            <v>PSSE_DMAT_BESSC_SCR10_XR6_P-1_Q0</v>
          </cell>
          <cell r="I44" t="str">
            <v>1.0503</v>
          </cell>
          <cell r="J44" t="str">
            <v>1.0300</v>
          </cell>
          <cell r="K44" t="str">
            <v>1.0000</v>
          </cell>
          <cell r="L44" t="str">
            <v>33.8336</v>
          </cell>
          <cell r="M44" t="str">
            <v>46.0626</v>
          </cell>
        </row>
        <row r="45">
          <cell r="H45" t="str">
            <v>PSSE_DMAT_BESSC_SCR3_XR6_P-1_Q0</v>
          </cell>
          <cell r="I45" t="str">
            <v>1.1291</v>
          </cell>
          <cell r="J45" t="str">
            <v>1.0300</v>
          </cell>
          <cell r="K45" t="str">
            <v>1.0000</v>
          </cell>
          <cell r="L45" t="str">
            <v>14.6422</v>
          </cell>
          <cell r="M45" t="str">
            <v>19.9748</v>
          </cell>
        </row>
        <row r="46">
          <cell r="H46" t="str">
            <v>PSSE_DMAT_BESSC_SCR7.06_XR1.63_P-0.05_Q-0.3</v>
          </cell>
          <cell r="I46" t="str">
            <v>1.0688</v>
          </cell>
          <cell r="J46" t="str">
            <v>1.0148</v>
          </cell>
          <cell r="K46" t="str">
            <v>0.9750</v>
          </cell>
          <cell r="L46" t="str">
            <v>27.6103</v>
          </cell>
          <cell r="M46" t="str">
            <v>34.4959</v>
          </cell>
        </row>
        <row r="47">
          <cell r="H47" t="str">
            <v>PSSE_DMAT_BESSC_SCR7.06_XR1.63_P-0.05_Q0.3</v>
          </cell>
          <cell r="I47" t="str">
            <v>0.9988</v>
          </cell>
          <cell r="J47" t="str">
            <v>1.0452</v>
          </cell>
          <cell r="K47" t="str">
            <v>1.0250</v>
          </cell>
          <cell r="L47" t="str">
            <v>27.3307</v>
          </cell>
          <cell r="M47" t="str">
            <v>37.3628</v>
          </cell>
        </row>
        <row r="48">
          <cell r="H48" t="str">
            <v>PSSE_DMAT_BESSC_SCR4.53_XR1.21_P-0.05_Q-0.3</v>
          </cell>
          <cell r="I48" t="str">
            <v>1.0869</v>
          </cell>
          <cell r="J48" t="str">
            <v>1.0148</v>
          </cell>
          <cell r="K48" t="str">
            <v>0.9750</v>
          </cell>
          <cell r="L48" t="str">
            <v>20.3466</v>
          </cell>
          <cell r="M48" t="str">
            <v>24.5206</v>
          </cell>
        </row>
        <row r="49">
          <cell r="H49" t="str">
            <v>PSSE_DMAT_BESSC_SCR4.53_XR1.21_P-0.05_Q0.3</v>
          </cell>
          <cell r="I49" t="str">
            <v>0.9885</v>
          </cell>
          <cell r="J49" t="str">
            <v>1.0452</v>
          </cell>
          <cell r="K49" t="str">
            <v>1.0250</v>
          </cell>
          <cell r="L49" t="str">
            <v>20.4528</v>
          </cell>
          <cell r="M49" t="str">
            <v>28.0646</v>
          </cell>
        </row>
        <row r="50">
          <cell r="H50" t="str">
            <v>PSSE_DMAT_BESSC_SCR3_XR14_P0_Q0</v>
          </cell>
          <cell r="I50" t="str">
            <v>1.0298</v>
          </cell>
          <cell r="J50" t="str">
            <v>1.0300</v>
          </cell>
          <cell r="K50" t="str">
            <v>1.0000</v>
          </cell>
          <cell r="L50" t="str">
            <v>14.6672</v>
          </cell>
          <cell r="M50" t="str">
            <v>20.0067</v>
          </cell>
        </row>
        <row r="51">
          <cell r="H51" t="str">
            <v>PSSE_DMAT_BESSC_SCR3_XR3_P0_Q0</v>
          </cell>
          <cell r="I51" t="str">
            <v>1.0299</v>
          </cell>
          <cell r="J51" t="str">
            <v>1.0300</v>
          </cell>
          <cell r="K51" t="str">
            <v>1.0000</v>
          </cell>
          <cell r="L51" t="str">
            <v>14.7899</v>
          </cell>
          <cell r="M51" t="str">
            <v>21.4775</v>
          </cell>
        </row>
        <row r="52">
          <cell r="H52" t="str">
            <v>PSSE_DMAT_BESSC_SCR7.06_XR1.63_P0_Q0</v>
          </cell>
          <cell r="I52" t="str">
            <v>1.0299</v>
          </cell>
          <cell r="J52" t="str">
            <v>1.0300</v>
          </cell>
          <cell r="K52" t="str">
            <v>1.0000</v>
          </cell>
          <cell r="L52" t="str">
            <v>27.4404</v>
          </cell>
          <cell r="M52" t="str">
            <v>37.4999</v>
          </cell>
        </row>
        <row r="53">
          <cell r="H53" t="str">
            <v>PSSE_DMAT_BESSC_SCR4.53_XR1.21_P0_Q0</v>
          </cell>
          <cell r="I53" t="str">
            <v>1.0300</v>
          </cell>
          <cell r="J53" t="str">
            <v>1.0300</v>
          </cell>
          <cell r="K53" t="str">
            <v>1.0000</v>
          </cell>
          <cell r="L53" t="str">
            <v>20.4968</v>
          </cell>
          <cell r="M53" t="str">
            <v>28.1096</v>
          </cell>
        </row>
        <row r="54">
          <cell r="H54" t="str">
            <v>PSSE_DMAT_BESSC_SCR7.06_XR1.63_P0_Q0.395</v>
          </cell>
          <cell r="I54" t="str">
            <v>0.9841</v>
          </cell>
          <cell r="J54" t="str">
            <v>1.0500</v>
          </cell>
          <cell r="K54" t="str">
            <v>1.0375</v>
          </cell>
          <cell r="L54" t="str">
            <v>27.2332</v>
          </cell>
          <cell r="M54" t="str">
            <v>37.2301</v>
          </cell>
        </row>
        <row r="55">
          <cell r="H55" t="str">
            <v>PSSE_DMAT_BESSC_SCR4.53_XR1.21_P0_Q0.395</v>
          </cell>
          <cell r="I55" t="str">
            <v>0.9662</v>
          </cell>
          <cell r="J55" t="str">
            <v>1.0500</v>
          </cell>
          <cell r="K55" t="str">
            <v>1.0375</v>
          </cell>
          <cell r="L55" t="str">
            <v>20.3632</v>
          </cell>
          <cell r="M55" t="str">
            <v>27.9446</v>
          </cell>
        </row>
        <row r="56">
          <cell r="H56" t="str">
            <v>PSSE_DMAT_BESSC_SCR7.06_XR1.63_P0_Q-0.395</v>
          </cell>
          <cell r="I56" t="str">
            <v>1.0766</v>
          </cell>
          <cell r="J56" t="str">
            <v>1.0100</v>
          </cell>
          <cell r="K56" t="str">
            <v>0.9625</v>
          </cell>
          <cell r="L56" t="str">
            <v>25.4062</v>
          </cell>
          <cell r="M56" t="str">
            <v>32.1422</v>
          </cell>
        </row>
        <row r="57">
          <cell r="H57" t="str">
            <v>PSSE_DMAT_BESSC_SCR4.53_XR1.21_P0_Q-0.395</v>
          </cell>
          <cell r="I57" t="str">
            <v>1.0966</v>
          </cell>
          <cell r="J57" t="str">
            <v>1.0100</v>
          </cell>
          <cell r="K57" t="str">
            <v>0.9625</v>
          </cell>
          <cell r="L57" t="str">
            <v>17.6860</v>
          </cell>
          <cell r="M57" t="str">
            <v>21.8699</v>
          </cell>
        </row>
        <row r="58">
          <cell r="H58" t="str">
            <v>PSSE_DMAT_BESSC_SCR1000_XR10_P-1_Q0.395</v>
          </cell>
          <cell r="I58" t="str">
            <v>1.0297</v>
          </cell>
          <cell r="J58" t="str">
            <v>1.0500</v>
          </cell>
          <cell r="K58" t="str">
            <v>1.0500</v>
          </cell>
          <cell r="L58" t="str">
            <v>2669.1709</v>
          </cell>
          <cell r="M58" t="str">
            <v>3607.4852</v>
          </cell>
        </row>
        <row r="59">
          <cell r="H59" t="str">
            <v>PSSE_DMAT_BESSC_SCR1000_XR10_P-1_Q-0.395</v>
          </cell>
          <cell r="I59" t="str">
            <v>1.0305</v>
          </cell>
          <cell r="J59" t="str">
            <v>1.0100</v>
          </cell>
          <cell r="K59" t="str">
            <v>0.9625</v>
          </cell>
          <cell r="L59" t="str">
            <v>2670.1596</v>
          </cell>
          <cell r="M59" t="str">
            <v>3603.6140</v>
          </cell>
        </row>
        <row r="60">
          <cell r="H60" t="str">
            <v>PSSE_DMAT_BESSC_SCR1000_XR10_P0_Q0.395</v>
          </cell>
          <cell r="I60" t="str">
            <v>1.0296</v>
          </cell>
          <cell r="J60" t="str">
            <v>1.0500</v>
          </cell>
          <cell r="K60" t="str">
            <v>1.0500</v>
          </cell>
          <cell r="L60" t="str">
            <v>2669.3351</v>
          </cell>
          <cell r="M60" t="str">
            <v>3607.7549</v>
          </cell>
        </row>
        <row r="61">
          <cell r="H61" t="str">
            <v>PSSE_DMAT_BESSC_SCR1000_XR10_P0_Q-0.395</v>
          </cell>
          <cell r="I61" t="str">
            <v>1.0304</v>
          </cell>
          <cell r="J61" t="str">
            <v>1.0100</v>
          </cell>
          <cell r="K61" t="str">
            <v>0.9625</v>
          </cell>
          <cell r="L61" t="str">
            <v>2666.6758</v>
          </cell>
          <cell r="M61" t="str">
            <v>3601.4444</v>
          </cell>
        </row>
        <row r="62">
          <cell r="H62" t="str">
            <v>PSSE_DMAT_BESSD_SCR10_XR3_P1_Q0</v>
          </cell>
          <cell r="I62" t="str">
            <v>1.0035</v>
          </cell>
          <cell r="J62" t="str">
            <v>1.0300</v>
          </cell>
          <cell r="K62" t="str">
            <v>1.0125</v>
          </cell>
          <cell r="L62" t="str">
            <v>34.1434</v>
          </cell>
          <cell r="M62" t="str">
            <v>46.4636</v>
          </cell>
        </row>
        <row r="63">
          <cell r="H63" t="str">
            <v>PSSE_DMAT_BESSD_SCR10_XR14_P1_Q0</v>
          </cell>
          <cell r="I63" t="str">
            <v>1.0276</v>
          </cell>
          <cell r="J63" t="str">
            <v>1.0300</v>
          </cell>
          <cell r="K63" t="str">
            <v>1.0125</v>
          </cell>
          <cell r="L63" t="str">
            <v>33.3183</v>
          </cell>
          <cell r="M63" t="str">
            <v>44.6157</v>
          </cell>
        </row>
        <row r="64">
          <cell r="H64" t="str">
            <v>PSSE_DMAT_BESSD_SCR10_XR14_P1_Q0.3</v>
          </cell>
          <cell r="I64" t="str">
            <v>0.9986</v>
          </cell>
          <cell r="J64" t="str">
            <v>1.0451</v>
          </cell>
          <cell r="K64" t="str">
            <v>1.0375</v>
          </cell>
          <cell r="L64" t="str">
            <v>33.0750</v>
          </cell>
          <cell r="M64" t="str">
            <v>44.2835</v>
          </cell>
        </row>
        <row r="65">
          <cell r="H65" t="str">
            <v>PSSE_DMAT_BESSD_SCR10_XR14_P1_Q-0.3</v>
          </cell>
          <cell r="I65" t="str">
            <v>1.0567</v>
          </cell>
          <cell r="J65" t="str">
            <v>1.0148</v>
          </cell>
          <cell r="K65" t="str">
            <v>0.9875</v>
          </cell>
          <cell r="L65" t="str">
            <v>33.5824</v>
          </cell>
          <cell r="M65" t="str">
            <v>44.8985</v>
          </cell>
        </row>
        <row r="66">
          <cell r="H66" t="str">
            <v>PSSE_DMAT_BESSD_SCR3_XR14_P1_Q0</v>
          </cell>
          <cell r="I66" t="str">
            <v>1.0573</v>
          </cell>
          <cell r="J66" t="str">
            <v>1.0300</v>
          </cell>
          <cell r="K66" t="str">
            <v>1.0125</v>
          </cell>
          <cell r="L66" t="str">
            <v>14.3730</v>
          </cell>
          <cell r="M66" t="str">
            <v>19.5817</v>
          </cell>
        </row>
        <row r="67">
          <cell r="H67" t="str">
            <v>PSSE_DMAT_BESSD_SCR3_XR3_P1_Q0</v>
          </cell>
          <cell r="I67" t="str">
            <v>0.9773</v>
          </cell>
          <cell r="J67" t="str">
            <v>1.0300</v>
          </cell>
          <cell r="K67" t="str">
            <v>1.0000</v>
          </cell>
          <cell r="L67" t="str">
            <v>14.3609</v>
          </cell>
          <cell r="M67" t="str">
            <v>19.5630</v>
          </cell>
        </row>
        <row r="68">
          <cell r="H68" t="str">
            <v>PSSE_DMAT_BESSD_SCR3_XR3_P1_Q0.3</v>
          </cell>
          <cell r="I68" t="str">
            <v>0.8802</v>
          </cell>
          <cell r="J68" t="str">
            <v>1.0452</v>
          </cell>
          <cell r="K68" t="str">
            <v>1.0375</v>
          </cell>
          <cell r="L68" t="str">
            <v>14.1451</v>
          </cell>
          <cell r="M68" t="str">
            <v>19.2618</v>
          </cell>
        </row>
        <row r="69">
          <cell r="H69" t="str">
            <v>PSSE_DMAT_BESSD_SCR3_XR3_P1_Q-0.3</v>
          </cell>
          <cell r="I69" t="str">
            <v>1.0741</v>
          </cell>
          <cell r="J69" t="str">
            <v>1.0148</v>
          </cell>
          <cell r="K69" t="str">
            <v>0.9875</v>
          </cell>
          <cell r="L69" t="str">
            <v>14.5875</v>
          </cell>
          <cell r="M69" t="str">
            <v>19.6916</v>
          </cell>
        </row>
        <row r="70">
          <cell r="H70" t="str">
            <v>PSSE_DMAT_BESSD_SCR10_XR14_P0.05_Q0</v>
          </cell>
          <cell r="I70" t="str">
            <v>1.0296</v>
          </cell>
          <cell r="J70" t="str">
            <v>1.0300</v>
          </cell>
          <cell r="K70" t="str">
            <v>1.0000</v>
          </cell>
          <cell r="L70" t="str">
            <v>33.6199</v>
          </cell>
          <cell r="M70" t="str">
            <v>44.9199</v>
          </cell>
        </row>
        <row r="71">
          <cell r="H71" t="str">
            <v>PSSE_DMAT_BESSD_SCR10_XR14_P0.05_Q0.3</v>
          </cell>
          <cell r="I71" t="str">
            <v>1.0006</v>
          </cell>
          <cell r="J71" t="str">
            <v>1.0452</v>
          </cell>
          <cell r="K71" t="str">
            <v>1.0250</v>
          </cell>
          <cell r="L71" t="str">
            <v>33.3659</v>
          </cell>
          <cell r="M71" t="str">
            <v>44.5731</v>
          </cell>
        </row>
        <row r="72">
          <cell r="H72" t="str">
            <v>PSSE_DMAT_BESSD_SCR10_XR14_P0.05_Q-0.3</v>
          </cell>
          <cell r="I72" t="str">
            <v>1.0587</v>
          </cell>
          <cell r="J72" t="str">
            <v>1.0148</v>
          </cell>
          <cell r="K72" t="str">
            <v>0.9750</v>
          </cell>
          <cell r="L72" t="str">
            <v>33.8955</v>
          </cell>
          <cell r="M72" t="str">
            <v>41.8802</v>
          </cell>
        </row>
        <row r="73">
          <cell r="H73" t="str">
            <v>PSSE_DMAT_BESSD_SCR3_XR14_P0.05_Q0</v>
          </cell>
          <cell r="I73" t="str">
            <v>1.0288</v>
          </cell>
          <cell r="J73" t="str">
            <v>1.0300</v>
          </cell>
          <cell r="K73" t="str">
            <v>1.0000</v>
          </cell>
          <cell r="L73" t="str">
            <v>14.6662</v>
          </cell>
          <cell r="M73" t="str">
            <v>20.0050</v>
          </cell>
        </row>
        <row r="74">
          <cell r="H74" t="str">
            <v>PSSE_DMAT_BESSD_SCR3_XR3_P0.05_Q0</v>
          </cell>
          <cell r="I74" t="str">
            <v>1.0248</v>
          </cell>
          <cell r="J74" t="str">
            <v>1.0300</v>
          </cell>
          <cell r="K74" t="str">
            <v>1.0000</v>
          </cell>
          <cell r="L74" t="str">
            <v>14.7821</v>
          </cell>
          <cell r="M74" t="str">
            <v>21.4557</v>
          </cell>
        </row>
        <row r="75">
          <cell r="H75" t="str">
            <v>PSSE_DMAT_BESSD_SCR3_XR3_P0.05_Q0.3</v>
          </cell>
          <cell r="I75" t="str">
            <v>0.9331</v>
          </cell>
          <cell r="J75" t="str">
            <v>1.0452</v>
          </cell>
          <cell r="K75" t="str">
            <v>1.0250</v>
          </cell>
          <cell r="L75" t="str">
            <v>14.5591</v>
          </cell>
          <cell r="M75" t="str">
            <v>19.8674</v>
          </cell>
        </row>
        <row r="76">
          <cell r="H76" t="str">
            <v>PSSE_DMAT_BESSD_SCR3_XR3_P0.05_Q-0.3</v>
          </cell>
          <cell r="I76" t="str">
            <v>1.1178</v>
          </cell>
          <cell r="J76" t="str">
            <v>1.0148</v>
          </cell>
          <cell r="K76" t="str">
            <v>0.9750</v>
          </cell>
          <cell r="L76" t="str">
            <v>14.5924</v>
          </cell>
          <cell r="M76" t="str">
            <v>15.8191</v>
          </cell>
        </row>
        <row r="77">
          <cell r="H77" t="str">
            <v>PSSE_DMAT_BESSD_SCR4.53_XR1.21_P1_Q0</v>
          </cell>
          <cell r="I77" t="str">
            <v>0.9087</v>
          </cell>
          <cell r="J77" t="str">
            <v>1.0300</v>
          </cell>
          <cell r="K77" t="str">
            <v>1.0000</v>
          </cell>
          <cell r="L77" t="str">
            <v>19.8430</v>
          </cell>
          <cell r="M77" t="str">
            <v>26.5973</v>
          </cell>
        </row>
        <row r="78">
          <cell r="H78" t="str">
            <v>PSSE_DMAT_BESSD_SCR4.53_XR1.21_P1_Q0.3</v>
          </cell>
          <cell r="I78" t="str">
            <v>0.8531</v>
          </cell>
          <cell r="J78" t="str">
            <v>1.0452</v>
          </cell>
          <cell r="K78" t="str">
            <v>1.0375</v>
          </cell>
          <cell r="L78" t="str">
            <v>19.6522</v>
          </cell>
          <cell r="M78" t="str">
            <v>26.2884</v>
          </cell>
        </row>
        <row r="79">
          <cell r="H79" t="str">
            <v>PSSE_DMAT_BESSD_SCR4.53_XR1.21_P1_Q-0.3</v>
          </cell>
          <cell r="I79" t="str">
            <v>0.9654</v>
          </cell>
          <cell r="J79" t="str">
            <v>1.0148</v>
          </cell>
          <cell r="K79" t="str">
            <v>0.9750</v>
          </cell>
          <cell r="L79" t="str">
            <v>20.0207</v>
          </cell>
          <cell r="M79" t="str">
            <v>26.8539</v>
          </cell>
        </row>
        <row r="80">
          <cell r="H80" t="str">
            <v>PSSE_DMAT_BESSD_SCR7.06_XR1.63_P1_Q0</v>
          </cell>
          <cell r="I80" t="str">
            <v>0.9653</v>
          </cell>
          <cell r="J80" t="str">
            <v>1.0300</v>
          </cell>
          <cell r="K80" t="str">
            <v>1.0000</v>
          </cell>
          <cell r="L80" t="str">
            <v>26.9779</v>
          </cell>
          <cell r="M80" t="str">
            <v>36.8405</v>
          </cell>
        </row>
        <row r="81">
          <cell r="H81" t="str">
            <v>PSSE_DMAT_BESSD_SCR7.06_XR1.63_P1_Q0.3</v>
          </cell>
          <cell r="I81" t="str">
            <v>0.9279</v>
          </cell>
          <cell r="J81" t="str">
            <v>1.0452</v>
          </cell>
          <cell r="K81" t="str">
            <v>1.0375</v>
          </cell>
          <cell r="L81" t="str">
            <v>26.7349</v>
          </cell>
          <cell r="M81" t="str">
            <v>36.4874</v>
          </cell>
        </row>
        <row r="82">
          <cell r="H82" t="str">
            <v>PSSE_DMAT_BESSD_SCR7.06_XR1.63_P1_Q-0.3</v>
          </cell>
          <cell r="I82" t="str">
            <v>1.0029</v>
          </cell>
          <cell r="J82" t="str">
            <v>1.0148</v>
          </cell>
          <cell r="K82" t="str">
            <v>0.9875</v>
          </cell>
          <cell r="L82" t="str">
            <v>26.9893</v>
          </cell>
          <cell r="M82" t="str">
            <v>36.8930</v>
          </cell>
        </row>
        <row r="83">
          <cell r="H83" t="str">
            <v>PSSE_DMAT_BESSD_SCR4.53_XR1.21_P0.5_Q0</v>
          </cell>
          <cell r="I83" t="str">
            <v>0.9653</v>
          </cell>
          <cell r="J83" t="str">
            <v>1.0300</v>
          </cell>
          <cell r="K83" t="str">
            <v>1.0000</v>
          </cell>
          <cell r="L83" t="str">
            <v>20.2046</v>
          </cell>
          <cell r="M83" t="str">
            <v>27.6700</v>
          </cell>
        </row>
        <row r="84">
          <cell r="H84" t="str">
            <v>PSSE_DMAT_BESSD_SCR7.06_XR1.63_P0.5_Q0</v>
          </cell>
          <cell r="I84" t="str">
            <v>0.9958</v>
          </cell>
          <cell r="J84" t="str">
            <v>1.0300</v>
          </cell>
          <cell r="K84" t="str">
            <v>1.0000</v>
          </cell>
          <cell r="L84" t="str">
            <v>27.2320</v>
          </cell>
          <cell r="M84" t="str">
            <v>37.1822</v>
          </cell>
        </row>
        <row r="85">
          <cell r="H85" t="str">
            <v>PSSE_DMAT_BESSD_SCR4.53_XR1.21_P0.05_Q0</v>
          </cell>
          <cell r="I85" t="str">
            <v>1.0233</v>
          </cell>
          <cell r="J85" t="str">
            <v>1.0300</v>
          </cell>
          <cell r="K85" t="str">
            <v>1.0000</v>
          </cell>
          <cell r="L85" t="str">
            <v>20.4705</v>
          </cell>
          <cell r="M85" t="str">
            <v>28.0698</v>
          </cell>
        </row>
        <row r="86">
          <cell r="H86" t="str">
            <v>PSSE_DMAT_BESSD_SCR7.06_XR1.63_P0.05_Q0</v>
          </cell>
          <cell r="I86" t="str">
            <v>1.0264</v>
          </cell>
          <cell r="J86" t="str">
            <v>1.0300</v>
          </cell>
          <cell r="K86" t="str">
            <v>1.0000</v>
          </cell>
          <cell r="L86" t="str">
            <v>27.4216</v>
          </cell>
          <cell r="M86" t="str">
            <v>37.4713</v>
          </cell>
        </row>
        <row r="87">
          <cell r="H87" t="str">
            <v>PSSE_DMAT_BESSD_SCR1_XR14_P0.05_Q0</v>
          </cell>
          <cell r="I87" t="str">
            <v>1.0273</v>
          </cell>
          <cell r="J87" t="str">
            <v>1.0300</v>
          </cell>
          <cell r="K87" t="str">
            <v>1.0000</v>
          </cell>
          <cell r="L87" t="str">
            <v>15.1876</v>
          </cell>
          <cell r="M87" t="str">
            <v>14.4668</v>
          </cell>
        </row>
        <row r="88">
          <cell r="H88" t="str">
            <v>PSSE_DMAT_BESSD_SCR1_XR3_P0.05_Q0</v>
          </cell>
          <cell r="I88" t="str">
            <v>1.0154</v>
          </cell>
          <cell r="J88" t="str">
            <v>1.0300</v>
          </cell>
          <cell r="K88" t="str">
            <v>1.0000</v>
          </cell>
          <cell r="L88" t="str">
            <v>15.4360</v>
          </cell>
          <cell r="M88" t="str">
            <v>14.6129</v>
          </cell>
        </row>
        <row r="89">
          <cell r="H89" t="str">
            <v>PSSE_DMAT_BESSD_SCR3_XR14_P0.5_Q0</v>
          </cell>
          <cell r="I89" t="str">
            <v>1.0310</v>
          </cell>
          <cell r="J89" t="str">
            <v>1.0300</v>
          </cell>
          <cell r="K89" t="str">
            <v>1.0125</v>
          </cell>
          <cell r="L89" t="str">
            <v>14.4752</v>
          </cell>
          <cell r="M89" t="str">
            <v>19.7353</v>
          </cell>
        </row>
        <row r="90">
          <cell r="H90" t="str">
            <v>PSSE_DMAT_BESSD_SCR3_XR3_P0.5_Q0</v>
          </cell>
          <cell r="I90" t="str">
            <v>0.9910</v>
          </cell>
          <cell r="J90" t="str">
            <v>1.0300</v>
          </cell>
          <cell r="K90" t="str">
            <v>1.0000</v>
          </cell>
          <cell r="L90" t="str">
            <v>14.6831</v>
          </cell>
          <cell r="M90" t="str">
            <v>20.0294</v>
          </cell>
        </row>
        <row r="91">
          <cell r="H91" t="str">
            <v>PSSE_DMAT_BESSD_SCR4.53_XR1.21_P1_Q0.395</v>
          </cell>
          <cell r="I91" t="str">
            <v>0.8357</v>
          </cell>
          <cell r="J91" t="str">
            <v>1.0500</v>
          </cell>
          <cell r="K91" t="str">
            <v>1.0500</v>
          </cell>
          <cell r="L91" t="str">
            <v>19.1602</v>
          </cell>
          <cell r="M91" t="str">
            <v>26.2128</v>
          </cell>
        </row>
        <row r="92">
          <cell r="H92" t="str">
            <v>PSSE_DMAT_BESSD_SCR4.53_XR1.21_P1_Q-0.395</v>
          </cell>
          <cell r="I92" t="str">
            <v>0.9835</v>
          </cell>
          <cell r="J92" t="str">
            <v>1.0100</v>
          </cell>
          <cell r="K92" t="str">
            <v>0.9750</v>
          </cell>
          <cell r="L92" t="str">
            <v>19.9987</v>
          </cell>
          <cell r="M92" t="str">
            <v>26.3256</v>
          </cell>
        </row>
        <row r="93">
          <cell r="H93" t="str">
            <v>PSSE_DMAT_BESSD_SCR7.06_XR1.63_P1_Q0.395</v>
          </cell>
          <cell r="I93" t="str">
            <v>0.9161</v>
          </cell>
          <cell r="J93" t="str">
            <v>1.0500</v>
          </cell>
          <cell r="K93" t="str">
            <v>1.0500</v>
          </cell>
          <cell r="L93" t="str">
            <v>26.6623</v>
          </cell>
          <cell r="M93" t="str">
            <v>36.3927</v>
          </cell>
        </row>
        <row r="94">
          <cell r="H94" t="str">
            <v>PSSE_DMAT_BESSD_SCR7.06_XR1.63_P1_Q-0.395</v>
          </cell>
          <cell r="I94" t="str">
            <v>1.0148</v>
          </cell>
          <cell r="J94" t="str">
            <v>1.0100</v>
          </cell>
          <cell r="K94" t="str">
            <v>0.9750</v>
          </cell>
          <cell r="L94" t="str">
            <v>27.1090</v>
          </cell>
          <cell r="M94" t="str">
            <v>35.9277</v>
          </cell>
        </row>
        <row r="95">
          <cell r="H95" t="str">
            <v>PSSE_DMAT_BESSD_SCR10_XR3_P0.05_Q0</v>
          </cell>
          <cell r="I95" t="str">
            <v>1.0284</v>
          </cell>
          <cell r="J95" t="str">
            <v>1.0300</v>
          </cell>
          <cell r="K95" t="str">
            <v>1.0000</v>
          </cell>
          <cell r="L95" t="str">
            <v>34.6335</v>
          </cell>
          <cell r="M95" t="str">
            <v>47.1952</v>
          </cell>
        </row>
        <row r="96">
          <cell r="H96" t="str">
            <v>PSSE_DMAT_BESSD_SCR1000_XR10_P1_Q0</v>
          </cell>
          <cell r="I96" t="str">
            <v>1.0299</v>
          </cell>
          <cell r="J96" t="str">
            <v>1.0300</v>
          </cell>
          <cell r="K96" t="str">
            <v>1.0125</v>
          </cell>
          <cell r="L96" t="str">
            <v>2669.4064</v>
          </cell>
          <cell r="M96" t="str">
            <v>3607.9130</v>
          </cell>
        </row>
        <row r="97">
          <cell r="H97" t="str">
            <v>PSSE_DMAT_BESSD_SCR1000_XR10_P1_Q-0.395</v>
          </cell>
          <cell r="I97" t="str">
            <v>1.0303</v>
          </cell>
          <cell r="J97" t="str">
            <v>1.0100</v>
          </cell>
          <cell r="K97" t="str">
            <v>0.9750</v>
          </cell>
          <cell r="L97" t="str">
            <v>2669.6358</v>
          </cell>
          <cell r="M97" t="str">
            <v>3603.4746</v>
          </cell>
        </row>
        <row r="98">
          <cell r="H98" t="str">
            <v>PSSE_DMAT_BESSD_SCR1000_XR10_P0.01_Q0.395</v>
          </cell>
          <cell r="I98" t="str">
            <v>1.0296</v>
          </cell>
          <cell r="J98" t="str">
            <v>1.0500</v>
          </cell>
          <cell r="K98" t="str">
            <v>1.0500</v>
          </cell>
          <cell r="L98" t="str">
            <v>2669.3320</v>
          </cell>
          <cell r="M98" t="str">
            <v>3607.7518</v>
          </cell>
        </row>
        <row r="99">
          <cell r="H99" t="str">
            <v>PSSE_DMAT_BESSD_SCR1000_XR10_P0.01_Q-0.395</v>
          </cell>
          <cell r="I99" t="str">
            <v>1.0304</v>
          </cell>
          <cell r="J99" t="str">
            <v>1.0100</v>
          </cell>
          <cell r="K99" t="str">
            <v>0.9625</v>
          </cell>
          <cell r="L99" t="str">
            <v>2666.6634</v>
          </cell>
          <cell r="M99" t="str">
            <v>3601.4351</v>
          </cell>
        </row>
        <row r="100">
          <cell r="H100" t="str">
            <v>PSSE_DMAT_BESSD_SCR1_XR14_P1_Q0</v>
          </cell>
          <cell r="I100" t="str">
            <v>1.3642</v>
          </cell>
          <cell r="J100" t="str">
            <v>1.0300</v>
          </cell>
          <cell r="K100" t="str">
            <v>1.0125</v>
          </cell>
          <cell r="L100" t="str">
            <v>13.3314</v>
          </cell>
          <cell r="M100" t="str">
            <v>13.1334</v>
          </cell>
        </row>
        <row r="101">
          <cell r="H101" t="str">
            <v>PSSE_DMAT_BESSD_SCR1_XR3_P1_Q0</v>
          </cell>
          <cell r="I101" t="str">
            <v>1.1707</v>
          </cell>
          <cell r="J101" t="str">
            <v>1.0300</v>
          </cell>
          <cell r="K101" t="str">
            <v>1.0125</v>
          </cell>
          <cell r="L101" t="str">
            <v>13.2160</v>
          </cell>
          <cell r="M101" t="str">
            <v>12.9341</v>
          </cell>
        </row>
        <row r="102">
          <cell r="H102" t="str">
            <v>PSSE_DMAT_BESSD_SCR5_XR6_P1_Q0</v>
          </cell>
          <cell r="I102" t="str">
            <v>1.0162</v>
          </cell>
          <cell r="J102" t="str">
            <v>1.0300</v>
          </cell>
          <cell r="K102" t="str">
            <v>1.0125</v>
          </cell>
          <cell r="L102" t="str">
            <v>19.6369</v>
          </cell>
          <cell r="M102" t="str">
            <v>26.6936</v>
          </cell>
        </row>
        <row r="103">
          <cell r="H103" t="str">
            <v>PSSE_DMAT_BESSD_SCR5_XR6_P0.05_Q0</v>
          </cell>
          <cell r="I103" t="str">
            <v>1.0284</v>
          </cell>
          <cell r="J103" t="str">
            <v>1.0300</v>
          </cell>
          <cell r="K103" t="str">
            <v>1.0000</v>
          </cell>
          <cell r="L103" t="str">
            <v>19.9464</v>
          </cell>
          <cell r="M103" t="str">
            <v>27.1442</v>
          </cell>
        </row>
        <row r="104">
          <cell r="H104" t="str">
            <v>PSSE_DMAT_BESSD_SCR10_XR6_P1_Q0</v>
          </cell>
          <cell r="I104" t="str">
            <v>1.0185</v>
          </cell>
          <cell r="J104" t="str">
            <v>1.0300</v>
          </cell>
          <cell r="K104" t="str">
            <v>1.0125</v>
          </cell>
          <cell r="L104" t="str">
            <v>33.4758</v>
          </cell>
          <cell r="M104" t="str">
            <v>44.8854</v>
          </cell>
        </row>
        <row r="105">
          <cell r="H105" t="str">
            <v>PSSE_DMAT_BESSD_SCR3_XR6_P1_Q0</v>
          </cell>
          <cell r="I105" t="str">
            <v>1.0275</v>
          </cell>
          <cell r="J105" t="str">
            <v>1.0300</v>
          </cell>
          <cell r="K105" t="str">
            <v>1.0125</v>
          </cell>
          <cell r="L105" t="str">
            <v>14.3563</v>
          </cell>
          <cell r="M105" t="str">
            <v>19.5565</v>
          </cell>
        </row>
        <row r="106">
          <cell r="H106" t="str">
            <v>PSSE_DMAT_BESSD_SCR7.06_XR1.63_P0.05_Q-0.3</v>
          </cell>
          <cell r="I106" t="str">
            <v>1.0618</v>
          </cell>
          <cell r="J106" t="str">
            <v>1.0148</v>
          </cell>
          <cell r="K106" t="str">
            <v>0.9750</v>
          </cell>
          <cell r="L106" t="str">
            <v>27.5722</v>
          </cell>
          <cell r="M106" t="str">
            <v>34.4373</v>
          </cell>
        </row>
        <row r="107">
          <cell r="H107" t="str">
            <v>PSSE_DMAT_BESSD_SCR7.06_XR1.63_P0.05_Q0.3</v>
          </cell>
          <cell r="I107" t="str">
            <v>0.9914</v>
          </cell>
          <cell r="J107" t="str">
            <v>1.0452</v>
          </cell>
          <cell r="K107" t="str">
            <v>1.0250</v>
          </cell>
          <cell r="L107" t="str">
            <v>27.2949</v>
          </cell>
          <cell r="M107" t="str">
            <v>37.3079</v>
          </cell>
        </row>
        <row r="108">
          <cell r="H108" t="str">
            <v>PSSE_DMAT_BESSD_SCR4.53_XR1.21_P0.05_Q-0.3</v>
          </cell>
          <cell r="I108" t="str">
            <v>1.0738</v>
          </cell>
          <cell r="J108" t="str">
            <v>1.0148</v>
          </cell>
          <cell r="K108" t="str">
            <v>0.9750</v>
          </cell>
          <cell r="L108" t="str">
            <v>20.3025</v>
          </cell>
          <cell r="M108" t="str">
            <v>24.3631</v>
          </cell>
        </row>
        <row r="109">
          <cell r="H109" t="str">
            <v>PSSE_DMAT_BESSD_SCR4.53_XR1.21_P0.05_Q0.3</v>
          </cell>
          <cell r="I109" t="str">
            <v>0.9742</v>
          </cell>
          <cell r="J109" t="str">
            <v>1.0452</v>
          </cell>
          <cell r="K109" t="str">
            <v>1.0250</v>
          </cell>
          <cell r="L109" t="str">
            <v>20.4022</v>
          </cell>
          <cell r="M109" t="str">
            <v>27.9880</v>
          </cell>
        </row>
        <row r="110">
          <cell r="H110" t="str">
            <v>PSSE_DMAT_BESSD_SCR1000_XR10_P1_Q0.395</v>
          </cell>
          <cell r="I110" t="str">
            <v>1.0295</v>
          </cell>
          <cell r="J110" t="str">
            <v>1.0500</v>
          </cell>
          <cell r="K110" t="str">
            <v>1.0625</v>
          </cell>
          <cell r="L110" t="str">
            <v>2668.8764</v>
          </cell>
          <cell r="M110" t="str">
            <v>3607.0048</v>
          </cell>
        </row>
        <row r="111">
          <cell r="H111" t="str">
            <v>PSSE_DMAT_BESSD_SCR1000_XR10_P1_Q-0.395</v>
          </cell>
          <cell r="I111" t="str">
            <v>1.0303</v>
          </cell>
          <cell r="J111" t="str">
            <v>1.0100</v>
          </cell>
          <cell r="K111" t="str">
            <v>0.9750</v>
          </cell>
          <cell r="L111" t="str">
            <v>2669.6358</v>
          </cell>
          <cell r="M111" t="str">
            <v>3603.4746</v>
          </cell>
        </row>
        <row r="112">
          <cell r="H112" t="str">
            <v>PSSE_DMAT_BESSD_SCR1001_XR10_P1_Q0.395</v>
          </cell>
          <cell r="I112" t="str">
            <v>0.9995</v>
          </cell>
          <cell r="J112" t="str">
            <v>1.0200</v>
          </cell>
          <cell r="K112" t="str">
            <v>1.0250</v>
          </cell>
          <cell r="L112" t="str">
            <v>3343.7123</v>
          </cell>
          <cell r="M112" t="str">
            <v>4240.8884</v>
          </cell>
        </row>
        <row r="113">
          <cell r="H113" t="str">
            <v>PSSE_DMAT_BESSD_SCR1001_XR10_P1_Q-0.395</v>
          </cell>
          <cell r="I113" t="str">
            <v>1.0003</v>
          </cell>
          <cell r="J113" t="str">
            <v>0.9800</v>
          </cell>
          <cell r="K113" t="str">
            <v>0.9500</v>
          </cell>
          <cell r="L113" t="str">
            <v>3341.7391</v>
          </cell>
          <cell r="M113" t="str">
            <v>4234.4754</v>
          </cell>
        </row>
        <row r="114">
          <cell r="H114" t="str">
            <v>PSSE_DMAT_BESSD_SCR1001_XR10_P0.01_Q0.395</v>
          </cell>
          <cell r="I114" t="str">
            <v>0.9996</v>
          </cell>
          <cell r="J114" t="str">
            <v>1.0200</v>
          </cell>
          <cell r="K114" t="str">
            <v>1.0125</v>
          </cell>
          <cell r="L114" t="str">
            <v>3344.3391</v>
          </cell>
          <cell r="M114" t="str">
            <v>4241.8440</v>
          </cell>
        </row>
        <row r="115">
          <cell r="H115" t="str">
            <v>PSSE_DMAT_BESSD_SCR1001_XR10_P0.01_Q-0.395</v>
          </cell>
          <cell r="I115" t="str">
            <v>1.0004</v>
          </cell>
          <cell r="J115" t="str">
            <v>0.9800</v>
          </cell>
          <cell r="K115" t="str">
            <v>0.9375</v>
          </cell>
          <cell r="L115" t="str">
            <v>3339.1873</v>
          </cell>
          <cell r="M115" t="str">
            <v>4232.5720</v>
          </cell>
        </row>
        <row r="116">
          <cell r="H116" t="str">
            <v>PSSE_DMAT_BESSC_SCR1001_XR10_P-1_Q0.395</v>
          </cell>
          <cell r="I116" t="str">
            <v>0.9997</v>
          </cell>
          <cell r="J116" t="str">
            <v>1.0200</v>
          </cell>
          <cell r="K116" t="str">
            <v>1.0125</v>
          </cell>
          <cell r="L116" t="str">
            <v>3344.1312</v>
          </cell>
          <cell r="M116" t="str">
            <v>4241.5275</v>
          </cell>
        </row>
        <row r="117">
          <cell r="H117" t="str">
            <v>PSSE_DMAT_BESSC_SCR1001_XR10_P-1_Q-0.395</v>
          </cell>
          <cell r="I117" t="str">
            <v>1.0005</v>
          </cell>
          <cell r="J117" t="str">
            <v>0.9800</v>
          </cell>
          <cell r="K117" t="str">
            <v>0.9375</v>
          </cell>
          <cell r="L117" t="str">
            <v>3342.0013</v>
          </cell>
          <cell r="M117" t="str">
            <v>4234.6104</v>
          </cell>
        </row>
        <row r="118">
          <cell r="H118" t="str">
            <v>PSSE_DMAT_BESSC_SCR1001_XR10_P-0.01_Q0.395</v>
          </cell>
          <cell r="I118" t="str">
            <v>0.9996</v>
          </cell>
          <cell r="J118" t="str">
            <v>1.0200</v>
          </cell>
          <cell r="K118" t="str">
            <v>1.0125</v>
          </cell>
          <cell r="L118" t="str">
            <v>3344.3391</v>
          </cell>
          <cell r="M118" t="str">
            <v>4241.8471</v>
          </cell>
        </row>
        <row r="119">
          <cell r="H119" t="str">
            <v>PSSE_DMAT_BESSC_SCR1001_XR10_P-0.01_Q-0.395</v>
          </cell>
          <cell r="I119" t="str">
            <v>1.0004</v>
          </cell>
          <cell r="J119" t="str">
            <v>0.9800</v>
          </cell>
          <cell r="K119" t="str">
            <v>0.9375</v>
          </cell>
          <cell r="L119" t="str">
            <v>3339.1966</v>
          </cell>
          <cell r="M119" t="str">
            <v>4232.5844</v>
          </cell>
        </row>
      </sheetData>
      <sheetData sheetId="2">
        <row r="1">
          <cell r="A1" t="str">
            <v>MMHY</v>
          </cell>
        </row>
        <row r="5">
          <cell r="B5">
            <v>66</v>
          </cell>
        </row>
        <row r="7">
          <cell r="B7">
            <v>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IB_studies_full"/>
      <sheetName val="BaseCases"/>
      <sheetName val="Inputs"/>
    </sheetNames>
    <sheetDataSet>
      <sheetData sheetId="0"/>
      <sheetData sheetId="1">
        <row r="2">
          <cell r="H2" t="str">
            <v>PSSE_DMAT_BESSC_SCR10_XR3_P-1_Q0</v>
          </cell>
          <cell r="I2" t="str">
            <v>1.0647</v>
          </cell>
          <cell r="J2" t="str">
            <v>1.0300</v>
          </cell>
          <cell r="K2" t="str">
            <v>1.0000</v>
          </cell>
          <cell r="L2" t="str">
            <v>34.7613</v>
          </cell>
          <cell r="M2" t="str">
            <v>47.3930</v>
          </cell>
        </row>
        <row r="3">
          <cell r="H3" t="str">
            <v>PSSE_DMAT_BESSC_SCR10_XR14_P-1_Q0</v>
          </cell>
          <cell r="I3" t="str">
            <v>1.0414</v>
          </cell>
          <cell r="J3" t="str">
            <v>1.0300</v>
          </cell>
          <cell r="K3" t="str">
            <v>1.0000</v>
          </cell>
          <cell r="L3" t="str">
            <v>33.5196</v>
          </cell>
          <cell r="M3" t="str">
            <v>44.8509</v>
          </cell>
        </row>
        <row r="4">
          <cell r="H4" t="str">
            <v>PSSE_DMAT_BESSC_SCR10_XR14_P-1_Q0.3</v>
          </cell>
          <cell r="I4" t="str">
            <v>1.0126</v>
          </cell>
          <cell r="J4" t="str">
            <v>1.0452</v>
          </cell>
          <cell r="K4" t="str">
            <v>1.0375</v>
          </cell>
          <cell r="L4" t="str">
            <v>33.1102</v>
          </cell>
          <cell r="M4" t="str">
            <v>44.3128</v>
          </cell>
        </row>
        <row r="5">
          <cell r="H5" t="str">
            <v>PSSE_DMAT_BESSC_SCR10_XR14_P-1_Q-0.3</v>
          </cell>
          <cell r="I5" t="str">
            <v>1.0701</v>
          </cell>
          <cell r="J5" t="str">
            <v>1.0148</v>
          </cell>
          <cell r="K5" t="str">
            <v>0.9750</v>
          </cell>
          <cell r="L5" t="str">
            <v>33.8025</v>
          </cell>
          <cell r="M5" t="str">
            <v>45.8670</v>
          </cell>
        </row>
        <row r="6">
          <cell r="H6" t="str">
            <v>PSSE_DMAT_BESSC_SCR3_XR14_P-1_Q0</v>
          </cell>
          <cell r="I6" t="str">
            <v>1.1013</v>
          </cell>
          <cell r="J6" t="str">
            <v>1.0300</v>
          </cell>
          <cell r="K6" t="str">
            <v>1.0000</v>
          </cell>
          <cell r="L6" t="str">
            <v>14.5560</v>
          </cell>
          <cell r="M6" t="str">
            <v>19.8472</v>
          </cell>
        </row>
        <row r="7">
          <cell r="H7" t="str">
            <v>PSSE_DMAT_BESSC_SCR3_XR3_P-1_Q0</v>
          </cell>
          <cell r="I7" t="str">
            <v>1.1731</v>
          </cell>
          <cell r="J7" t="str">
            <v>1.0300</v>
          </cell>
          <cell r="K7" t="str">
            <v>1.0000</v>
          </cell>
          <cell r="L7" t="str">
            <v>14.8183</v>
          </cell>
          <cell r="M7" t="str">
            <v>21.4441</v>
          </cell>
        </row>
        <row r="8">
          <cell r="H8" t="str">
            <v>PSSE_DMAT_BESSC_SCR3_XR3_P-1_Q0.3</v>
          </cell>
          <cell r="I8" t="str">
            <v>1.0936</v>
          </cell>
          <cell r="J8" t="str">
            <v>1.0452</v>
          </cell>
          <cell r="K8" t="str">
            <v>1.0375</v>
          </cell>
          <cell r="L8" t="str">
            <v>14.4448</v>
          </cell>
          <cell r="M8" t="str">
            <v>19.7216</v>
          </cell>
        </row>
        <row r="9">
          <cell r="H9" t="str">
            <v>PSSE_DMAT_BESSC_SCR3_XR3_P-1_Q-0.3</v>
          </cell>
          <cell r="I9" t="str">
            <v>1.2552</v>
          </cell>
          <cell r="J9" t="str">
            <v>1.0148</v>
          </cell>
          <cell r="K9" t="str">
            <v>0.9750</v>
          </cell>
          <cell r="L9" t="str">
            <v>15.4781</v>
          </cell>
          <cell r="M9" t="str">
            <v>18.0623</v>
          </cell>
        </row>
        <row r="10">
          <cell r="H10" t="str">
            <v>PSSE_DMAT_BESSC_SCR10_XR14_P-0.05_Q0</v>
          </cell>
          <cell r="I10" t="str">
            <v>1.0303</v>
          </cell>
          <cell r="J10" t="str">
            <v>1.0300</v>
          </cell>
          <cell r="K10" t="str">
            <v>1.0000</v>
          </cell>
          <cell r="L10" t="str">
            <v>33.6220</v>
          </cell>
          <cell r="M10" t="str">
            <v>44.9213</v>
          </cell>
        </row>
        <row r="11">
          <cell r="H11" t="str">
            <v>PSSE_DMAT_BESSC_SCR10_XR14_P-0.05_Q0.3</v>
          </cell>
          <cell r="I11" t="str">
            <v>1.0013</v>
          </cell>
          <cell r="J11" t="str">
            <v>1.0452</v>
          </cell>
          <cell r="K11" t="str">
            <v>1.0250</v>
          </cell>
          <cell r="L11" t="str">
            <v>33.3677</v>
          </cell>
          <cell r="M11" t="str">
            <v>44.5749</v>
          </cell>
        </row>
        <row r="12">
          <cell r="H12" t="str">
            <v>PSSE_DMAT_BESSC_SCR10_XR14_P-0.05_Q-0.3</v>
          </cell>
          <cell r="I12" t="str">
            <v>1.0593</v>
          </cell>
          <cell r="J12" t="str">
            <v>1.0148</v>
          </cell>
          <cell r="K12" t="str">
            <v>0.9750</v>
          </cell>
          <cell r="L12" t="str">
            <v>33.8980</v>
          </cell>
          <cell r="M12" t="str">
            <v>41.9002</v>
          </cell>
        </row>
        <row r="13">
          <cell r="H13" t="str">
            <v>PSSE_DMAT_BESSC_SCR3_XR14_P-0.05_Q0</v>
          </cell>
          <cell r="I13" t="str">
            <v>1.0311</v>
          </cell>
          <cell r="J13" t="str">
            <v>1.0300</v>
          </cell>
          <cell r="K13" t="str">
            <v>1.0000</v>
          </cell>
          <cell r="L13" t="str">
            <v>14.6675</v>
          </cell>
          <cell r="M13" t="str">
            <v>20.0077</v>
          </cell>
        </row>
        <row r="14">
          <cell r="H14" t="str">
            <v>PSSE_DMAT_BESSC_SCR3_XR3_P-0.05_Q0</v>
          </cell>
          <cell r="I14" t="str">
            <v>1.0351</v>
          </cell>
          <cell r="J14" t="str">
            <v>1.0300</v>
          </cell>
          <cell r="K14" t="str">
            <v>1.0000</v>
          </cell>
          <cell r="L14" t="str">
            <v>14.7973</v>
          </cell>
          <cell r="M14" t="str">
            <v>21.4977</v>
          </cell>
        </row>
        <row r="15">
          <cell r="H15" t="str">
            <v>PSSE_DMAT_BESSC_SCR3_XR3_P-0.05_Q0.3</v>
          </cell>
          <cell r="I15" t="str">
            <v>0.9443</v>
          </cell>
          <cell r="J15" t="str">
            <v>1.0452</v>
          </cell>
          <cell r="K15" t="str">
            <v>1.0250</v>
          </cell>
          <cell r="L15" t="str">
            <v>14.5741</v>
          </cell>
          <cell r="M15" t="str">
            <v>19.8902</v>
          </cell>
        </row>
        <row r="16">
          <cell r="H16" t="str">
            <v>PSSE_DMAT_BESSC_SCR3_XR3_P-0.05_Q-0.3</v>
          </cell>
          <cell r="I16" t="str">
            <v>1.1272</v>
          </cell>
          <cell r="J16" t="str">
            <v>1.0148</v>
          </cell>
          <cell r="K16" t="str">
            <v>0.9750</v>
          </cell>
          <cell r="L16" t="str">
            <v>14.6222</v>
          </cell>
          <cell r="M16" t="str">
            <v>15.8874</v>
          </cell>
        </row>
        <row r="17">
          <cell r="H17" t="str">
            <v>PSSE_DMAT_BESSC_SCR4.53_XR1.21_P-1_Q0</v>
          </cell>
          <cell r="I17" t="str">
            <v>1.1782</v>
          </cell>
          <cell r="J17" t="str">
            <v>1.0300</v>
          </cell>
          <cell r="K17" t="str">
            <v>1.0000</v>
          </cell>
          <cell r="L17" t="str">
            <v>20.8690</v>
          </cell>
          <cell r="M17" t="str">
            <v>33.6703</v>
          </cell>
        </row>
        <row r="18">
          <cell r="H18" t="str">
            <v>PSSE_DMAT_BESSC_SCR4.53_XR1.21_P-1_Q0.3</v>
          </cell>
          <cell r="I18" t="str">
            <v>1.1358</v>
          </cell>
          <cell r="J18" t="str">
            <v>1.0452</v>
          </cell>
          <cell r="K18" t="str">
            <v>1.0375</v>
          </cell>
          <cell r="L18" t="str">
            <v>20.6636</v>
          </cell>
          <cell r="M18" t="str">
            <v>37.3683</v>
          </cell>
        </row>
        <row r="19">
          <cell r="H19" t="str">
            <v>PSSE_DMAT_BESSC_SCR4.53_XR1.21_P-1_Q-0.3</v>
          </cell>
          <cell r="I19" t="str">
            <v>1.2225</v>
          </cell>
          <cell r="J19" t="str">
            <v>1.0148</v>
          </cell>
          <cell r="K19" t="str">
            <v>0.9750</v>
          </cell>
          <cell r="L19" t="str">
            <v>20.9829</v>
          </cell>
          <cell r="M19" t="str">
            <v>28.5138</v>
          </cell>
        </row>
        <row r="20">
          <cell r="H20" t="str">
            <v>PSSE_DMAT_BESSC_SCR7.06_XR1.63_P-1_Q0</v>
          </cell>
          <cell r="I20" t="str">
            <v>1.1081</v>
          </cell>
          <cell r="J20" t="str">
            <v>1.0300</v>
          </cell>
          <cell r="K20" t="str">
            <v>1.0000</v>
          </cell>
          <cell r="L20" t="str">
            <v>27.7148</v>
          </cell>
          <cell r="M20" t="str">
            <v>37.9231</v>
          </cell>
        </row>
        <row r="21">
          <cell r="H21" t="str">
            <v>PSSE_DMAT_BESSC_SCR7.06_XR1.63_P-1_Q0.3</v>
          </cell>
          <cell r="I21" t="str">
            <v>1.0757</v>
          </cell>
          <cell r="J21" t="str">
            <v>1.0452</v>
          </cell>
          <cell r="K21" t="str">
            <v>1.0375</v>
          </cell>
          <cell r="L21" t="str">
            <v>27.4484</v>
          </cell>
          <cell r="M21" t="str">
            <v>37.5687</v>
          </cell>
        </row>
        <row r="22">
          <cell r="H22" t="str">
            <v>PSSE_DMAT_BESSC_SCR7.06_XR1.63_P-1_Q-0.3</v>
          </cell>
          <cell r="I22" t="str">
            <v>1.1411</v>
          </cell>
          <cell r="J22" t="str">
            <v>1.0148</v>
          </cell>
          <cell r="K22" t="str">
            <v>0.9750</v>
          </cell>
          <cell r="L22" t="str">
            <v>27.8815</v>
          </cell>
          <cell r="M22" t="str">
            <v>38.1426</v>
          </cell>
        </row>
        <row r="23">
          <cell r="H23" t="str">
            <v>PSSE_DMAT_BESSC_SCR4.53_XR1.21_P-0.5_Q0</v>
          </cell>
          <cell r="I23" t="str">
            <v>1.1014</v>
          </cell>
          <cell r="J23" t="str">
            <v>1.0300</v>
          </cell>
          <cell r="K23" t="str">
            <v>1.0000</v>
          </cell>
          <cell r="L23" t="str">
            <v>20.7188</v>
          </cell>
          <cell r="M23" t="str">
            <v>34.0145</v>
          </cell>
        </row>
        <row r="24">
          <cell r="H24" t="str">
            <v>PSSE_DMAT_BESSC_SCR7.06_XR1.63_P-0.5_Q0</v>
          </cell>
          <cell r="I24" t="str">
            <v>1.0675</v>
          </cell>
          <cell r="J24" t="str">
            <v>1.0300</v>
          </cell>
          <cell r="K24" t="str">
            <v>1.0000</v>
          </cell>
          <cell r="L24" t="str">
            <v>27.6018</v>
          </cell>
          <cell r="M24" t="str">
            <v>37.7482</v>
          </cell>
        </row>
        <row r="25">
          <cell r="H25" t="str">
            <v>PSSE_DMAT_BESSC_SCR4.53_XR1.21_P-0.05_Q0</v>
          </cell>
          <cell r="I25" t="str">
            <v>1.0368</v>
          </cell>
          <cell r="J25" t="str">
            <v>1.0300</v>
          </cell>
          <cell r="K25" t="str">
            <v>1.0000</v>
          </cell>
          <cell r="L25" t="str">
            <v>20.5223</v>
          </cell>
          <cell r="M25" t="str">
            <v>28.1478</v>
          </cell>
        </row>
        <row r="26">
          <cell r="H26" t="str">
            <v>PSSE_DMAT_BESSC_SCR7.06_XR1.63_P-0.05_Q0</v>
          </cell>
          <cell r="I26" t="str">
            <v>1.0336</v>
          </cell>
          <cell r="J26" t="str">
            <v>1.0300</v>
          </cell>
          <cell r="K26" t="str">
            <v>1.0000</v>
          </cell>
          <cell r="L26" t="str">
            <v>27.4587</v>
          </cell>
          <cell r="M26" t="str">
            <v>37.5278</v>
          </cell>
        </row>
        <row r="27">
          <cell r="H27" t="str">
            <v>PSSE_DMAT_BESSC_SCR1_XR14_P-0.05_Q0</v>
          </cell>
          <cell r="I27" t="str">
            <v>1.0341</v>
          </cell>
          <cell r="J27" t="str">
            <v>1.0300</v>
          </cell>
          <cell r="K27" t="str">
            <v>1.0000</v>
          </cell>
          <cell r="L27" t="str">
            <v>15.2149</v>
          </cell>
          <cell r="M27" t="str">
            <v>14.4948</v>
          </cell>
        </row>
        <row r="28">
          <cell r="H28" t="str">
            <v>PSSE_DMAT_BESSC_SCR1_XR3_P-0.05_Q0</v>
          </cell>
          <cell r="I28" t="str">
            <v>1.0457</v>
          </cell>
          <cell r="J28" t="str">
            <v>1.0300</v>
          </cell>
          <cell r="K28" t="str">
            <v>1.0000</v>
          </cell>
          <cell r="L28" t="str">
            <v>15.4826</v>
          </cell>
          <cell r="M28" t="str">
            <v>14.6776</v>
          </cell>
        </row>
        <row r="29">
          <cell r="H29" t="str">
            <v>PSSE_DMAT_BESSC_SCR3_XR14_P-0.5_Q0</v>
          </cell>
          <cell r="I29" t="str">
            <v>1.0538</v>
          </cell>
          <cell r="J29" t="str">
            <v>1.0300</v>
          </cell>
          <cell r="K29" t="str">
            <v>1.0000</v>
          </cell>
          <cell r="L29" t="str">
            <v>14.6431</v>
          </cell>
          <cell r="M29" t="str">
            <v>19.9737</v>
          </cell>
        </row>
        <row r="30">
          <cell r="H30" t="str">
            <v>PSSE_DMAT_BESSC_SCR3_XR3_P-0.5_Q0</v>
          </cell>
          <cell r="I30" t="str">
            <v>1.0919</v>
          </cell>
          <cell r="J30" t="str">
            <v>1.0300</v>
          </cell>
          <cell r="K30" t="str">
            <v>1.0000</v>
          </cell>
          <cell r="L30" t="str">
            <v>15.2732</v>
          </cell>
          <cell r="M30" t="str">
            <v>21.5758</v>
          </cell>
        </row>
        <row r="31">
          <cell r="H31" t="str">
            <v>PSSE_DMAT_BESSC_SCR4.53_XR1.21_P-1_Q0.395</v>
          </cell>
          <cell r="I31" t="str">
            <v>1.1228</v>
          </cell>
          <cell r="J31" t="str">
            <v>1.0500</v>
          </cell>
          <cell r="K31" t="str">
            <v>1.0500</v>
          </cell>
          <cell r="L31" t="str">
            <v>20.5989</v>
          </cell>
          <cell r="M31" t="str">
            <v>34.7059</v>
          </cell>
        </row>
        <row r="32">
          <cell r="H32" t="str">
            <v>PSSE_DMAT_BESSC_SCR4.53_XR1.21_P-1_Q-0.395</v>
          </cell>
          <cell r="I32" t="str">
            <v>1.2369</v>
          </cell>
          <cell r="J32" t="str">
            <v>1.0100</v>
          </cell>
          <cell r="K32" t="str">
            <v>0.9625</v>
          </cell>
          <cell r="L32" t="str">
            <v>21.0770</v>
          </cell>
          <cell r="M32" t="str">
            <v>25.9089</v>
          </cell>
        </row>
        <row r="33">
          <cell r="H33" t="str">
            <v>PSSE_DMAT_BESSC_SCR7.06_XR1.63_P-1_Q0.395</v>
          </cell>
          <cell r="I33" t="str">
            <v>1.0656</v>
          </cell>
          <cell r="J33" t="str">
            <v>1.0500</v>
          </cell>
          <cell r="K33" t="str">
            <v>1.0500</v>
          </cell>
          <cell r="L33" t="str">
            <v>27.3677</v>
          </cell>
          <cell r="M33" t="str">
            <v>37.4615</v>
          </cell>
        </row>
        <row r="34">
          <cell r="H34" t="str">
            <v>PSSE_DMAT_BESSC_SCR7.06_XR1.63_P-1_Q-0.395</v>
          </cell>
          <cell r="I34" t="str">
            <v>1.1516</v>
          </cell>
          <cell r="J34" t="str">
            <v>1.0100</v>
          </cell>
          <cell r="K34" t="str">
            <v>0.9625</v>
          </cell>
          <cell r="L34" t="str">
            <v>27.9954</v>
          </cell>
          <cell r="M34" t="str">
            <v>36.3384</v>
          </cell>
        </row>
        <row r="35">
          <cell r="H35" t="str">
            <v>PSSE_DMAT_BESSC_SCR10_XR3_P-0.05_Q0</v>
          </cell>
          <cell r="I35" t="str">
            <v>1.0315</v>
          </cell>
          <cell r="J35" t="str">
            <v>1.0300</v>
          </cell>
          <cell r="K35" t="str">
            <v>1.0000</v>
          </cell>
          <cell r="L35" t="str">
            <v>34.6569</v>
          </cell>
          <cell r="M35" t="str">
            <v>47.2308</v>
          </cell>
        </row>
        <row r="36">
          <cell r="H36" t="str">
            <v>PSSE_DMAT_BESSC_SCR1000_XR10_P-1_Q0</v>
          </cell>
          <cell r="I36" t="str">
            <v>1.0301</v>
          </cell>
          <cell r="J36" t="str">
            <v>1.0300</v>
          </cell>
          <cell r="K36" t="str">
            <v>1.0000</v>
          </cell>
          <cell r="L36" t="str">
            <v>2669.7598</v>
          </cell>
          <cell r="M36" t="str">
            <v>3608.4802</v>
          </cell>
        </row>
        <row r="37">
          <cell r="H37" t="str">
            <v>PSSE_DMAT_BESSC_SCR1000_XR10_P-1_Q-0.395</v>
          </cell>
          <cell r="I37" t="str">
            <v>1.0305</v>
          </cell>
          <cell r="J37" t="str">
            <v>1.0100</v>
          </cell>
          <cell r="K37" t="str">
            <v>0.9625</v>
          </cell>
          <cell r="L37" t="str">
            <v>2670.1596</v>
          </cell>
          <cell r="M37" t="str">
            <v>3603.6140</v>
          </cell>
        </row>
        <row r="38">
          <cell r="H38" t="str">
            <v>PSSE_DMAT_BESSC_SCR1000_XR10_P-0.01_Q0.395</v>
          </cell>
          <cell r="I38" t="str">
            <v>1.0296</v>
          </cell>
          <cell r="J38" t="str">
            <v>1.0500</v>
          </cell>
          <cell r="K38" t="str">
            <v>1.0500</v>
          </cell>
          <cell r="L38" t="str">
            <v>2669.3382</v>
          </cell>
          <cell r="M38" t="str">
            <v>3607.7580</v>
          </cell>
        </row>
        <row r="39">
          <cell r="H39" t="str">
            <v>PSSE_DMAT_BESSC_SCR1000_XR10_P-0.01_Q-0.395</v>
          </cell>
          <cell r="I39" t="str">
            <v>1.0304</v>
          </cell>
          <cell r="J39" t="str">
            <v>1.0100</v>
          </cell>
          <cell r="K39" t="str">
            <v>0.9625</v>
          </cell>
          <cell r="L39" t="str">
            <v>2666.6727</v>
          </cell>
          <cell r="M39" t="str">
            <v>3601.4475</v>
          </cell>
        </row>
        <row r="40">
          <cell r="H40" t="str">
            <v>PSSE_DMAT_BESSC_SCR1_XR14_P-1_Q0</v>
          </cell>
          <cell r="I40" t="str">
            <v>1.0000</v>
          </cell>
          <cell r="J40" t="str">
            <v>1.2762</v>
          </cell>
          <cell r="K40" t="str">
            <v>1.0125</v>
          </cell>
          <cell r="L40" t="str">
            <v>-1.9789</v>
          </cell>
          <cell r="M40" t="str">
            <v>-1.0517</v>
          </cell>
        </row>
        <row r="41">
          <cell r="H41" t="str">
            <v>PSSE_DMAT_BESSC_SCR1_XR3_P-1_Q0</v>
          </cell>
          <cell r="I41" t="str">
            <v>1.0000</v>
          </cell>
          <cell r="J41" t="str">
            <v>0.6043</v>
          </cell>
          <cell r="K41" t="str">
            <v>1.0000</v>
          </cell>
          <cell r="L41" t="str">
            <v>13.6454</v>
          </cell>
          <cell r="M41" t="str">
            <v>-113214922307164700672.0000</v>
          </cell>
        </row>
        <row r="42">
          <cell r="H42" t="str">
            <v>PSSE_DMAT_BESSC_SCR5_XR6_P-1_Q0</v>
          </cell>
          <cell r="I42" t="str">
            <v>1.0789</v>
          </cell>
          <cell r="J42" t="str">
            <v>1.0300</v>
          </cell>
          <cell r="K42" t="str">
            <v>1.0000</v>
          </cell>
          <cell r="L42" t="str">
            <v>19.9247</v>
          </cell>
          <cell r="M42" t="str">
            <v>27.1154</v>
          </cell>
        </row>
        <row r="43">
          <cell r="H43" t="str">
            <v>PSSE_DMAT_BESSC_SCR5_XR6_P-0.05_Q0</v>
          </cell>
          <cell r="I43" t="str">
            <v>1.0315</v>
          </cell>
          <cell r="J43" t="str">
            <v>1.0300</v>
          </cell>
          <cell r="K43" t="str">
            <v>1.0000</v>
          </cell>
          <cell r="L43" t="str">
            <v>19.9532</v>
          </cell>
          <cell r="M43" t="str">
            <v>27.1548</v>
          </cell>
        </row>
        <row r="44">
          <cell r="H44" t="str">
            <v>PSSE_DMAT_BESSC_SCR10_XR6_P-1_Q0</v>
          </cell>
          <cell r="I44" t="str">
            <v>1.0503</v>
          </cell>
          <cell r="J44" t="str">
            <v>1.0300</v>
          </cell>
          <cell r="K44" t="str">
            <v>1.0000</v>
          </cell>
          <cell r="L44" t="str">
            <v>33.8336</v>
          </cell>
          <cell r="M44" t="str">
            <v>46.0626</v>
          </cell>
        </row>
        <row r="45">
          <cell r="H45" t="str">
            <v>PSSE_DMAT_BESSC_SCR3_XR6_P-1_Q0</v>
          </cell>
          <cell r="I45" t="str">
            <v>1.1291</v>
          </cell>
          <cell r="J45" t="str">
            <v>1.0300</v>
          </cell>
          <cell r="K45" t="str">
            <v>1.0000</v>
          </cell>
          <cell r="L45" t="str">
            <v>14.6422</v>
          </cell>
          <cell r="M45" t="str">
            <v>19.9748</v>
          </cell>
        </row>
        <row r="46">
          <cell r="H46" t="str">
            <v>PSSE_DMAT_BESSC_SCR7.06_XR1.63_P-0.05_Q-0.3</v>
          </cell>
          <cell r="I46" t="str">
            <v>1.0688</v>
          </cell>
          <cell r="J46" t="str">
            <v>1.0148</v>
          </cell>
          <cell r="K46" t="str">
            <v>0.9750</v>
          </cell>
          <cell r="L46" t="str">
            <v>27.6103</v>
          </cell>
          <cell r="M46" t="str">
            <v>34.4959</v>
          </cell>
        </row>
        <row r="47">
          <cell r="H47" t="str">
            <v>PSSE_DMAT_BESSC_SCR7.06_XR1.63_P-0.05_Q0.3</v>
          </cell>
          <cell r="I47" t="str">
            <v>0.9988</v>
          </cell>
          <cell r="J47" t="str">
            <v>1.0452</v>
          </cell>
          <cell r="K47" t="str">
            <v>1.0250</v>
          </cell>
          <cell r="L47" t="str">
            <v>27.3307</v>
          </cell>
          <cell r="M47" t="str">
            <v>37.3628</v>
          </cell>
        </row>
        <row r="48">
          <cell r="H48" t="str">
            <v>PSSE_DMAT_BESSC_SCR4.53_XR1.21_P-0.05_Q-0.3</v>
          </cell>
          <cell r="I48" t="str">
            <v>1.0869</v>
          </cell>
          <cell r="J48" t="str">
            <v>1.0148</v>
          </cell>
          <cell r="K48" t="str">
            <v>0.9750</v>
          </cell>
          <cell r="L48" t="str">
            <v>20.3466</v>
          </cell>
          <cell r="M48" t="str">
            <v>24.5206</v>
          </cell>
        </row>
        <row r="49">
          <cell r="H49" t="str">
            <v>PSSE_DMAT_BESSC_SCR4.53_XR1.21_P-0.05_Q0.3</v>
          </cell>
          <cell r="I49" t="str">
            <v>0.9885</v>
          </cell>
          <cell r="J49" t="str">
            <v>1.0452</v>
          </cell>
          <cell r="K49" t="str">
            <v>1.0250</v>
          </cell>
          <cell r="L49" t="str">
            <v>20.4528</v>
          </cell>
          <cell r="M49" t="str">
            <v>28.0646</v>
          </cell>
        </row>
        <row r="50">
          <cell r="H50" t="str">
            <v>PSSE_DMAT_BESSC_SCR3_XR14_P0_Q0</v>
          </cell>
          <cell r="I50" t="str">
            <v>1.0298</v>
          </cell>
          <cell r="J50" t="str">
            <v>1.0300</v>
          </cell>
          <cell r="K50" t="str">
            <v>1.0000</v>
          </cell>
          <cell r="L50" t="str">
            <v>14.6672</v>
          </cell>
          <cell r="M50" t="str">
            <v>20.0067</v>
          </cell>
        </row>
        <row r="51">
          <cell r="H51" t="str">
            <v>PSSE_DMAT_BESSC_SCR3_XR3_P0_Q0</v>
          </cell>
          <cell r="I51" t="str">
            <v>1.0299</v>
          </cell>
          <cell r="J51" t="str">
            <v>1.0300</v>
          </cell>
          <cell r="K51" t="str">
            <v>1.0000</v>
          </cell>
          <cell r="L51" t="str">
            <v>14.7899</v>
          </cell>
          <cell r="M51" t="str">
            <v>21.4775</v>
          </cell>
        </row>
        <row r="52">
          <cell r="H52" t="str">
            <v>PSSE_DMAT_BESSC_SCR7.06_XR1.63_P0_Q0</v>
          </cell>
          <cell r="I52" t="str">
            <v>1.0299</v>
          </cell>
          <cell r="J52" t="str">
            <v>1.0300</v>
          </cell>
          <cell r="K52" t="str">
            <v>1.0000</v>
          </cell>
          <cell r="L52" t="str">
            <v>27.4404</v>
          </cell>
          <cell r="M52" t="str">
            <v>37.4999</v>
          </cell>
        </row>
        <row r="53">
          <cell r="H53" t="str">
            <v>PSSE_DMAT_BESSC_SCR4.53_XR1.21_P0_Q0</v>
          </cell>
          <cell r="I53" t="str">
            <v>1.0300</v>
          </cell>
          <cell r="J53" t="str">
            <v>1.0300</v>
          </cell>
          <cell r="K53" t="str">
            <v>1.0000</v>
          </cell>
          <cell r="L53" t="str">
            <v>20.4968</v>
          </cell>
          <cell r="M53" t="str">
            <v>28.1096</v>
          </cell>
        </row>
        <row r="54">
          <cell r="H54" t="str">
            <v>PSSE_DMAT_BESSC_SCR7.06_XR1.63_P0_Q0.395</v>
          </cell>
          <cell r="I54" t="str">
            <v>0.9841</v>
          </cell>
          <cell r="J54" t="str">
            <v>1.0500</v>
          </cell>
          <cell r="K54" t="str">
            <v>1.0375</v>
          </cell>
          <cell r="L54" t="str">
            <v>27.2332</v>
          </cell>
          <cell r="M54" t="str">
            <v>37.2301</v>
          </cell>
        </row>
        <row r="55">
          <cell r="H55" t="str">
            <v>PSSE_DMAT_BESSC_SCR4.53_XR1.21_P0_Q0.395</v>
          </cell>
          <cell r="I55" t="str">
            <v>0.9662</v>
          </cell>
          <cell r="J55" t="str">
            <v>1.0500</v>
          </cell>
          <cell r="K55" t="str">
            <v>1.0375</v>
          </cell>
          <cell r="L55" t="str">
            <v>20.3632</v>
          </cell>
          <cell r="M55" t="str">
            <v>27.9446</v>
          </cell>
        </row>
        <row r="56">
          <cell r="H56" t="str">
            <v>PSSE_DMAT_BESSC_SCR7.06_XR1.63_P0_Q-0.395</v>
          </cell>
          <cell r="I56" t="str">
            <v>1.0766</v>
          </cell>
          <cell r="J56" t="str">
            <v>1.0100</v>
          </cell>
          <cell r="K56" t="str">
            <v>0.9625</v>
          </cell>
          <cell r="L56" t="str">
            <v>25.4062</v>
          </cell>
          <cell r="M56" t="str">
            <v>32.1422</v>
          </cell>
        </row>
        <row r="57">
          <cell r="H57" t="str">
            <v>PSSE_DMAT_BESSC_SCR4.53_XR1.21_P0_Q-0.395</v>
          </cell>
          <cell r="I57" t="str">
            <v>1.0966</v>
          </cell>
          <cell r="J57" t="str">
            <v>1.0100</v>
          </cell>
          <cell r="K57" t="str">
            <v>0.9625</v>
          </cell>
          <cell r="L57" t="str">
            <v>17.6860</v>
          </cell>
          <cell r="M57" t="str">
            <v>21.8699</v>
          </cell>
        </row>
        <row r="58">
          <cell r="H58" t="str">
            <v>PSSE_DMAT_BESSC_SCR1000_XR10_P-1_Q0.395</v>
          </cell>
          <cell r="I58" t="str">
            <v>1.0297</v>
          </cell>
          <cell r="J58" t="str">
            <v>1.0500</v>
          </cell>
          <cell r="K58" t="str">
            <v>1.0500</v>
          </cell>
          <cell r="L58" t="str">
            <v>2669.1709</v>
          </cell>
          <cell r="M58" t="str">
            <v>3607.4852</v>
          </cell>
        </row>
        <row r="59">
          <cell r="H59" t="str">
            <v>PSSE_DMAT_BESSC_SCR1000_XR10_P-1_Q-0.395</v>
          </cell>
          <cell r="I59" t="str">
            <v>1.0305</v>
          </cell>
          <cell r="J59" t="str">
            <v>1.0100</v>
          </cell>
          <cell r="K59" t="str">
            <v>0.9625</v>
          </cell>
          <cell r="L59" t="str">
            <v>2670.1596</v>
          </cell>
          <cell r="M59" t="str">
            <v>3603.6140</v>
          </cell>
        </row>
        <row r="60">
          <cell r="H60" t="str">
            <v>PSSE_DMAT_BESSC_SCR1000_XR10_P0_Q0.395</v>
          </cell>
          <cell r="I60" t="str">
            <v>1.0296</v>
          </cell>
          <cell r="J60" t="str">
            <v>1.0500</v>
          </cell>
          <cell r="K60" t="str">
            <v>1.0500</v>
          </cell>
          <cell r="L60" t="str">
            <v>2669.3351</v>
          </cell>
          <cell r="M60" t="str">
            <v>3607.7549</v>
          </cell>
        </row>
        <row r="61">
          <cell r="H61" t="str">
            <v>PSSE_DMAT_BESSC_SCR1000_XR10_P0_Q-0.395</v>
          </cell>
          <cell r="I61" t="str">
            <v>1.0304</v>
          </cell>
          <cell r="J61" t="str">
            <v>1.0100</v>
          </cell>
          <cell r="K61" t="str">
            <v>0.9625</v>
          </cell>
          <cell r="L61" t="str">
            <v>2666.6758</v>
          </cell>
          <cell r="M61" t="str">
            <v>3601.4444</v>
          </cell>
        </row>
        <row r="62">
          <cell r="H62" t="str">
            <v>PSSE_DMAT_BESSD_SCR10_XR3_P1_Q0</v>
          </cell>
          <cell r="I62" t="str">
            <v>1.0035</v>
          </cell>
          <cell r="J62" t="str">
            <v>1.0300</v>
          </cell>
          <cell r="K62" t="str">
            <v>1.0125</v>
          </cell>
          <cell r="L62" t="str">
            <v>34.1434</v>
          </cell>
          <cell r="M62" t="str">
            <v>46.4636</v>
          </cell>
        </row>
        <row r="63">
          <cell r="H63" t="str">
            <v>PSSE_DMAT_BESSD_SCR10_XR14_P1_Q0</v>
          </cell>
          <cell r="I63" t="str">
            <v>1.0276</v>
          </cell>
          <cell r="J63" t="str">
            <v>1.0300</v>
          </cell>
          <cell r="K63" t="str">
            <v>1.0125</v>
          </cell>
          <cell r="L63" t="str">
            <v>33.3183</v>
          </cell>
          <cell r="M63" t="str">
            <v>44.6157</v>
          </cell>
        </row>
        <row r="64">
          <cell r="H64" t="str">
            <v>PSSE_DMAT_BESSD_SCR10_XR14_P1_Q0.3</v>
          </cell>
          <cell r="I64" t="str">
            <v>0.9986</v>
          </cell>
          <cell r="J64" t="str">
            <v>1.0451</v>
          </cell>
          <cell r="K64" t="str">
            <v>1.0375</v>
          </cell>
          <cell r="L64" t="str">
            <v>33.0750</v>
          </cell>
          <cell r="M64" t="str">
            <v>44.2835</v>
          </cell>
        </row>
        <row r="65">
          <cell r="H65" t="str">
            <v>PSSE_DMAT_BESSD_SCR10_XR14_P1_Q-0.3</v>
          </cell>
          <cell r="I65" t="str">
            <v>1.0567</v>
          </cell>
          <cell r="J65" t="str">
            <v>1.0148</v>
          </cell>
          <cell r="K65" t="str">
            <v>0.9875</v>
          </cell>
          <cell r="L65" t="str">
            <v>33.5824</v>
          </cell>
          <cell r="M65" t="str">
            <v>44.8985</v>
          </cell>
        </row>
        <row r="66">
          <cell r="H66" t="str">
            <v>PSSE_DMAT_BESSD_SCR3_XR14_P1_Q0</v>
          </cell>
          <cell r="I66" t="str">
            <v>1.0573</v>
          </cell>
          <cell r="J66" t="str">
            <v>1.0300</v>
          </cell>
          <cell r="K66" t="str">
            <v>1.0125</v>
          </cell>
          <cell r="L66" t="str">
            <v>14.3730</v>
          </cell>
          <cell r="M66" t="str">
            <v>19.5817</v>
          </cell>
        </row>
        <row r="67">
          <cell r="H67" t="str">
            <v>PSSE_DMAT_BESSD_SCR3_XR3_P1_Q0</v>
          </cell>
          <cell r="I67" t="str">
            <v>0.9773</v>
          </cell>
          <cell r="J67" t="str">
            <v>1.0300</v>
          </cell>
          <cell r="K67" t="str">
            <v>1.0000</v>
          </cell>
          <cell r="L67" t="str">
            <v>14.3609</v>
          </cell>
          <cell r="M67" t="str">
            <v>19.5630</v>
          </cell>
        </row>
        <row r="68">
          <cell r="H68" t="str">
            <v>PSSE_DMAT_BESSD_SCR3_XR3_P1_Q0.3</v>
          </cell>
          <cell r="I68" t="str">
            <v>0.8802</v>
          </cell>
          <cell r="J68" t="str">
            <v>1.0452</v>
          </cell>
          <cell r="K68" t="str">
            <v>1.0375</v>
          </cell>
          <cell r="L68" t="str">
            <v>14.1451</v>
          </cell>
          <cell r="M68" t="str">
            <v>19.2618</v>
          </cell>
        </row>
        <row r="69">
          <cell r="H69" t="str">
            <v>PSSE_DMAT_BESSD_SCR3_XR3_P1_Q-0.3</v>
          </cell>
          <cell r="I69" t="str">
            <v>1.0741</v>
          </cell>
          <cell r="J69" t="str">
            <v>1.0148</v>
          </cell>
          <cell r="K69" t="str">
            <v>0.9875</v>
          </cell>
          <cell r="L69" t="str">
            <v>14.5875</v>
          </cell>
          <cell r="M69" t="str">
            <v>19.6916</v>
          </cell>
        </row>
        <row r="70">
          <cell r="H70" t="str">
            <v>PSSE_DMAT_BESSD_SCR10_XR14_P0.05_Q0</v>
          </cell>
          <cell r="I70" t="str">
            <v>1.0296</v>
          </cell>
          <cell r="J70" t="str">
            <v>1.0300</v>
          </cell>
          <cell r="K70" t="str">
            <v>1.0000</v>
          </cell>
          <cell r="L70" t="str">
            <v>33.6199</v>
          </cell>
          <cell r="M70" t="str">
            <v>44.9199</v>
          </cell>
        </row>
        <row r="71">
          <cell r="H71" t="str">
            <v>PSSE_DMAT_BESSD_SCR10_XR14_P0.05_Q0.3</v>
          </cell>
          <cell r="I71" t="str">
            <v>1.0006</v>
          </cell>
          <cell r="J71" t="str">
            <v>1.0452</v>
          </cell>
          <cell r="K71" t="str">
            <v>1.0250</v>
          </cell>
          <cell r="L71" t="str">
            <v>33.3659</v>
          </cell>
          <cell r="M71" t="str">
            <v>44.5731</v>
          </cell>
        </row>
        <row r="72">
          <cell r="H72" t="str">
            <v>PSSE_DMAT_BESSD_SCR10_XR14_P0.05_Q-0.3</v>
          </cell>
          <cell r="I72" t="str">
            <v>1.0587</v>
          </cell>
          <cell r="J72" t="str">
            <v>1.0148</v>
          </cell>
          <cell r="K72" t="str">
            <v>0.9750</v>
          </cell>
          <cell r="L72" t="str">
            <v>33.8955</v>
          </cell>
          <cell r="M72" t="str">
            <v>41.8802</v>
          </cell>
        </row>
        <row r="73">
          <cell r="H73" t="str">
            <v>PSSE_DMAT_BESSD_SCR3_XR14_P0.05_Q0</v>
          </cell>
          <cell r="I73" t="str">
            <v>1.0288</v>
          </cell>
          <cell r="J73" t="str">
            <v>1.0300</v>
          </cell>
          <cell r="K73" t="str">
            <v>1.0000</v>
          </cell>
          <cell r="L73" t="str">
            <v>14.6662</v>
          </cell>
          <cell r="M73" t="str">
            <v>20.0050</v>
          </cell>
        </row>
        <row r="74">
          <cell r="H74" t="str">
            <v>PSSE_DMAT_BESSD_SCR3_XR3_P0.05_Q0</v>
          </cell>
          <cell r="I74" t="str">
            <v>1.0248</v>
          </cell>
          <cell r="J74" t="str">
            <v>1.0300</v>
          </cell>
          <cell r="K74" t="str">
            <v>1.0000</v>
          </cell>
          <cell r="L74" t="str">
            <v>14.7821</v>
          </cell>
          <cell r="M74" t="str">
            <v>21.4557</v>
          </cell>
        </row>
        <row r="75">
          <cell r="H75" t="str">
            <v>PSSE_DMAT_BESSD_SCR3_XR3_P0.05_Q0.3</v>
          </cell>
          <cell r="I75" t="str">
            <v>0.9331</v>
          </cell>
          <cell r="J75" t="str">
            <v>1.0452</v>
          </cell>
          <cell r="K75" t="str">
            <v>1.0250</v>
          </cell>
          <cell r="L75" t="str">
            <v>14.5591</v>
          </cell>
          <cell r="M75" t="str">
            <v>19.8674</v>
          </cell>
        </row>
        <row r="76">
          <cell r="H76" t="str">
            <v>PSSE_DMAT_BESSD_SCR3_XR3_P0.05_Q-0.3</v>
          </cell>
          <cell r="I76" t="str">
            <v>1.1178</v>
          </cell>
          <cell r="J76" t="str">
            <v>1.0148</v>
          </cell>
          <cell r="K76" t="str">
            <v>0.9750</v>
          </cell>
          <cell r="L76" t="str">
            <v>14.5924</v>
          </cell>
          <cell r="M76" t="str">
            <v>15.8191</v>
          </cell>
        </row>
        <row r="77">
          <cell r="H77" t="str">
            <v>PSSE_DMAT_BESSD_SCR4.53_XR1.21_P1_Q0</v>
          </cell>
          <cell r="I77" t="str">
            <v>0.9087</v>
          </cell>
          <cell r="J77" t="str">
            <v>1.0300</v>
          </cell>
          <cell r="K77" t="str">
            <v>1.0000</v>
          </cell>
          <cell r="L77" t="str">
            <v>19.8430</v>
          </cell>
          <cell r="M77" t="str">
            <v>26.5973</v>
          </cell>
        </row>
        <row r="78">
          <cell r="H78" t="str">
            <v>PSSE_DMAT_BESSD_SCR4.53_XR1.21_P1_Q0.3</v>
          </cell>
          <cell r="I78" t="str">
            <v>0.8531</v>
          </cell>
          <cell r="J78" t="str">
            <v>1.0452</v>
          </cell>
          <cell r="K78" t="str">
            <v>1.0375</v>
          </cell>
          <cell r="L78" t="str">
            <v>19.6522</v>
          </cell>
          <cell r="M78" t="str">
            <v>26.2884</v>
          </cell>
        </row>
        <row r="79">
          <cell r="H79" t="str">
            <v>PSSE_DMAT_BESSD_SCR4.53_XR1.21_P1_Q-0.3</v>
          </cell>
          <cell r="I79" t="str">
            <v>0.9654</v>
          </cell>
          <cell r="J79" t="str">
            <v>1.0148</v>
          </cell>
          <cell r="K79" t="str">
            <v>0.9750</v>
          </cell>
          <cell r="L79" t="str">
            <v>20.0207</v>
          </cell>
          <cell r="M79" t="str">
            <v>26.8539</v>
          </cell>
        </row>
        <row r="80">
          <cell r="H80" t="str">
            <v>PSSE_DMAT_BESSD_SCR7.06_XR1.63_P1_Q0</v>
          </cell>
          <cell r="I80" t="str">
            <v>0.9653</v>
          </cell>
          <cell r="J80" t="str">
            <v>1.0300</v>
          </cell>
          <cell r="K80" t="str">
            <v>1.0000</v>
          </cell>
          <cell r="L80" t="str">
            <v>26.9779</v>
          </cell>
          <cell r="M80" t="str">
            <v>36.8405</v>
          </cell>
        </row>
        <row r="81">
          <cell r="H81" t="str">
            <v>PSSE_DMAT_BESSD_SCR7.06_XR1.63_P1_Q0.3</v>
          </cell>
          <cell r="I81" t="str">
            <v>0.9279</v>
          </cell>
          <cell r="J81" t="str">
            <v>1.0452</v>
          </cell>
          <cell r="K81" t="str">
            <v>1.0375</v>
          </cell>
          <cell r="L81" t="str">
            <v>26.7349</v>
          </cell>
          <cell r="M81" t="str">
            <v>36.4874</v>
          </cell>
        </row>
        <row r="82">
          <cell r="H82" t="str">
            <v>PSSE_DMAT_BESSD_SCR7.06_XR1.63_P1_Q-0.3</v>
          </cell>
          <cell r="I82" t="str">
            <v>1.0029</v>
          </cell>
          <cell r="J82" t="str">
            <v>1.0148</v>
          </cell>
          <cell r="K82" t="str">
            <v>0.9875</v>
          </cell>
          <cell r="L82" t="str">
            <v>26.9893</v>
          </cell>
          <cell r="M82" t="str">
            <v>36.8930</v>
          </cell>
        </row>
        <row r="83">
          <cell r="H83" t="str">
            <v>PSSE_DMAT_BESSD_SCR4.53_XR1.21_P0.5_Q0</v>
          </cell>
          <cell r="I83" t="str">
            <v>0.9653</v>
          </cell>
          <cell r="J83" t="str">
            <v>1.0300</v>
          </cell>
          <cell r="K83" t="str">
            <v>1.0000</v>
          </cell>
          <cell r="L83" t="str">
            <v>20.2046</v>
          </cell>
          <cell r="M83" t="str">
            <v>27.6700</v>
          </cell>
        </row>
        <row r="84">
          <cell r="H84" t="str">
            <v>PSSE_DMAT_BESSD_SCR7.06_XR1.63_P0.5_Q0</v>
          </cell>
          <cell r="I84" t="str">
            <v>0.9958</v>
          </cell>
          <cell r="J84" t="str">
            <v>1.0300</v>
          </cell>
          <cell r="K84" t="str">
            <v>1.0000</v>
          </cell>
          <cell r="L84" t="str">
            <v>27.2320</v>
          </cell>
          <cell r="M84" t="str">
            <v>37.1822</v>
          </cell>
        </row>
        <row r="85">
          <cell r="H85" t="str">
            <v>PSSE_DMAT_BESSD_SCR4.53_XR1.21_P0.05_Q0</v>
          </cell>
          <cell r="I85" t="str">
            <v>1.0233</v>
          </cell>
          <cell r="J85" t="str">
            <v>1.0300</v>
          </cell>
          <cell r="K85" t="str">
            <v>1.0000</v>
          </cell>
          <cell r="L85" t="str">
            <v>20.4705</v>
          </cell>
          <cell r="M85" t="str">
            <v>28.0698</v>
          </cell>
        </row>
        <row r="86">
          <cell r="H86" t="str">
            <v>PSSE_DMAT_BESSD_SCR7.06_XR1.63_P0.05_Q0</v>
          </cell>
          <cell r="I86" t="str">
            <v>1.0264</v>
          </cell>
          <cell r="J86" t="str">
            <v>1.0300</v>
          </cell>
          <cell r="K86" t="str">
            <v>1.0000</v>
          </cell>
          <cell r="L86" t="str">
            <v>27.4216</v>
          </cell>
          <cell r="M86" t="str">
            <v>37.4713</v>
          </cell>
        </row>
        <row r="87">
          <cell r="H87" t="str">
            <v>PSSE_DMAT_BESSD_SCR1_XR14_P0.05_Q0</v>
          </cell>
          <cell r="I87" t="str">
            <v>1.0273</v>
          </cell>
          <cell r="J87" t="str">
            <v>1.0300</v>
          </cell>
          <cell r="K87" t="str">
            <v>1.0000</v>
          </cell>
          <cell r="L87" t="str">
            <v>15.1876</v>
          </cell>
          <cell r="M87" t="str">
            <v>14.4668</v>
          </cell>
        </row>
        <row r="88">
          <cell r="H88" t="str">
            <v>PSSE_DMAT_BESSD_SCR1_XR3_P0.05_Q0</v>
          </cell>
          <cell r="I88" t="str">
            <v>1.0154</v>
          </cell>
          <cell r="J88" t="str">
            <v>1.0300</v>
          </cell>
          <cell r="K88" t="str">
            <v>1.0000</v>
          </cell>
          <cell r="L88" t="str">
            <v>15.4360</v>
          </cell>
          <cell r="M88" t="str">
            <v>14.6129</v>
          </cell>
        </row>
        <row r="89">
          <cell r="H89" t="str">
            <v>PSSE_DMAT_BESSD_SCR3_XR14_P0.5_Q0</v>
          </cell>
          <cell r="I89" t="str">
            <v>1.0310</v>
          </cell>
          <cell r="J89" t="str">
            <v>1.0300</v>
          </cell>
          <cell r="K89" t="str">
            <v>1.0125</v>
          </cell>
          <cell r="L89" t="str">
            <v>14.4752</v>
          </cell>
          <cell r="M89" t="str">
            <v>19.7353</v>
          </cell>
        </row>
        <row r="90">
          <cell r="H90" t="str">
            <v>PSSE_DMAT_BESSD_SCR3_XR3_P0.5_Q0</v>
          </cell>
          <cell r="I90" t="str">
            <v>0.9910</v>
          </cell>
          <cell r="J90" t="str">
            <v>1.0300</v>
          </cell>
          <cell r="K90" t="str">
            <v>1.0000</v>
          </cell>
          <cell r="L90" t="str">
            <v>14.6831</v>
          </cell>
          <cell r="M90" t="str">
            <v>20.0294</v>
          </cell>
        </row>
        <row r="91">
          <cell r="H91" t="str">
            <v>PSSE_DMAT_BESSD_SCR4.53_XR1.21_P1_Q0.395</v>
          </cell>
          <cell r="I91" t="str">
            <v>0.8357</v>
          </cell>
          <cell r="J91" t="str">
            <v>1.0500</v>
          </cell>
          <cell r="K91" t="str">
            <v>1.0500</v>
          </cell>
          <cell r="L91" t="str">
            <v>19.1602</v>
          </cell>
          <cell r="M91" t="str">
            <v>26.2128</v>
          </cell>
        </row>
        <row r="92">
          <cell r="H92" t="str">
            <v>PSSE_DMAT_BESSD_SCR4.53_XR1.21_P1_Q-0.395</v>
          </cell>
          <cell r="I92" t="str">
            <v>0.9835</v>
          </cell>
          <cell r="J92" t="str">
            <v>1.0100</v>
          </cell>
          <cell r="K92" t="str">
            <v>0.9750</v>
          </cell>
          <cell r="L92" t="str">
            <v>19.9987</v>
          </cell>
          <cell r="M92" t="str">
            <v>26.3256</v>
          </cell>
        </row>
        <row r="93">
          <cell r="H93" t="str">
            <v>PSSE_DMAT_BESSD_SCR7.06_XR1.63_P1_Q0.395</v>
          </cell>
          <cell r="I93" t="str">
            <v>0.9161</v>
          </cell>
          <cell r="J93" t="str">
            <v>1.0500</v>
          </cell>
          <cell r="K93" t="str">
            <v>1.0500</v>
          </cell>
          <cell r="L93" t="str">
            <v>26.6623</v>
          </cell>
          <cell r="M93" t="str">
            <v>36.3927</v>
          </cell>
        </row>
        <row r="94">
          <cell r="H94" t="str">
            <v>PSSE_DMAT_BESSD_SCR7.06_XR1.63_P1_Q-0.395</v>
          </cell>
          <cell r="I94" t="str">
            <v>1.0148</v>
          </cell>
          <cell r="J94" t="str">
            <v>1.0100</v>
          </cell>
          <cell r="K94" t="str">
            <v>0.9750</v>
          </cell>
          <cell r="L94" t="str">
            <v>27.1090</v>
          </cell>
          <cell r="M94" t="str">
            <v>35.9277</v>
          </cell>
        </row>
        <row r="95">
          <cell r="H95" t="str">
            <v>PSSE_DMAT_BESSD_SCR10_XR3_P0.05_Q0</v>
          </cell>
          <cell r="I95" t="str">
            <v>1.0284</v>
          </cell>
          <cell r="J95" t="str">
            <v>1.0300</v>
          </cell>
          <cell r="K95" t="str">
            <v>1.0000</v>
          </cell>
          <cell r="L95" t="str">
            <v>34.6335</v>
          </cell>
          <cell r="M95" t="str">
            <v>47.1952</v>
          </cell>
        </row>
        <row r="96">
          <cell r="H96" t="str">
            <v>PSSE_DMAT_BESSD_SCR1000_XR10_P1_Q0</v>
          </cell>
          <cell r="I96" t="str">
            <v>1.0299</v>
          </cell>
          <cell r="J96" t="str">
            <v>1.0300</v>
          </cell>
          <cell r="K96" t="str">
            <v>1.0125</v>
          </cell>
          <cell r="L96" t="str">
            <v>2669.4064</v>
          </cell>
          <cell r="M96" t="str">
            <v>3607.9130</v>
          </cell>
        </row>
        <row r="97">
          <cell r="H97" t="str">
            <v>PSSE_DMAT_BESSD_SCR1000_XR10_P1_Q-0.395</v>
          </cell>
          <cell r="I97" t="str">
            <v>1.0303</v>
          </cell>
          <cell r="J97" t="str">
            <v>1.0100</v>
          </cell>
          <cell r="K97" t="str">
            <v>0.9750</v>
          </cell>
          <cell r="L97" t="str">
            <v>2669.6358</v>
          </cell>
          <cell r="M97" t="str">
            <v>3603.4746</v>
          </cell>
        </row>
        <row r="98">
          <cell r="H98" t="str">
            <v>PSSE_DMAT_BESSD_SCR1000_XR10_P0.01_Q0.395</v>
          </cell>
          <cell r="I98" t="str">
            <v>1.0296</v>
          </cell>
          <cell r="J98" t="str">
            <v>1.0500</v>
          </cell>
          <cell r="K98" t="str">
            <v>1.0500</v>
          </cell>
          <cell r="L98" t="str">
            <v>2669.3320</v>
          </cell>
          <cell r="M98" t="str">
            <v>3607.7518</v>
          </cell>
        </row>
        <row r="99">
          <cell r="H99" t="str">
            <v>PSSE_DMAT_BESSD_SCR1000_XR10_P0.01_Q-0.395</v>
          </cell>
          <cell r="I99" t="str">
            <v>1.0304</v>
          </cell>
          <cell r="J99" t="str">
            <v>1.0100</v>
          </cell>
          <cell r="K99" t="str">
            <v>0.9625</v>
          </cell>
          <cell r="L99" t="str">
            <v>2666.6634</v>
          </cell>
          <cell r="M99" t="str">
            <v>3601.4351</v>
          </cell>
        </row>
        <row r="100">
          <cell r="H100" t="str">
            <v>PSSE_DMAT_BESSD_SCR1_XR14_P1_Q0</v>
          </cell>
          <cell r="I100" t="str">
            <v>1.3642</v>
          </cell>
          <cell r="J100" t="str">
            <v>1.0300</v>
          </cell>
          <cell r="K100" t="str">
            <v>1.0125</v>
          </cell>
          <cell r="L100" t="str">
            <v>13.3314</v>
          </cell>
          <cell r="M100" t="str">
            <v>13.1334</v>
          </cell>
        </row>
        <row r="101">
          <cell r="H101" t="str">
            <v>PSSE_DMAT_BESSD_SCR1_XR3_P1_Q0</v>
          </cell>
          <cell r="I101" t="str">
            <v>1.1707</v>
          </cell>
          <cell r="J101" t="str">
            <v>1.0300</v>
          </cell>
          <cell r="K101" t="str">
            <v>1.0125</v>
          </cell>
          <cell r="L101" t="str">
            <v>13.2160</v>
          </cell>
          <cell r="M101" t="str">
            <v>12.9341</v>
          </cell>
        </row>
        <row r="102">
          <cell r="H102" t="str">
            <v>PSSE_DMAT_BESSD_SCR5_XR6_P1_Q0</v>
          </cell>
          <cell r="I102" t="str">
            <v>1.0162</v>
          </cell>
          <cell r="J102" t="str">
            <v>1.0300</v>
          </cell>
          <cell r="K102" t="str">
            <v>1.0125</v>
          </cell>
          <cell r="L102" t="str">
            <v>19.6369</v>
          </cell>
          <cell r="M102" t="str">
            <v>26.6936</v>
          </cell>
        </row>
        <row r="103">
          <cell r="H103" t="str">
            <v>PSSE_DMAT_BESSD_SCR5_XR6_P0.05_Q0</v>
          </cell>
          <cell r="I103" t="str">
            <v>1.0284</v>
          </cell>
          <cell r="J103" t="str">
            <v>1.0300</v>
          </cell>
          <cell r="K103" t="str">
            <v>1.0000</v>
          </cell>
          <cell r="L103" t="str">
            <v>19.9464</v>
          </cell>
          <cell r="M103" t="str">
            <v>27.1442</v>
          </cell>
        </row>
        <row r="104">
          <cell r="H104" t="str">
            <v>PSSE_DMAT_BESSD_SCR10_XR6_P1_Q0</v>
          </cell>
          <cell r="I104" t="str">
            <v>1.0185</v>
          </cell>
          <cell r="J104" t="str">
            <v>1.0300</v>
          </cell>
          <cell r="K104" t="str">
            <v>1.0125</v>
          </cell>
          <cell r="L104" t="str">
            <v>33.4758</v>
          </cell>
          <cell r="M104" t="str">
            <v>44.8854</v>
          </cell>
        </row>
        <row r="105">
          <cell r="H105" t="str">
            <v>PSSE_DMAT_BESSD_SCR3_XR6_P1_Q0</v>
          </cell>
          <cell r="I105" t="str">
            <v>1.0275</v>
          </cell>
          <cell r="J105" t="str">
            <v>1.0300</v>
          </cell>
          <cell r="K105" t="str">
            <v>1.0125</v>
          </cell>
          <cell r="L105" t="str">
            <v>14.3563</v>
          </cell>
          <cell r="M105" t="str">
            <v>19.5565</v>
          </cell>
        </row>
        <row r="106">
          <cell r="H106" t="str">
            <v>PSSE_DMAT_BESSD_SCR7.06_XR1.63_P0.05_Q-0.3</v>
          </cell>
          <cell r="I106" t="str">
            <v>1.0618</v>
          </cell>
          <cell r="J106" t="str">
            <v>1.0148</v>
          </cell>
          <cell r="K106" t="str">
            <v>0.9750</v>
          </cell>
          <cell r="L106" t="str">
            <v>27.5722</v>
          </cell>
          <cell r="M106" t="str">
            <v>34.4373</v>
          </cell>
        </row>
        <row r="107">
          <cell r="H107" t="str">
            <v>PSSE_DMAT_BESSD_SCR7.06_XR1.63_P0.05_Q0.3</v>
          </cell>
          <cell r="I107" t="str">
            <v>0.9914</v>
          </cell>
          <cell r="J107" t="str">
            <v>1.0452</v>
          </cell>
          <cell r="K107" t="str">
            <v>1.0250</v>
          </cell>
          <cell r="L107" t="str">
            <v>27.2949</v>
          </cell>
          <cell r="M107" t="str">
            <v>37.3079</v>
          </cell>
        </row>
        <row r="108">
          <cell r="H108" t="str">
            <v>PSSE_DMAT_BESSD_SCR4.53_XR1.21_P0.05_Q-0.3</v>
          </cell>
          <cell r="I108" t="str">
            <v>1.0738</v>
          </cell>
          <cell r="J108" t="str">
            <v>1.0148</v>
          </cell>
          <cell r="K108" t="str">
            <v>0.9750</v>
          </cell>
          <cell r="L108" t="str">
            <v>20.3025</v>
          </cell>
          <cell r="M108" t="str">
            <v>24.3631</v>
          </cell>
        </row>
        <row r="109">
          <cell r="H109" t="str">
            <v>PSSE_DMAT_BESSD_SCR4.53_XR1.21_P0.05_Q0.3</v>
          </cell>
          <cell r="I109" t="str">
            <v>0.9742</v>
          </cell>
          <cell r="J109" t="str">
            <v>1.0452</v>
          </cell>
          <cell r="K109" t="str">
            <v>1.0250</v>
          </cell>
          <cell r="L109" t="str">
            <v>20.4022</v>
          </cell>
          <cell r="M109" t="str">
            <v>27.9880</v>
          </cell>
        </row>
        <row r="110">
          <cell r="H110" t="str">
            <v>PSSE_DMAT_BESSD_SCR1000_XR10_P1_Q0.395</v>
          </cell>
          <cell r="I110" t="str">
            <v>1.0295</v>
          </cell>
          <cell r="J110" t="str">
            <v>1.0500</v>
          </cell>
          <cell r="K110" t="str">
            <v>1.0625</v>
          </cell>
          <cell r="L110" t="str">
            <v>2668.8764</v>
          </cell>
          <cell r="M110" t="str">
            <v>3607.0048</v>
          </cell>
        </row>
        <row r="111">
          <cell r="H111" t="str">
            <v>PSSE_DMAT_BESSD_SCR1000_XR10_P1_Q-0.395</v>
          </cell>
          <cell r="I111" t="str">
            <v>1.0303</v>
          </cell>
          <cell r="J111" t="str">
            <v>1.0100</v>
          </cell>
          <cell r="K111" t="str">
            <v>0.9750</v>
          </cell>
          <cell r="L111" t="str">
            <v>2669.6358</v>
          </cell>
          <cell r="M111" t="str">
            <v>3603.4746</v>
          </cell>
        </row>
        <row r="112">
          <cell r="H112" t="str">
            <v>PSSE_DMAT_BESSD_SCR1001_XR10_P1_Q0.395</v>
          </cell>
          <cell r="I112" t="str">
            <v>0.9995</v>
          </cell>
          <cell r="J112" t="str">
            <v>1.0200</v>
          </cell>
          <cell r="K112" t="str">
            <v>1.0250</v>
          </cell>
          <cell r="L112" t="str">
            <v>3343.7123</v>
          </cell>
          <cell r="M112" t="str">
            <v>4240.8884</v>
          </cell>
        </row>
        <row r="113">
          <cell r="H113" t="str">
            <v>PSSE_DMAT_BESSD_SCR1001_XR10_P1_Q-0.395</v>
          </cell>
          <cell r="I113" t="str">
            <v>1.0003</v>
          </cell>
          <cell r="J113" t="str">
            <v>0.9800</v>
          </cell>
          <cell r="K113" t="str">
            <v>0.9500</v>
          </cell>
          <cell r="L113" t="str">
            <v>3341.7391</v>
          </cell>
          <cell r="M113" t="str">
            <v>4234.4754</v>
          </cell>
        </row>
        <row r="114">
          <cell r="H114" t="str">
            <v>PSSE_DMAT_BESSD_SCR1001_XR10_P0.01_Q0.395</v>
          </cell>
          <cell r="I114" t="str">
            <v>0.9996</v>
          </cell>
          <cell r="J114" t="str">
            <v>1.0200</v>
          </cell>
          <cell r="K114" t="str">
            <v>1.0125</v>
          </cell>
          <cell r="L114" t="str">
            <v>3344.3391</v>
          </cell>
          <cell r="M114" t="str">
            <v>4241.8440</v>
          </cell>
        </row>
        <row r="115">
          <cell r="H115" t="str">
            <v>PSSE_DMAT_BESSD_SCR1001_XR10_P0.01_Q-0.395</v>
          </cell>
          <cell r="I115" t="str">
            <v>1.0004</v>
          </cell>
          <cell r="J115" t="str">
            <v>0.9800</v>
          </cell>
          <cell r="K115" t="str">
            <v>0.9375</v>
          </cell>
          <cell r="L115" t="str">
            <v>3339.1873</v>
          </cell>
          <cell r="M115" t="str">
            <v>4232.5720</v>
          </cell>
        </row>
        <row r="116">
          <cell r="H116" t="str">
            <v>PSSE_DMAT_BESSC_SCR1001_XR10_P-1_Q0.395</v>
          </cell>
          <cell r="I116" t="str">
            <v>0.9997</v>
          </cell>
          <cell r="J116" t="str">
            <v>1.0200</v>
          </cell>
          <cell r="K116" t="str">
            <v>1.0125</v>
          </cell>
          <cell r="L116" t="str">
            <v>3344.1312</v>
          </cell>
          <cell r="M116" t="str">
            <v>4241.5275</v>
          </cell>
        </row>
        <row r="117">
          <cell r="H117" t="str">
            <v>PSSE_DMAT_BESSC_SCR1001_XR10_P-1_Q-0.395</v>
          </cell>
          <cell r="I117" t="str">
            <v>1.0005</v>
          </cell>
          <cell r="J117" t="str">
            <v>0.9800</v>
          </cell>
          <cell r="K117" t="str">
            <v>0.9375</v>
          </cell>
          <cell r="L117" t="str">
            <v>3342.0013</v>
          </cell>
          <cell r="M117" t="str">
            <v>4234.6104</v>
          </cell>
        </row>
        <row r="118">
          <cell r="H118" t="str">
            <v>PSSE_DMAT_BESSC_SCR1001_XR10_P-0.01_Q0.395</v>
          </cell>
          <cell r="I118" t="str">
            <v>0.9996</v>
          </cell>
          <cell r="J118" t="str">
            <v>1.0200</v>
          </cell>
          <cell r="K118" t="str">
            <v>1.0125</v>
          </cell>
          <cell r="L118" t="str">
            <v>3344.3391</v>
          </cell>
          <cell r="M118" t="str">
            <v>4241.8471</v>
          </cell>
        </row>
        <row r="119">
          <cell r="H119" t="str">
            <v>PSSE_DMAT_BESSC_SCR1001_XR10_P-0.01_Q-0.395</v>
          </cell>
          <cell r="I119" t="str">
            <v>1.0004</v>
          </cell>
          <cell r="J119" t="str">
            <v>0.9800</v>
          </cell>
          <cell r="K119" t="str">
            <v>0.9375</v>
          </cell>
          <cell r="L119" t="str">
            <v>3339.1966</v>
          </cell>
          <cell r="M119" t="str">
            <v>4232.5844</v>
          </cell>
        </row>
      </sheetData>
      <sheetData sheetId="2">
        <row r="1">
          <cell r="A1" t="str">
            <v>MMHY</v>
          </cell>
        </row>
        <row r="5">
          <cell r="B5">
            <v>66</v>
          </cell>
        </row>
        <row r="7">
          <cell r="B7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95"/>
  <sheetViews>
    <sheetView tabSelected="1" zoomScale="85" zoomScaleNormal="85" workbookViewId="0">
      <pane ySplit="1" topLeftCell="A2" activePane="bottomLeft" state="frozen"/>
      <selection activeCell="C114" sqref="C114"/>
      <selection pane="bottomLeft" activeCell="P25" sqref="P25"/>
    </sheetView>
  </sheetViews>
  <sheetFormatPr defaultRowHeight="15" x14ac:dyDescent="0.25"/>
  <cols>
    <col min="1" max="1" width="30.7109375" style="5" customWidth="1"/>
    <col min="2" max="2" width="11.140625" bestFit="1" customWidth="1"/>
    <col min="3" max="3" width="34.28515625" customWidth="1"/>
    <col min="4" max="5" width="10" customWidth="1"/>
    <col min="6" max="6" width="12" customWidth="1"/>
    <col min="7" max="7" width="9.85546875" style="7" customWidth="1"/>
    <col min="8" max="8" width="8.7109375" style="7" customWidth="1"/>
    <col min="9" max="9" width="11.85546875" customWidth="1"/>
    <col min="10" max="11" width="14.28515625" customWidth="1"/>
    <col min="12" max="12" width="15.42578125" customWidth="1"/>
    <col min="13" max="13" width="11.28515625" customWidth="1"/>
    <col min="14" max="14" width="14.85546875" customWidth="1"/>
    <col min="15" max="15" width="8.42578125" customWidth="1"/>
    <col min="16" max="16" width="7.42578125" customWidth="1"/>
    <col min="17" max="17" width="9.85546875" bestFit="1" customWidth="1"/>
    <col min="18" max="18" width="9.85546875" style="10" customWidth="1"/>
    <col min="19" max="19" width="12.7109375" bestFit="1" customWidth="1"/>
    <col min="20" max="20" width="13.5703125" bestFit="1" customWidth="1"/>
    <col min="21" max="21" width="81.42578125" bestFit="1" customWidth="1"/>
    <col min="22" max="22" width="46.85546875" customWidth="1"/>
    <col min="23" max="23" width="9.85546875" customWidth="1"/>
    <col min="24" max="24" width="14.5703125" customWidth="1"/>
    <col min="25" max="25" width="11" bestFit="1" customWidth="1"/>
  </cols>
  <sheetData>
    <row r="1" spans="1:38" x14ac:dyDescent="0.25">
      <c r="A1" s="5" t="s">
        <v>0</v>
      </c>
      <c r="B1" t="s">
        <v>1</v>
      </c>
      <c r="C1" t="s">
        <v>19</v>
      </c>
      <c r="D1" t="s">
        <v>367</v>
      </c>
      <c r="E1" t="s">
        <v>2</v>
      </c>
      <c r="F1" t="s">
        <v>3</v>
      </c>
      <c r="G1" s="7" t="s">
        <v>4</v>
      </c>
      <c r="H1" s="7" t="s">
        <v>5</v>
      </c>
      <c r="I1" t="s">
        <v>6</v>
      </c>
      <c r="J1" t="s">
        <v>7</v>
      </c>
      <c r="K1" t="s">
        <v>375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s="10" t="s">
        <v>20</v>
      </c>
      <c r="S1" t="s">
        <v>14</v>
      </c>
      <c r="T1" t="s">
        <v>16</v>
      </c>
      <c r="U1" t="s">
        <v>15</v>
      </c>
      <c r="V1" t="s">
        <v>21</v>
      </c>
      <c r="W1" t="s">
        <v>22</v>
      </c>
      <c r="X1" t="s">
        <v>23</v>
      </c>
    </row>
    <row r="2" spans="1:38" x14ac:dyDescent="0.25">
      <c r="A2" s="5" t="s">
        <v>74</v>
      </c>
      <c r="B2" s="5" t="s">
        <v>17</v>
      </c>
      <c r="C2" t="s">
        <v>29</v>
      </c>
      <c r="D2">
        <v>300</v>
      </c>
      <c r="E2">
        <v>1</v>
      </c>
      <c r="F2">
        <v>0</v>
      </c>
      <c r="G2" s="7">
        <v>7.06</v>
      </c>
      <c r="H2" s="7">
        <v>1.63</v>
      </c>
      <c r="I2" t="e">
        <f>VLOOKUP(V2,#REF!,2,FALSE)</f>
        <v>#REF!</v>
      </c>
      <c r="J2">
        <v>0</v>
      </c>
      <c r="K2">
        <v>0</v>
      </c>
      <c r="L2">
        <v>0</v>
      </c>
      <c r="M2" t="e">
        <f t="shared" ref="M2:M64" si="0">O2*T2</f>
        <v>#REF!</v>
      </c>
      <c r="N2" t="e">
        <f t="shared" ref="N2:N64" si="1">P2*T2</f>
        <v>#REF!</v>
      </c>
      <c r="O2" t="e">
        <f>#REF!^2/((G2*#REF!)*(SQRT(1+H2^2)))</f>
        <v>#REF!</v>
      </c>
      <c r="P2" t="e">
        <f>O2*H2/(2*PI()*50)</f>
        <v>#REF!</v>
      </c>
      <c r="Q2" t="e">
        <f>VLOOKUP(V2,#REF!,4,FALSE)</f>
        <v>#REF!</v>
      </c>
      <c r="R2" s="10" t="e">
        <f>VLOOKUP(V2,#REF!,3,FALSE)</f>
        <v>#REF!</v>
      </c>
      <c r="S2">
        <v>0</v>
      </c>
      <c r="T2">
        <v>0</v>
      </c>
      <c r="U2" t="e">
        <f>IF(W2="","PSSE_Test_"&amp;A2&amp;"_"&amp;#REF!&amp;"_R0"&amp;"_SCR"&amp;ROUND(G2,2)&amp;"_XR"&amp;ROUND(H2,2)&amp;"_P"&amp;E2&amp;"_Q"&amp;VLOOKUP(F2,$AK$3:$AL$7,2,FALSE),"Test_"&amp;A2&amp;"_"&amp;#REF!&amp;"_R0"&amp;"_SCR"&amp;ROUND(G2,2)&amp;"_XR"&amp;ROUND(H2,2)&amp;"_P"&amp;E2&amp;"_Q"&amp;VLOOKUP(F2,$AK$3:$AL$7,2,FALSE)&amp;"_"&amp;W2)</f>
        <v>#REF!</v>
      </c>
      <c r="V2" t="str">
        <f t="shared" ref="V2:V65" si="2">"PSSE_DMAT_HYB_SCR"&amp;ROUND(G2,2)&amp;"_XR"&amp;ROUND(H2,2)&amp;"_P"&amp;E2&amp;"_Q"&amp;F2</f>
        <v>PSSE_DMAT_HYB_SCR7.06_XR1.63_P1_Q0</v>
      </c>
      <c r="Y2" t="e">
        <f>"PSSE_"&amp;U2</f>
        <v>#REF!</v>
      </c>
      <c r="AH2" s="7"/>
      <c r="AI2" s="7"/>
      <c r="AK2" t="s">
        <v>18</v>
      </c>
    </row>
    <row r="3" spans="1:38" x14ac:dyDescent="0.25">
      <c r="A3" s="5" t="s">
        <v>75</v>
      </c>
      <c r="B3" s="5" t="s">
        <v>17</v>
      </c>
      <c r="C3" t="s">
        <v>29</v>
      </c>
      <c r="D3">
        <v>300</v>
      </c>
      <c r="E3">
        <v>1</v>
      </c>
      <c r="F3">
        <v>0</v>
      </c>
      <c r="G3" s="7">
        <v>4.53</v>
      </c>
      <c r="H3" s="7">
        <v>1.21</v>
      </c>
      <c r="I3" t="e">
        <f>VLOOKUP(V3,#REF!,2,FALSE)</f>
        <v>#REF!</v>
      </c>
      <c r="J3">
        <v>0</v>
      </c>
      <c r="K3">
        <v>0</v>
      </c>
      <c r="L3">
        <v>0</v>
      </c>
      <c r="M3" t="e">
        <f t="shared" si="0"/>
        <v>#REF!</v>
      </c>
      <c r="N3" t="e">
        <f t="shared" si="1"/>
        <v>#REF!</v>
      </c>
      <c r="O3" t="e">
        <f>#REF!^2/((G3*#REF!)*(SQRT(1+H3^2)))</f>
        <v>#REF!</v>
      </c>
      <c r="P3" t="e">
        <f t="shared" ref="P3:P66" si="3">O3*H3/(2*PI()*50)</f>
        <v>#REF!</v>
      </c>
      <c r="Q3" t="e">
        <f>VLOOKUP(V3,#REF!,4,FALSE)</f>
        <v>#REF!</v>
      </c>
      <c r="R3" s="10" t="e">
        <f>VLOOKUP(V3,#REF!,3,FALSE)</f>
        <v>#REF!</v>
      </c>
      <c r="S3">
        <v>0</v>
      </c>
      <c r="T3">
        <v>0</v>
      </c>
      <c r="U3" t="e">
        <f>IF(W3="","PSSE_Test_"&amp;A3&amp;"_"&amp;#REF!&amp;"_R0"&amp;"_SCR"&amp;ROUND(G3,2)&amp;"_XR"&amp;ROUND(H3,2)&amp;"_P"&amp;E3&amp;"_Q"&amp;VLOOKUP(F3,$AK$3:$AL$7,2,FALSE),"Test_"&amp;A3&amp;"_"&amp;#REF!&amp;"_R0"&amp;"_SCR"&amp;ROUND(G3,2)&amp;"_XR"&amp;ROUND(H3,2)&amp;"_P"&amp;E3&amp;"_Q"&amp;VLOOKUP(F3,$AK$3:$AL$7,2,FALSE)&amp;"_"&amp;W3)</f>
        <v>#REF!</v>
      </c>
      <c r="V3" t="str">
        <f t="shared" si="2"/>
        <v>PSSE_DMAT_HYB_SCR4.53_XR1.21_P1_Q0</v>
      </c>
      <c r="Y3" t="e">
        <f t="shared" ref="Y3:Y66" si="4">"PSSE_"&amp;U3</f>
        <v>#REF!</v>
      </c>
      <c r="AH3" s="7"/>
      <c r="AI3" s="7"/>
      <c r="AK3">
        <v>0.3</v>
      </c>
      <c r="AL3">
        <v>0.3</v>
      </c>
    </row>
    <row r="4" spans="1:38" x14ac:dyDescent="0.25">
      <c r="A4" s="5" t="s">
        <v>76</v>
      </c>
      <c r="B4" s="5" t="s">
        <v>17</v>
      </c>
      <c r="C4" t="s">
        <v>29</v>
      </c>
      <c r="D4">
        <v>300</v>
      </c>
      <c r="E4">
        <v>1</v>
      </c>
      <c r="F4">
        <v>0</v>
      </c>
      <c r="G4" s="7">
        <v>5</v>
      </c>
      <c r="H4" s="7">
        <v>6</v>
      </c>
      <c r="I4" t="e">
        <f>VLOOKUP(V4,#REF!,2,FALSE)</f>
        <v>#REF!</v>
      </c>
      <c r="J4">
        <v>0</v>
      </c>
      <c r="K4">
        <v>0</v>
      </c>
      <c r="L4">
        <v>0</v>
      </c>
      <c r="M4" t="e">
        <f t="shared" si="0"/>
        <v>#REF!</v>
      </c>
      <c r="N4" t="e">
        <f t="shared" si="1"/>
        <v>#REF!</v>
      </c>
      <c r="O4" t="e">
        <f>#REF!^2/((G4*#REF!)*(SQRT(1+H4^2)))</f>
        <v>#REF!</v>
      </c>
      <c r="P4" t="e">
        <f t="shared" si="3"/>
        <v>#REF!</v>
      </c>
      <c r="Q4" t="e">
        <f>VLOOKUP(V4,#REF!,4,FALSE)</f>
        <v>#REF!</v>
      </c>
      <c r="R4" s="10" t="e">
        <f>VLOOKUP(V4,#REF!,3,FALSE)</f>
        <v>#REF!</v>
      </c>
      <c r="S4">
        <v>0</v>
      </c>
      <c r="T4">
        <v>0</v>
      </c>
      <c r="U4" t="e">
        <f>IF(W4="","PSSE_Test_"&amp;A4&amp;"_"&amp;#REF!&amp;"_R0"&amp;"_SCR"&amp;ROUND(G4,2)&amp;"_XR"&amp;ROUND(H4,2)&amp;"_P"&amp;E4&amp;"_Q"&amp;VLOOKUP(F4,$AK$3:$AL$7,2,FALSE),"Test_"&amp;A4&amp;"_"&amp;#REF!&amp;"_R0"&amp;"_SCR"&amp;ROUND(G4,2)&amp;"_XR"&amp;ROUND(H4,2)&amp;"_P"&amp;E4&amp;"_Q"&amp;VLOOKUP(F4,$AK$3:$AL$7,2,FALSE)&amp;"_"&amp;W4)</f>
        <v>#REF!</v>
      </c>
      <c r="V4" t="str">
        <f t="shared" si="2"/>
        <v>PSSE_DMAT_HYB_SCR5_XR6_P1_Q0</v>
      </c>
      <c r="Y4" t="e">
        <f t="shared" si="4"/>
        <v>#REF!</v>
      </c>
      <c r="AH4" s="7"/>
      <c r="AI4" s="7"/>
      <c r="AK4">
        <v>-0.3</v>
      </c>
      <c r="AL4" s="8" t="s">
        <v>24</v>
      </c>
    </row>
    <row r="5" spans="1:38" x14ac:dyDescent="0.25">
      <c r="A5" s="5" t="s">
        <v>77</v>
      </c>
      <c r="B5" s="5" t="s">
        <v>17</v>
      </c>
      <c r="C5" t="s">
        <v>29</v>
      </c>
      <c r="D5">
        <v>300</v>
      </c>
      <c r="E5">
        <v>1</v>
      </c>
      <c r="F5">
        <v>0</v>
      </c>
      <c r="G5" s="7">
        <v>7.06</v>
      </c>
      <c r="H5" s="7">
        <v>1.63</v>
      </c>
      <c r="I5" t="e">
        <f>VLOOKUP(V5,#REF!,2,FALSE)</f>
        <v>#REF!</v>
      </c>
      <c r="J5">
        <v>0</v>
      </c>
      <c r="K5">
        <v>0</v>
      </c>
      <c r="L5">
        <v>0</v>
      </c>
      <c r="M5" t="e">
        <f t="shared" si="0"/>
        <v>#REF!</v>
      </c>
      <c r="N5" t="e">
        <f t="shared" si="1"/>
        <v>#REF!</v>
      </c>
      <c r="O5" t="e">
        <f>#REF!^2/((G5*#REF!)*(SQRT(1+H5^2)))</f>
        <v>#REF!</v>
      </c>
      <c r="P5" t="e">
        <f t="shared" si="3"/>
        <v>#REF!</v>
      </c>
      <c r="Q5" t="e">
        <f>VLOOKUP(V5,#REF!,4,FALSE)</f>
        <v>#REF!</v>
      </c>
      <c r="R5" s="10" t="e">
        <f>VLOOKUP(V5,#REF!,3,FALSE)</f>
        <v>#REF!</v>
      </c>
      <c r="S5">
        <v>0</v>
      </c>
      <c r="T5">
        <v>0</v>
      </c>
      <c r="U5" t="e">
        <f>IF(W5="","PSSE_Test_"&amp;A5&amp;"_"&amp;#REF!&amp;"_R0"&amp;"_SCR"&amp;ROUND(G5,2)&amp;"_XR"&amp;ROUND(H5,2)&amp;"_P"&amp;E5&amp;"_Q"&amp;VLOOKUP(F5,$AK$3:$AL$7,2,FALSE),"Test_"&amp;A5&amp;"_"&amp;#REF!&amp;"_R0"&amp;"_SCR"&amp;ROUND(G5,2)&amp;"_XR"&amp;ROUND(H5,2)&amp;"_P"&amp;E5&amp;"_Q"&amp;VLOOKUP(F5,$AK$3:$AL$7,2,FALSE)&amp;"_"&amp;W5)</f>
        <v>#REF!</v>
      </c>
      <c r="V5" t="str">
        <f t="shared" si="2"/>
        <v>PSSE_DMAT_HYB_SCR7.06_XR1.63_P1_Q0</v>
      </c>
      <c r="Y5" t="e">
        <f t="shared" si="4"/>
        <v>#REF!</v>
      </c>
      <c r="AH5" s="7"/>
      <c r="AI5" s="7"/>
      <c r="AK5" s="6">
        <v>0.39500000000000002</v>
      </c>
      <c r="AL5" s="6">
        <v>0.39500000000000002</v>
      </c>
    </row>
    <row r="6" spans="1:38" x14ac:dyDescent="0.25">
      <c r="A6" s="5" t="s">
        <v>78</v>
      </c>
      <c r="B6" s="5" t="s">
        <v>17</v>
      </c>
      <c r="C6" t="s">
        <v>29</v>
      </c>
      <c r="D6">
        <v>300</v>
      </c>
      <c r="E6">
        <v>1</v>
      </c>
      <c r="F6">
        <v>0</v>
      </c>
      <c r="G6" s="7">
        <v>4.53</v>
      </c>
      <c r="H6" s="7">
        <v>1.21</v>
      </c>
      <c r="I6" t="e">
        <f>VLOOKUP(V6,#REF!,2,FALSE)</f>
        <v>#REF!</v>
      </c>
      <c r="J6">
        <v>0</v>
      </c>
      <c r="K6">
        <v>0</v>
      </c>
      <c r="L6">
        <v>0</v>
      </c>
      <c r="M6" t="e">
        <f t="shared" si="0"/>
        <v>#REF!</v>
      </c>
      <c r="N6" t="e">
        <f t="shared" si="1"/>
        <v>#REF!</v>
      </c>
      <c r="O6" t="e">
        <f>#REF!^2/((G6*#REF!)*(SQRT(1+H6^2)))</f>
        <v>#REF!</v>
      </c>
      <c r="P6" t="e">
        <f t="shared" si="3"/>
        <v>#REF!</v>
      </c>
      <c r="Q6" t="e">
        <f>VLOOKUP(V6,#REF!,4,FALSE)</f>
        <v>#REF!</v>
      </c>
      <c r="R6" s="10" t="e">
        <f>VLOOKUP(V6,#REF!,3,FALSE)</f>
        <v>#REF!</v>
      </c>
      <c r="S6">
        <v>0</v>
      </c>
      <c r="T6">
        <v>0</v>
      </c>
      <c r="U6" t="e">
        <f>IF(W6="","PSSE_Test_"&amp;A6&amp;"_"&amp;#REF!&amp;"_R0"&amp;"_SCR"&amp;ROUND(G6,2)&amp;"_XR"&amp;ROUND(H6,2)&amp;"_P"&amp;E6&amp;"_Q"&amp;VLOOKUP(F6,$AK$3:$AL$7,2,FALSE),"Test_"&amp;A6&amp;"_"&amp;#REF!&amp;"_R0"&amp;"_SCR"&amp;ROUND(G6,2)&amp;"_XR"&amp;ROUND(H6,2)&amp;"_P"&amp;E6&amp;"_Q"&amp;VLOOKUP(F6,$AK$3:$AL$7,2,FALSE)&amp;"_"&amp;W6)</f>
        <v>#REF!</v>
      </c>
      <c r="V6" t="str">
        <f t="shared" si="2"/>
        <v>PSSE_DMAT_HYB_SCR4.53_XR1.21_P1_Q0</v>
      </c>
      <c r="Y6" t="e">
        <f t="shared" si="4"/>
        <v>#REF!</v>
      </c>
      <c r="AH6" s="7"/>
      <c r="AI6" s="7"/>
      <c r="AK6" s="6">
        <v>-0.39500000000000002</v>
      </c>
      <c r="AL6" s="9" t="s">
        <v>25</v>
      </c>
    </row>
    <row r="7" spans="1:38" x14ac:dyDescent="0.25">
      <c r="A7" s="5" t="s">
        <v>79</v>
      </c>
      <c r="B7" s="5" t="s">
        <v>17</v>
      </c>
      <c r="C7" t="s">
        <v>29</v>
      </c>
      <c r="D7">
        <v>300</v>
      </c>
      <c r="E7">
        <v>1</v>
      </c>
      <c r="F7">
        <v>0</v>
      </c>
      <c r="G7" s="7">
        <v>5</v>
      </c>
      <c r="H7" s="7">
        <v>6</v>
      </c>
      <c r="I7" t="e">
        <f>VLOOKUP(V7,#REF!,2,FALSE)</f>
        <v>#REF!</v>
      </c>
      <c r="J7">
        <v>0</v>
      </c>
      <c r="K7">
        <v>0</v>
      </c>
      <c r="L7">
        <v>0</v>
      </c>
      <c r="M7" t="e">
        <f t="shared" si="0"/>
        <v>#REF!</v>
      </c>
      <c r="N7" t="e">
        <f t="shared" si="1"/>
        <v>#REF!</v>
      </c>
      <c r="O7" t="e">
        <f>#REF!^2/((G7*#REF!)*(SQRT(1+H7^2)))</f>
        <v>#REF!</v>
      </c>
      <c r="P7" t="e">
        <f t="shared" si="3"/>
        <v>#REF!</v>
      </c>
      <c r="Q7" t="e">
        <f>VLOOKUP(V7,#REF!,4,FALSE)</f>
        <v>#REF!</v>
      </c>
      <c r="R7" s="10" t="e">
        <f>VLOOKUP(V7,#REF!,3,FALSE)</f>
        <v>#REF!</v>
      </c>
      <c r="S7">
        <v>0</v>
      </c>
      <c r="T7">
        <v>0</v>
      </c>
      <c r="U7" t="e">
        <f>IF(W7="","PSSE_Test_"&amp;A7&amp;"_"&amp;#REF!&amp;"_R0"&amp;"_SCR"&amp;ROUND(G7,2)&amp;"_XR"&amp;ROUND(H7,2)&amp;"_P"&amp;E7&amp;"_Q"&amp;VLOOKUP(F7,$AK$3:$AL$7,2,FALSE),"Test_"&amp;A7&amp;"_"&amp;#REF!&amp;"_R0"&amp;"_SCR"&amp;ROUND(G7,2)&amp;"_XR"&amp;ROUND(H7,2)&amp;"_P"&amp;E7&amp;"_Q"&amp;VLOOKUP(F7,$AK$3:$AL$7,2,FALSE)&amp;"_"&amp;W7)</f>
        <v>#REF!</v>
      </c>
      <c r="V7" t="str">
        <f t="shared" si="2"/>
        <v>PSSE_DMAT_HYB_SCR5_XR6_P1_Q0</v>
      </c>
      <c r="Y7" t="e">
        <f t="shared" si="4"/>
        <v>#REF!</v>
      </c>
      <c r="AH7" s="7"/>
      <c r="AI7" s="7"/>
      <c r="AK7">
        <v>0</v>
      </c>
      <c r="AL7">
        <v>0</v>
      </c>
    </row>
    <row r="8" spans="1:38" x14ac:dyDescent="0.25">
      <c r="A8" s="5" t="s">
        <v>80</v>
      </c>
      <c r="B8" s="5" t="s">
        <v>17</v>
      </c>
      <c r="C8" t="s">
        <v>29</v>
      </c>
      <c r="D8">
        <v>300</v>
      </c>
      <c r="E8">
        <v>0.05</v>
      </c>
      <c r="F8">
        <v>0</v>
      </c>
      <c r="G8" s="7">
        <v>7.06</v>
      </c>
      <c r="H8" s="7">
        <v>1.63</v>
      </c>
      <c r="I8" t="e">
        <f>VLOOKUP(V8,#REF!,2,FALSE)</f>
        <v>#REF!</v>
      </c>
      <c r="J8">
        <v>0</v>
      </c>
      <c r="K8">
        <v>0</v>
      </c>
      <c r="L8">
        <v>0</v>
      </c>
      <c r="M8" t="e">
        <f t="shared" si="0"/>
        <v>#REF!</v>
      </c>
      <c r="N8" t="e">
        <f t="shared" si="1"/>
        <v>#REF!</v>
      </c>
      <c r="O8" t="e">
        <f>#REF!^2/((G8*#REF!)*(SQRT(1+H8^2)))</f>
        <v>#REF!</v>
      </c>
      <c r="P8" t="e">
        <f t="shared" si="3"/>
        <v>#REF!</v>
      </c>
      <c r="Q8" t="e">
        <f>VLOOKUP(V8,#REF!,4,FALSE)</f>
        <v>#REF!</v>
      </c>
      <c r="R8" s="10" t="e">
        <f>VLOOKUP(V8,#REF!,3,FALSE)</f>
        <v>#REF!</v>
      </c>
      <c r="S8">
        <v>0</v>
      </c>
      <c r="T8">
        <v>0</v>
      </c>
      <c r="U8" t="e">
        <f>IF(W8="","PSSE_Test_"&amp;A8&amp;"_"&amp;#REF!&amp;"_R0"&amp;"_SCR"&amp;ROUND(G8,2)&amp;"_XR"&amp;ROUND(H8,2)&amp;"_P"&amp;E8&amp;"_Q"&amp;VLOOKUP(F8,$AK$3:$AL$7,2,FALSE),"Test_"&amp;A8&amp;"_"&amp;#REF!&amp;"_R0"&amp;"_SCR"&amp;ROUND(G8,2)&amp;"_XR"&amp;ROUND(H8,2)&amp;"_P"&amp;E8&amp;"_Q"&amp;VLOOKUP(F8,$AK$3:$AL$7,2,FALSE)&amp;"_"&amp;W8)</f>
        <v>#REF!</v>
      </c>
      <c r="V8" t="str">
        <f t="shared" si="2"/>
        <v>PSSE_DMAT_HYB_SCR7.06_XR1.63_P0.05_Q0</v>
      </c>
      <c r="Y8" t="e">
        <f t="shared" si="4"/>
        <v>#REF!</v>
      </c>
      <c r="AH8" s="7"/>
      <c r="AI8" s="7"/>
    </row>
    <row r="9" spans="1:38" x14ac:dyDescent="0.25">
      <c r="A9" s="5" t="s">
        <v>81</v>
      </c>
      <c r="B9" s="5" t="s">
        <v>17</v>
      </c>
      <c r="C9" t="s">
        <v>29</v>
      </c>
      <c r="D9">
        <v>300</v>
      </c>
      <c r="E9">
        <v>0.05</v>
      </c>
      <c r="F9">
        <v>0</v>
      </c>
      <c r="G9" s="7">
        <v>4.53</v>
      </c>
      <c r="H9" s="7">
        <v>1.21</v>
      </c>
      <c r="I9" t="e">
        <f>VLOOKUP(V9,#REF!,2,FALSE)</f>
        <v>#REF!</v>
      </c>
      <c r="J9">
        <v>0</v>
      </c>
      <c r="K9">
        <v>0</v>
      </c>
      <c r="L9">
        <v>0</v>
      </c>
      <c r="M9" t="e">
        <f t="shared" si="0"/>
        <v>#REF!</v>
      </c>
      <c r="N9" t="e">
        <f t="shared" si="1"/>
        <v>#REF!</v>
      </c>
      <c r="O9" t="e">
        <f>#REF!^2/((G9*#REF!)*(SQRT(1+H9^2)))</f>
        <v>#REF!</v>
      </c>
      <c r="P9" t="e">
        <f t="shared" si="3"/>
        <v>#REF!</v>
      </c>
      <c r="Q9" t="e">
        <f>VLOOKUP(V9,#REF!,4,FALSE)</f>
        <v>#REF!</v>
      </c>
      <c r="R9" s="10" t="e">
        <f>VLOOKUP(V9,#REF!,3,FALSE)</f>
        <v>#REF!</v>
      </c>
      <c r="S9">
        <v>0</v>
      </c>
      <c r="T9">
        <v>0</v>
      </c>
      <c r="U9" t="e">
        <f>IF(W9="","PSSE_Test_"&amp;A9&amp;"_"&amp;#REF!&amp;"_R0"&amp;"_SCR"&amp;ROUND(G9,2)&amp;"_XR"&amp;ROUND(H9,2)&amp;"_P"&amp;E9&amp;"_Q"&amp;VLOOKUP(F9,$AK$3:$AL$7,2,FALSE),"Test_"&amp;A9&amp;"_"&amp;#REF!&amp;"_R0"&amp;"_SCR"&amp;ROUND(G9,2)&amp;"_XR"&amp;ROUND(H9,2)&amp;"_P"&amp;E9&amp;"_Q"&amp;VLOOKUP(F9,$AK$3:$AL$7,2,FALSE)&amp;"_"&amp;W9)</f>
        <v>#REF!</v>
      </c>
      <c r="V9" t="str">
        <f t="shared" si="2"/>
        <v>PSSE_DMAT_HYB_SCR4.53_XR1.21_P0.05_Q0</v>
      </c>
      <c r="Y9" t="e">
        <f t="shared" si="4"/>
        <v>#REF!</v>
      </c>
      <c r="AH9" s="7"/>
      <c r="AI9" s="7"/>
    </row>
    <row r="10" spans="1:38" x14ac:dyDescent="0.25">
      <c r="A10" s="5" t="s">
        <v>82</v>
      </c>
      <c r="B10" s="5" t="s">
        <v>17</v>
      </c>
      <c r="C10" t="s">
        <v>29</v>
      </c>
      <c r="D10">
        <v>300</v>
      </c>
      <c r="E10">
        <v>0.05</v>
      </c>
      <c r="F10">
        <v>0</v>
      </c>
      <c r="G10" s="7">
        <v>5</v>
      </c>
      <c r="H10" s="7">
        <v>6</v>
      </c>
      <c r="I10" t="e">
        <f>VLOOKUP(V10,#REF!,2,FALSE)</f>
        <v>#REF!</v>
      </c>
      <c r="J10">
        <v>0</v>
      </c>
      <c r="K10">
        <v>0</v>
      </c>
      <c r="L10">
        <v>0</v>
      </c>
      <c r="M10" t="e">
        <f t="shared" si="0"/>
        <v>#REF!</v>
      </c>
      <c r="N10" t="e">
        <f t="shared" si="1"/>
        <v>#REF!</v>
      </c>
      <c r="O10" t="e">
        <f>#REF!^2/((G10*#REF!)*(SQRT(1+H10^2)))</f>
        <v>#REF!</v>
      </c>
      <c r="P10" t="e">
        <f t="shared" si="3"/>
        <v>#REF!</v>
      </c>
      <c r="Q10" t="e">
        <f>VLOOKUP(V10,#REF!,4,FALSE)</f>
        <v>#REF!</v>
      </c>
      <c r="R10" s="10" t="e">
        <f>VLOOKUP(V10,#REF!,3,FALSE)</f>
        <v>#REF!</v>
      </c>
      <c r="S10">
        <v>0</v>
      </c>
      <c r="T10">
        <v>0</v>
      </c>
      <c r="U10" t="e">
        <f>IF(W10="","PSSE_Test_"&amp;A10&amp;"_"&amp;#REF!&amp;"_R0"&amp;"_SCR"&amp;ROUND(G10,2)&amp;"_XR"&amp;ROUND(H10,2)&amp;"_P"&amp;E10&amp;"_Q"&amp;VLOOKUP(F10,$AK$3:$AL$7,2,FALSE),"Test_"&amp;A10&amp;"_"&amp;#REF!&amp;"_R0"&amp;"_SCR"&amp;ROUND(G10,2)&amp;"_XR"&amp;ROUND(H10,2)&amp;"_P"&amp;E10&amp;"_Q"&amp;VLOOKUP(F10,$AK$3:$AL$7,2,FALSE)&amp;"_"&amp;W10)</f>
        <v>#REF!</v>
      </c>
      <c r="V10" t="str">
        <f t="shared" si="2"/>
        <v>PSSE_DMAT_HYB_SCR5_XR6_P0.05_Q0</v>
      </c>
      <c r="Y10" t="e">
        <f t="shared" si="4"/>
        <v>#REF!</v>
      </c>
      <c r="AH10" s="7"/>
      <c r="AI10" s="7"/>
    </row>
    <row r="11" spans="1:38" x14ac:dyDescent="0.25">
      <c r="A11" s="5" t="s">
        <v>83</v>
      </c>
      <c r="B11" s="5" t="s">
        <v>17</v>
      </c>
      <c r="C11" t="s">
        <v>30</v>
      </c>
      <c r="D11">
        <v>5</v>
      </c>
      <c r="E11">
        <v>1</v>
      </c>
      <c r="F11">
        <v>0</v>
      </c>
      <c r="G11" s="7">
        <v>7.06</v>
      </c>
      <c r="H11" s="7">
        <v>1.63</v>
      </c>
      <c r="I11" t="e">
        <f>VLOOKUP(V11,#REF!,2,FALSE)</f>
        <v>#REF!</v>
      </c>
      <c r="J11">
        <v>0</v>
      </c>
      <c r="K11">
        <v>0</v>
      </c>
      <c r="L11">
        <v>0</v>
      </c>
      <c r="M11" t="e">
        <f t="shared" si="0"/>
        <v>#REF!</v>
      </c>
      <c r="N11" t="e">
        <f t="shared" si="1"/>
        <v>#REF!</v>
      </c>
      <c r="O11" t="e">
        <f>#REF!^2/((G11*#REF!)*(SQRT(1+H11^2)))</f>
        <v>#REF!</v>
      </c>
      <c r="P11" t="e">
        <f t="shared" si="3"/>
        <v>#REF!</v>
      </c>
      <c r="Q11" t="e">
        <f>VLOOKUP(V11,#REF!,4,FALSE)</f>
        <v>#REF!</v>
      </c>
      <c r="R11" s="10" t="e">
        <f>VLOOKUP(V11,#REF!,3,FALSE)</f>
        <v>#REF!</v>
      </c>
      <c r="S11">
        <v>0</v>
      </c>
      <c r="T11">
        <v>0</v>
      </c>
      <c r="U11" t="e">
        <f>IF(W11="","PSSE_Test_"&amp;A11&amp;"_"&amp;#REF!&amp;"_R0"&amp;"_SCR"&amp;ROUND(G11,2)&amp;"_XR"&amp;ROUND(H11,2)&amp;"_P"&amp;E11&amp;"_Q"&amp;VLOOKUP(F11,$AK$3:$AL$7,2,FALSE),"Test_"&amp;A11&amp;"_"&amp;#REF!&amp;"_R0"&amp;"_SCR"&amp;ROUND(G11,2)&amp;"_XR"&amp;ROUND(H11,2)&amp;"_P"&amp;E11&amp;"_Q"&amp;VLOOKUP(F11,$AK$3:$AL$7,2,FALSE)&amp;"_"&amp;W11)</f>
        <v>#REF!</v>
      </c>
      <c r="V11" t="str">
        <f t="shared" si="2"/>
        <v>PSSE_DMAT_HYB_SCR7.06_XR1.63_P1_Q0</v>
      </c>
      <c r="Y11" t="e">
        <f t="shared" si="4"/>
        <v>#REF!</v>
      </c>
      <c r="AH11" s="7"/>
      <c r="AI11" s="7"/>
    </row>
    <row r="12" spans="1:38" x14ac:dyDescent="0.25">
      <c r="A12" s="5" t="s">
        <v>84</v>
      </c>
      <c r="B12" s="5" t="s">
        <v>17</v>
      </c>
      <c r="C12" t="s">
        <v>30</v>
      </c>
      <c r="D12">
        <v>5</v>
      </c>
      <c r="E12">
        <v>1</v>
      </c>
      <c r="F12">
        <v>0</v>
      </c>
      <c r="G12" s="7">
        <v>4.53</v>
      </c>
      <c r="H12" s="7">
        <v>1.21</v>
      </c>
      <c r="I12" t="e">
        <f>VLOOKUP(V12,#REF!,2,FALSE)</f>
        <v>#REF!</v>
      </c>
      <c r="J12">
        <v>0</v>
      </c>
      <c r="K12">
        <v>0</v>
      </c>
      <c r="L12">
        <v>0</v>
      </c>
      <c r="M12" t="e">
        <f t="shared" si="0"/>
        <v>#REF!</v>
      </c>
      <c r="N12" t="e">
        <f t="shared" si="1"/>
        <v>#REF!</v>
      </c>
      <c r="O12" t="e">
        <f>#REF!^2/((G12*#REF!)*(SQRT(1+H12^2)))</f>
        <v>#REF!</v>
      </c>
      <c r="P12" t="e">
        <f t="shared" si="3"/>
        <v>#REF!</v>
      </c>
      <c r="Q12" t="e">
        <f>VLOOKUP(V12,#REF!,4,FALSE)</f>
        <v>#REF!</v>
      </c>
      <c r="R12" s="10" t="e">
        <f>VLOOKUP(V12,#REF!,3,FALSE)</f>
        <v>#REF!</v>
      </c>
      <c r="S12">
        <v>0</v>
      </c>
      <c r="T12">
        <v>0</v>
      </c>
      <c r="U12" t="e">
        <f>IF(W12="","PSSE_Test_"&amp;A12&amp;"_"&amp;#REF!&amp;"_R0"&amp;"_SCR"&amp;ROUND(G12,2)&amp;"_XR"&amp;ROUND(H12,2)&amp;"_P"&amp;E12&amp;"_Q"&amp;VLOOKUP(F12,$AK$3:$AL$7,2,FALSE),"Test_"&amp;A12&amp;"_"&amp;#REF!&amp;"_R0"&amp;"_SCR"&amp;ROUND(G12,2)&amp;"_XR"&amp;ROUND(H12,2)&amp;"_P"&amp;E12&amp;"_Q"&amp;VLOOKUP(F12,$AK$3:$AL$7,2,FALSE)&amp;"_"&amp;W12)</f>
        <v>#REF!</v>
      </c>
      <c r="V12" t="str">
        <f t="shared" si="2"/>
        <v>PSSE_DMAT_HYB_SCR4.53_XR1.21_P1_Q0</v>
      </c>
      <c r="Y12" t="e">
        <f t="shared" si="4"/>
        <v>#REF!</v>
      </c>
      <c r="AH12" s="7"/>
      <c r="AI12" s="7"/>
    </row>
    <row r="13" spans="1:38" x14ac:dyDescent="0.25">
      <c r="A13" s="5" t="s">
        <v>85</v>
      </c>
      <c r="B13" s="5" t="s">
        <v>17</v>
      </c>
      <c r="C13" t="s">
        <v>30</v>
      </c>
      <c r="D13">
        <v>5</v>
      </c>
      <c r="E13">
        <v>1</v>
      </c>
      <c r="F13">
        <v>0</v>
      </c>
      <c r="G13" s="7">
        <v>10</v>
      </c>
      <c r="H13" s="7">
        <v>6</v>
      </c>
      <c r="I13" t="e">
        <f>VLOOKUP(V13,#REF!,2,FALSE)</f>
        <v>#REF!</v>
      </c>
      <c r="J13">
        <v>0</v>
      </c>
      <c r="K13">
        <v>0</v>
      </c>
      <c r="L13">
        <v>0</v>
      </c>
      <c r="M13" t="e">
        <f t="shared" si="0"/>
        <v>#REF!</v>
      </c>
      <c r="N13" t="e">
        <f t="shared" si="1"/>
        <v>#REF!</v>
      </c>
      <c r="O13" t="e">
        <f>#REF!^2/((G13*#REF!)*(SQRT(1+H13^2)))</f>
        <v>#REF!</v>
      </c>
      <c r="P13" t="e">
        <f t="shared" si="3"/>
        <v>#REF!</v>
      </c>
      <c r="Q13" t="e">
        <f>VLOOKUP(V13,#REF!,4,FALSE)</f>
        <v>#REF!</v>
      </c>
      <c r="R13" s="10" t="e">
        <f>VLOOKUP(V13,#REF!,3,FALSE)</f>
        <v>#REF!</v>
      </c>
      <c r="S13">
        <v>0</v>
      </c>
      <c r="T13">
        <v>0</v>
      </c>
      <c r="U13" t="e">
        <f>IF(W13="","PSSE_Test_"&amp;A13&amp;"_"&amp;#REF!&amp;"_R0"&amp;"_SCR"&amp;ROUND(G13,2)&amp;"_XR"&amp;ROUND(H13,2)&amp;"_P"&amp;E13&amp;"_Q"&amp;VLOOKUP(F13,$AK$3:$AL$7,2,FALSE),"Test_"&amp;A13&amp;"_"&amp;#REF!&amp;"_R0"&amp;"_SCR"&amp;ROUND(G13,2)&amp;"_XR"&amp;ROUND(H13,2)&amp;"_P"&amp;E13&amp;"_Q"&amp;VLOOKUP(F13,$AK$3:$AL$7,2,FALSE)&amp;"_"&amp;W13)</f>
        <v>#REF!</v>
      </c>
      <c r="V13" t="str">
        <f t="shared" si="2"/>
        <v>PSSE_DMAT_HYB_SCR10_XR6_P1_Q0</v>
      </c>
      <c r="Y13" t="e">
        <f t="shared" si="4"/>
        <v>#REF!</v>
      </c>
      <c r="AH13" s="7"/>
      <c r="AI13" s="7"/>
    </row>
    <row r="14" spans="1:38" x14ac:dyDescent="0.25">
      <c r="A14" s="5" t="s">
        <v>86</v>
      </c>
      <c r="B14" s="5" t="s">
        <v>17</v>
      </c>
      <c r="C14" t="s">
        <v>30</v>
      </c>
      <c r="D14">
        <v>5</v>
      </c>
      <c r="E14">
        <v>1</v>
      </c>
      <c r="F14">
        <v>0</v>
      </c>
      <c r="G14" s="7">
        <v>3</v>
      </c>
      <c r="H14" s="7">
        <v>6</v>
      </c>
      <c r="I14" t="e">
        <f>VLOOKUP(V14,#REF!,2,FALSE)</f>
        <v>#REF!</v>
      </c>
      <c r="J14">
        <v>0</v>
      </c>
      <c r="K14">
        <v>0</v>
      </c>
      <c r="L14">
        <v>0</v>
      </c>
      <c r="M14" t="e">
        <f t="shared" si="0"/>
        <v>#REF!</v>
      </c>
      <c r="N14" t="e">
        <f t="shared" si="1"/>
        <v>#REF!</v>
      </c>
      <c r="O14" t="e">
        <f>#REF!^2/((G14*#REF!)*(SQRT(1+H14^2)))</f>
        <v>#REF!</v>
      </c>
      <c r="P14" t="e">
        <f t="shared" si="3"/>
        <v>#REF!</v>
      </c>
      <c r="Q14" t="e">
        <f>VLOOKUP(V14,#REF!,4,FALSE)</f>
        <v>#REF!</v>
      </c>
      <c r="R14" s="10" t="e">
        <f>VLOOKUP(V14,#REF!,3,FALSE)</f>
        <v>#REF!</v>
      </c>
      <c r="S14">
        <v>0</v>
      </c>
      <c r="T14">
        <v>0</v>
      </c>
      <c r="U14" t="e">
        <f>IF(W14="","PSSE_Test_"&amp;A14&amp;"_"&amp;#REF!&amp;"_R0"&amp;"_SCR"&amp;ROUND(G14,2)&amp;"_XR"&amp;ROUND(H14,2)&amp;"_P"&amp;E14&amp;"_Q"&amp;VLOOKUP(F14,$AK$3:$AL$7,2,FALSE),"Test_"&amp;A14&amp;"_"&amp;#REF!&amp;"_R0"&amp;"_SCR"&amp;ROUND(G14,2)&amp;"_XR"&amp;ROUND(H14,2)&amp;"_P"&amp;E14&amp;"_Q"&amp;VLOOKUP(F14,$AK$3:$AL$7,2,FALSE)&amp;"_"&amp;W14)</f>
        <v>#REF!</v>
      </c>
      <c r="V14" t="str">
        <f t="shared" si="2"/>
        <v>PSSE_DMAT_HYB_SCR3_XR6_P1_Q0</v>
      </c>
      <c r="Y14" t="e">
        <f t="shared" si="4"/>
        <v>#REF!</v>
      </c>
      <c r="AH14" s="7"/>
      <c r="AI14" s="7"/>
    </row>
    <row r="15" spans="1:38" x14ac:dyDescent="0.25">
      <c r="A15" s="5" t="s">
        <v>87</v>
      </c>
      <c r="B15" s="5" t="s">
        <v>17</v>
      </c>
      <c r="C15" t="s">
        <v>31</v>
      </c>
      <c r="D15">
        <v>20</v>
      </c>
      <c r="E15">
        <v>1</v>
      </c>
      <c r="F15">
        <v>0</v>
      </c>
      <c r="G15" s="7">
        <v>10</v>
      </c>
      <c r="H15" s="7">
        <v>14</v>
      </c>
      <c r="I15" t="e">
        <f>VLOOKUP(V15,#REF!,2,FALSE)</f>
        <v>#REF!</v>
      </c>
      <c r="J15">
        <v>0</v>
      </c>
      <c r="K15">
        <v>0</v>
      </c>
      <c r="L15">
        <v>0.43</v>
      </c>
      <c r="M15" t="e">
        <f t="shared" si="0"/>
        <v>#REF!</v>
      </c>
      <c r="N15" t="e">
        <f t="shared" si="1"/>
        <v>#REF!</v>
      </c>
      <c r="O15" t="e">
        <f>#REF!^2/((G15*#REF!)*(SQRT(1+H15^2)))</f>
        <v>#REF!</v>
      </c>
      <c r="P15" t="e">
        <f t="shared" si="3"/>
        <v>#REF!</v>
      </c>
      <c r="Q15" t="e">
        <f>VLOOKUP(V15,#REF!,4,FALSE)</f>
        <v>#REF!</v>
      </c>
      <c r="R15" s="10" t="e">
        <f>VLOOKUP(V15,#REF!,3,FALSE)</f>
        <v>#REF!</v>
      </c>
      <c r="S15">
        <v>0</v>
      </c>
      <c r="T15">
        <v>0</v>
      </c>
      <c r="U15" t="e">
        <f>IF(W15="","PSSE_Test_"&amp;A15&amp;"_"&amp;#REF!&amp;"_R0"&amp;"_SCR"&amp;ROUND(G15,2)&amp;"_XR"&amp;ROUND(H15,2)&amp;"_P"&amp;E15&amp;"_Q"&amp;VLOOKUP(F15,$AK$3:$AL$7,2,FALSE),"Test_"&amp;A15&amp;"_"&amp;#REF!&amp;"_R0"&amp;"_SCR"&amp;ROUND(G15,2)&amp;"_XR"&amp;ROUND(H15,2)&amp;"_P"&amp;E15&amp;"_Q"&amp;VLOOKUP(F15,$AK$3:$AL$7,2,FALSE)&amp;"_"&amp;W15)</f>
        <v>#REF!</v>
      </c>
      <c r="V15" t="str">
        <f t="shared" si="2"/>
        <v>PSSE_DMAT_HYB_SCR10_XR14_P1_Q0</v>
      </c>
      <c r="Y15" t="e">
        <f t="shared" si="4"/>
        <v>#REF!</v>
      </c>
      <c r="AH15" s="7"/>
      <c r="AI15" s="7"/>
    </row>
    <row r="16" spans="1:38" x14ac:dyDescent="0.25">
      <c r="A16" s="5" t="s">
        <v>88</v>
      </c>
      <c r="B16" s="5" t="s">
        <v>17</v>
      </c>
      <c r="C16" t="s">
        <v>31</v>
      </c>
      <c r="D16">
        <v>20</v>
      </c>
      <c r="E16">
        <v>1</v>
      </c>
      <c r="F16">
        <v>-0.3</v>
      </c>
      <c r="G16" s="7">
        <v>10</v>
      </c>
      <c r="H16" s="7">
        <v>14</v>
      </c>
      <c r="I16" t="e">
        <f>VLOOKUP(V16,#REF!,2,FALSE)</f>
        <v>#REF!</v>
      </c>
      <c r="J16">
        <v>0</v>
      </c>
      <c r="K16">
        <v>0</v>
      </c>
      <c r="L16">
        <v>0.43</v>
      </c>
      <c r="M16" t="e">
        <f t="shared" si="0"/>
        <v>#REF!</v>
      </c>
      <c r="N16" t="e">
        <f t="shared" si="1"/>
        <v>#REF!</v>
      </c>
      <c r="O16" t="e">
        <f>#REF!^2/((G16*#REF!)*(SQRT(1+H16^2)))</f>
        <v>#REF!</v>
      </c>
      <c r="P16" t="e">
        <f t="shared" si="3"/>
        <v>#REF!</v>
      </c>
      <c r="Q16" t="e">
        <f>VLOOKUP(V16,#REF!,4,FALSE)</f>
        <v>#REF!</v>
      </c>
      <c r="R16" s="10" t="e">
        <f>VLOOKUP(V16,#REF!,3,FALSE)</f>
        <v>#REF!</v>
      </c>
      <c r="S16">
        <v>0</v>
      </c>
      <c r="T16">
        <v>0</v>
      </c>
      <c r="U16" t="e">
        <f>IF(W16="","PSSE_Test_"&amp;A16&amp;"_"&amp;#REF!&amp;"_R0"&amp;"_SCR"&amp;ROUND(G16,2)&amp;"_XR"&amp;ROUND(H16,2)&amp;"_P"&amp;E16&amp;"_Q"&amp;VLOOKUP(F16,$AK$3:$AL$7,2,FALSE),"Test_"&amp;A16&amp;"_"&amp;#REF!&amp;"_R0"&amp;"_SCR"&amp;ROUND(G16,2)&amp;"_XR"&amp;ROUND(H16,2)&amp;"_P"&amp;E16&amp;"_Q"&amp;VLOOKUP(F16,$AK$3:$AL$7,2,FALSE)&amp;"_"&amp;W16)</f>
        <v>#REF!</v>
      </c>
      <c r="V16" t="str">
        <f t="shared" si="2"/>
        <v>PSSE_DMAT_HYB_SCR10_XR14_P1_Q-0.3</v>
      </c>
      <c r="Y16" t="e">
        <f t="shared" si="4"/>
        <v>#REF!</v>
      </c>
      <c r="AH16" s="7"/>
      <c r="AI16" s="7"/>
    </row>
    <row r="17" spans="1:35" x14ac:dyDescent="0.25">
      <c r="A17" s="5" t="s">
        <v>89</v>
      </c>
      <c r="B17" s="5" t="s">
        <v>17</v>
      </c>
      <c r="C17" t="s">
        <v>31</v>
      </c>
      <c r="D17">
        <v>20</v>
      </c>
      <c r="E17">
        <v>1</v>
      </c>
      <c r="F17">
        <v>0.3</v>
      </c>
      <c r="G17" s="7">
        <v>10</v>
      </c>
      <c r="H17" s="7">
        <v>14</v>
      </c>
      <c r="I17" t="e">
        <f>VLOOKUP(V17,#REF!,2,FALSE)</f>
        <v>#REF!</v>
      </c>
      <c r="J17">
        <v>0</v>
      </c>
      <c r="K17">
        <v>0</v>
      </c>
      <c r="L17">
        <v>0.43</v>
      </c>
      <c r="M17" t="e">
        <f t="shared" si="0"/>
        <v>#REF!</v>
      </c>
      <c r="N17" t="e">
        <f t="shared" si="1"/>
        <v>#REF!</v>
      </c>
      <c r="O17" t="e">
        <f>#REF!^2/((G17*#REF!)*(SQRT(1+H17^2)))</f>
        <v>#REF!</v>
      </c>
      <c r="P17" t="e">
        <f t="shared" si="3"/>
        <v>#REF!</v>
      </c>
      <c r="Q17" t="e">
        <f>VLOOKUP(V17,#REF!,4,FALSE)</f>
        <v>#REF!</v>
      </c>
      <c r="R17" s="10" t="e">
        <f>VLOOKUP(V17,#REF!,3,FALSE)</f>
        <v>#REF!</v>
      </c>
      <c r="S17">
        <v>0</v>
      </c>
      <c r="T17">
        <v>0</v>
      </c>
      <c r="U17" t="e">
        <f>IF(W17="","PSSE_Test_"&amp;A17&amp;"_"&amp;#REF!&amp;"_R0"&amp;"_SCR"&amp;ROUND(G17,2)&amp;"_XR"&amp;ROUND(H17,2)&amp;"_P"&amp;E17&amp;"_Q"&amp;VLOOKUP(F17,$AK$3:$AL$7,2,FALSE),"Test_"&amp;A17&amp;"_"&amp;#REF!&amp;"_R0"&amp;"_SCR"&amp;ROUND(G17,2)&amp;"_XR"&amp;ROUND(H17,2)&amp;"_P"&amp;E17&amp;"_Q"&amp;VLOOKUP(F17,$AK$3:$AL$7,2,FALSE)&amp;"_"&amp;W17)</f>
        <v>#REF!</v>
      </c>
      <c r="V17" t="str">
        <f t="shared" si="2"/>
        <v>PSSE_DMAT_HYB_SCR10_XR14_P1_Q0.3</v>
      </c>
      <c r="Y17" t="e">
        <f t="shared" si="4"/>
        <v>#REF!</v>
      </c>
      <c r="AH17" s="7"/>
      <c r="AI17" s="7"/>
    </row>
    <row r="18" spans="1:35" x14ac:dyDescent="0.25">
      <c r="A18" s="5" t="s">
        <v>90</v>
      </c>
      <c r="B18" s="5" t="s">
        <v>17</v>
      </c>
      <c r="C18" t="s">
        <v>31</v>
      </c>
      <c r="D18">
        <v>20</v>
      </c>
      <c r="E18">
        <v>1</v>
      </c>
      <c r="F18">
        <v>0</v>
      </c>
      <c r="G18" s="7">
        <v>3</v>
      </c>
      <c r="H18" s="7">
        <v>14</v>
      </c>
      <c r="I18" t="e">
        <f>VLOOKUP(V18,#REF!,2,FALSE)</f>
        <v>#REF!</v>
      </c>
      <c r="J18">
        <v>0</v>
      </c>
      <c r="K18">
        <v>0</v>
      </c>
      <c r="L18">
        <v>0.43</v>
      </c>
      <c r="M18" t="e">
        <f t="shared" si="0"/>
        <v>#REF!</v>
      </c>
      <c r="N18" t="e">
        <f t="shared" si="1"/>
        <v>#REF!</v>
      </c>
      <c r="O18" t="e">
        <f>#REF!^2/((G18*#REF!)*(SQRT(1+H18^2)))</f>
        <v>#REF!</v>
      </c>
      <c r="P18" t="e">
        <f t="shared" si="3"/>
        <v>#REF!</v>
      </c>
      <c r="Q18" t="e">
        <f>VLOOKUP(V18,#REF!,4,FALSE)</f>
        <v>#REF!</v>
      </c>
      <c r="R18" s="10" t="e">
        <f>VLOOKUP(V18,#REF!,3,FALSE)</f>
        <v>#REF!</v>
      </c>
      <c r="S18">
        <v>0</v>
      </c>
      <c r="T18">
        <v>0</v>
      </c>
      <c r="U18" t="e">
        <f>IF(W18="","PSSE_Test_"&amp;A18&amp;"_"&amp;#REF!&amp;"_R0"&amp;"_SCR"&amp;ROUND(G18,2)&amp;"_XR"&amp;ROUND(H18,2)&amp;"_P"&amp;E18&amp;"_Q"&amp;VLOOKUP(F18,$AK$3:$AL$7,2,FALSE),"Test_"&amp;A18&amp;"_"&amp;#REF!&amp;"_R0"&amp;"_SCR"&amp;ROUND(G18,2)&amp;"_XR"&amp;ROUND(H18,2)&amp;"_P"&amp;E18&amp;"_Q"&amp;VLOOKUP(F18,$AK$3:$AL$7,2,FALSE)&amp;"_"&amp;W18)</f>
        <v>#REF!</v>
      </c>
      <c r="V18" t="str">
        <f t="shared" si="2"/>
        <v>PSSE_DMAT_HYB_SCR3_XR14_P1_Q0</v>
      </c>
      <c r="Y18" t="e">
        <f t="shared" si="4"/>
        <v>#REF!</v>
      </c>
      <c r="AH18" s="7"/>
      <c r="AI18" s="7"/>
    </row>
    <row r="19" spans="1:35" x14ac:dyDescent="0.25">
      <c r="A19" s="5" t="s">
        <v>91</v>
      </c>
      <c r="B19" s="5" t="s">
        <v>17</v>
      </c>
      <c r="C19" t="s">
        <v>31</v>
      </c>
      <c r="D19">
        <v>20</v>
      </c>
      <c r="E19">
        <v>1</v>
      </c>
      <c r="F19">
        <v>-0.3</v>
      </c>
      <c r="G19" s="7">
        <v>3</v>
      </c>
      <c r="H19" s="7">
        <v>3</v>
      </c>
      <c r="I19" t="e">
        <f>VLOOKUP(V19,#REF!,2,FALSE)</f>
        <v>#REF!</v>
      </c>
      <c r="J19">
        <v>0</v>
      </c>
      <c r="K19">
        <v>0</v>
      </c>
      <c r="L19">
        <v>0.43</v>
      </c>
      <c r="M19" t="e">
        <f t="shared" si="0"/>
        <v>#REF!</v>
      </c>
      <c r="N19" t="e">
        <f t="shared" si="1"/>
        <v>#REF!</v>
      </c>
      <c r="O19" t="e">
        <f>#REF!^2/((G19*#REF!)*(SQRT(1+H19^2)))</f>
        <v>#REF!</v>
      </c>
      <c r="P19" t="e">
        <f t="shared" si="3"/>
        <v>#REF!</v>
      </c>
      <c r="Q19" t="e">
        <f>VLOOKUP(V19,#REF!,4,FALSE)</f>
        <v>#REF!</v>
      </c>
      <c r="R19" s="10" t="e">
        <f>VLOOKUP(V19,#REF!,3,FALSE)</f>
        <v>#REF!</v>
      </c>
      <c r="S19">
        <v>0</v>
      </c>
      <c r="T19">
        <v>0</v>
      </c>
      <c r="U19" t="e">
        <f>IF(W19="","PSSE_Test_"&amp;A19&amp;"_"&amp;#REF!&amp;"_R0"&amp;"_SCR"&amp;ROUND(G19,2)&amp;"_XR"&amp;ROUND(H19,2)&amp;"_P"&amp;E19&amp;"_Q"&amp;VLOOKUP(F19,$AK$3:$AL$7,2,FALSE),"Test_"&amp;A19&amp;"_"&amp;#REF!&amp;"_R0"&amp;"_SCR"&amp;ROUND(G19,2)&amp;"_XR"&amp;ROUND(H19,2)&amp;"_P"&amp;E19&amp;"_Q"&amp;VLOOKUP(F19,$AK$3:$AL$7,2,FALSE)&amp;"_"&amp;W19)</f>
        <v>#REF!</v>
      </c>
      <c r="V19" t="str">
        <f t="shared" si="2"/>
        <v>PSSE_DMAT_HYB_SCR3_XR3_P1_Q-0.3</v>
      </c>
      <c r="Y19" t="e">
        <f t="shared" si="4"/>
        <v>#REF!</v>
      </c>
      <c r="AH19" s="7"/>
      <c r="AI19" s="7"/>
    </row>
    <row r="20" spans="1:35" x14ac:dyDescent="0.25">
      <c r="A20" s="5" t="s">
        <v>92</v>
      </c>
      <c r="B20" s="5" t="s">
        <v>17</v>
      </c>
      <c r="C20" t="s">
        <v>31</v>
      </c>
      <c r="D20">
        <v>20</v>
      </c>
      <c r="E20">
        <v>1</v>
      </c>
      <c r="F20">
        <v>0.3</v>
      </c>
      <c r="G20" s="7">
        <v>3</v>
      </c>
      <c r="H20" s="7">
        <v>3</v>
      </c>
      <c r="I20" t="e">
        <f>VLOOKUP(V20,#REF!,2,FALSE)</f>
        <v>#REF!</v>
      </c>
      <c r="J20">
        <v>0</v>
      </c>
      <c r="K20">
        <v>0</v>
      </c>
      <c r="L20">
        <v>0.43</v>
      </c>
      <c r="M20" t="e">
        <f t="shared" si="0"/>
        <v>#REF!</v>
      </c>
      <c r="N20" t="e">
        <f t="shared" si="1"/>
        <v>#REF!</v>
      </c>
      <c r="O20" t="e">
        <f>#REF!^2/((G20*#REF!)*(SQRT(1+H20^2)))</f>
        <v>#REF!</v>
      </c>
      <c r="P20" t="e">
        <f t="shared" si="3"/>
        <v>#REF!</v>
      </c>
      <c r="Q20" t="e">
        <f>VLOOKUP(V20,#REF!,4,FALSE)</f>
        <v>#REF!</v>
      </c>
      <c r="R20" s="10" t="e">
        <f>VLOOKUP(V20,#REF!,3,FALSE)</f>
        <v>#REF!</v>
      </c>
      <c r="S20">
        <v>0</v>
      </c>
      <c r="T20">
        <v>0</v>
      </c>
      <c r="U20" t="e">
        <f>IF(W20="","PSSE_Test_"&amp;A20&amp;"_"&amp;#REF!&amp;"_R0"&amp;"_SCR"&amp;ROUND(G20,2)&amp;"_XR"&amp;ROUND(H20,2)&amp;"_P"&amp;E20&amp;"_Q"&amp;VLOOKUP(F20,$AK$3:$AL$7,2,FALSE),"Test_"&amp;A20&amp;"_"&amp;#REF!&amp;"_R0"&amp;"_SCR"&amp;ROUND(G20,2)&amp;"_XR"&amp;ROUND(H20,2)&amp;"_P"&amp;E20&amp;"_Q"&amp;VLOOKUP(F20,$AK$3:$AL$7,2,FALSE)&amp;"_"&amp;W20)</f>
        <v>#REF!</v>
      </c>
      <c r="V20" t="str">
        <f t="shared" si="2"/>
        <v>PSSE_DMAT_HYB_SCR3_XR3_P1_Q0.3</v>
      </c>
      <c r="Y20" t="e">
        <f t="shared" si="4"/>
        <v>#REF!</v>
      </c>
      <c r="AH20" s="7"/>
      <c r="AI20" s="7"/>
    </row>
    <row r="21" spans="1:35" x14ac:dyDescent="0.25">
      <c r="A21" s="5" t="s">
        <v>93</v>
      </c>
      <c r="B21" s="5" t="s">
        <v>17</v>
      </c>
      <c r="C21" t="s">
        <v>31</v>
      </c>
      <c r="D21">
        <v>20</v>
      </c>
      <c r="E21">
        <v>0.05</v>
      </c>
      <c r="F21">
        <v>0</v>
      </c>
      <c r="G21" s="7">
        <v>10</v>
      </c>
      <c r="H21" s="7">
        <v>14</v>
      </c>
      <c r="I21" t="e">
        <f>VLOOKUP(V21,#REF!,2,FALSE)</f>
        <v>#REF!</v>
      </c>
      <c r="J21">
        <v>0</v>
      </c>
      <c r="K21">
        <v>0</v>
      </c>
      <c r="L21">
        <v>0.43</v>
      </c>
      <c r="M21" t="e">
        <f t="shared" si="0"/>
        <v>#REF!</v>
      </c>
      <c r="N21" t="e">
        <f t="shared" si="1"/>
        <v>#REF!</v>
      </c>
      <c r="O21" t="e">
        <f>#REF!^2/((G21*#REF!)*(SQRT(1+H21^2)))</f>
        <v>#REF!</v>
      </c>
      <c r="P21" t="e">
        <f t="shared" si="3"/>
        <v>#REF!</v>
      </c>
      <c r="Q21" t="e">
        <f>VLOOKUP(V21,#REF!,4,FALSE)</f>
        <v>#REF!</v>
      </c>
      <c r="R21" s="10" t="e">
        <f>VLOOKUP(V21,#REF!,3,FALSE)</f>
        <v>#REF!</v>
      </c>
      <c r="S21">
        <v>0</v>
      </c>
      <c r="T21">
        <v>0</v>
      </c>
      <c r="U21" t="e">
        <f>IF(W21="","PSSE_Test_"&amp;A21&amp;"_"&amp;#REF!&amp;"_R0"&amp;"_SCR"&amp;ROUND(G21,2)&amp;"_XR"&amp;ROUND(H21,2)&amp;"_P"&amp;E21&amp;"_Q"&amp;VLOOKUP(F21,$AK$3:$AL$7,2,FALSE),"Test_"&amp;A21&amp;"_"&amp;#REF!&amp;"_R0"&amp;"_SCR"&amp;ROUND(G21,2)&amp;"_XR"&amp;ROUND(H21,2)&amp;"_P"&amp;E21&amp;"_Q"&amp;VLOOKUP(F21,$AK$3:$AL$7,2,FALSE)&amp;"_"&amp;W21)</f>
        <v>#REF!</v>
      </c>
      <c r="V21" t="str">
        <f t="shared" si="2"/>
        <v>PSSE_DMAT_HYB_SCR10_XR14_P0.05_Q0</v>
      </c>
      <c r="Y21" t="e">
        <f t="shared" si="4"/>
        <v>#REF!</v>
      </c>
      <c r="AH21" s="7"/>
      <c r="AI21" s="7"/>
    </row>
    <row r="22" spans="1:35" x14ac:dyDescent="0.25">
      <c r="A22" s="5" t="s">
        <v>94</v>
      </c>
      <c r="B22" s="5" t="s">
        <v>17</v>
      </c>
      <c r="C22" t="s">
        <v>31</v>
      </c>
      <c r="D22">
        <v>20</v>
      </c>
      <c r="E22">
        <v>0.05</v>
      </c>
      <c r="F22">
        <v>-0.3</v>
      </c>
      <c r="G22" s="7">
        <v>10</v>
      </c>
      <c r="H22" s="7">
        <v>14</v>
      </c>
      <c r="I22" t="e">
        <f>VLOOKUP(V22,#REF!,2,FALSE)</f>
        <v>#REF!</v>
      </c>
      <c r="J22">
        <v>0</v>
      </c>
      <c r="K22">
        <v>0</v>
      </c>
      <c r="L22">
        <v>0.43</v>
      </c>
      <c r="M22" t="e">
        <f t="shared" si="0"/>
        <v>#REF!</v>
      </c>
      <c r="N22" t="e">
        <f t="shared" si="1"/>
        <v>#REF!</v>
      </c>
      <c r="O22" t="e">
        <f>#REF!^2/((G22*#REF!)*(SQRT(1+H22^2)))</f>
        <v>#REF!</v>
      </c>
      <c r="P22" t="e">
        <f t="shared" si="3"/>
        <v>#REF!</v>
      </c>
      <c r="Q22" t="e">
        <f>VLOOKUP(V22,#REF!,4,FALSE)</f>
        <v>#REF!</v>
      </c>
      <c r="R22" s="10" t="e">
        <f>VLOOKUP(V22,#REF!,3,FALSE)</f>
        <v>#REF!</v>
      </c>
      <c r="S22">
        <v>0</v>
      </c>
      <c r="T22">
        <v>0</v>
      </c>
      <c r="U22" t="e">
        <f>IF(W22="","PSSE_Test_"&amp;A22&amp;"_"&amp;#REF!&amp;"_R0"&amp;"_SCR"&amp;ROUND(G22,2)&amp;"_XR"&amp;ROUND(H22,2)&amp;"_P"&amp;E22&amp;"_Q"&amp;VLOOKUP(F22,$AK$3:$AL$7,2,FALSE),"Test_"&amp;A22&amp;"_"&amp;#REF!&amp;"_R0"&amp;"_SCR"&amp;ROUND(G22,2)&amp;"_XR"&amp;ROUND(H22,2)&amp;"_P"&amp;E22&amp;"_Q"&amp;VLOOKUP(F22,$AK$3:$AL$7,2,FALSE)&amp;"_"&amp;W22)</f>
        <v>#REF!</v>
      </c>
      <c r="V22" t="str">
        <f t="shared" si="2"/>
        <v>PSSE_DMAT_HYB_SCR10_XR14_P0.05_Q-0.3</v>
      </c>
      <c r="Y22" t="e">
        <f t="shared" si="4"/>
        <v>#REF!</v>
      </c>
      <c r="AH22" s="7"/>
      <c r="AI22" s="7"/>
    </row>
    <row r="23" spans="1:35" x14ac:dyDescent="0.25">
      <c r="A23" s="5" t="s">
        <v>95</v>
      </c>
      <c r="B23" s="5" t="s">
        <v>17</v>
      </c>
      <c r="C23" t="s">
        <v>31</v>
      </c>
      <c r="D23">
        <v>20</v>
      </c>
      <c r="E23">
        <v>0.05</v>
      </c>
      <c r="F23">
        <v>0.3</v>
      </c>
      <c r="G23" s="7">
        <v>10</v>
      </c>
      <c r="H23" s="7">
        <v>14</v>
      </c>
      <c r="I23" t="e">
        <f>VLOOKUP(V23,#REF!,2,FALSE)</f>
        <v>#REF!</v>
      </c>
      <c r="J23">
        <v>0</v>
      </c>
      <c r="K23">
        <v>0</v>
      </c>
      <c r="L23">
        <v>0.43</v>
      </c>
      <c r="M23" t="e">
        <f t="shared" si="0"/>
        <v>#REF!</v>
      </c>
      <c r="N23" t="e">
        <f t="shared" si="1"/>
        <v>#REF!</v>
      </c>
      <c r="O23" t="e">
        <f>#REF!^2/((G23*#REF!)*(SQRT(1+H23^2)))</f>
        <v>#REF!</v>
      </c>
      <c r="P23" t="e">
        <f t="shared" si="3"/>
        <v>#REF!</v>
      </c>
      <c r="Q23" t="e">
        <f>VLOOKUP(V23,#REF!,4,FALSE)</f>
        <v>#REF!</v>
      </c>
      <c r="R23" s="10" t="e">
        <f>VLOOKUP(V23,#REF!,3,FALSE)</f>
        <v>#REF!</v>
      </c>
      <c r="S23">
        <v>0</v>
      </c>
      <c r="T23">
        <v>0</v>
      </c>
      <c r="U23" t="e">
        <f>IF(W23="","PSSE_Test_"&amp;A23&amp;"_"&amp;#REF!&amp;"_R0"&amp;"_SCR"&amp;ROUND(G23,2)&amp;"_XR"&amp;ROUND(H23,2)&amp;"_P"&amp;E23&amp;"_Q"&amp;VLOOKUP(F23,$AK$3:$AL$7,2,FALSE),"Test_"&amp;A23&amp;"_"&amp;#REF!&amp;"_R0"&amp;"_SCR"&amp;ROUND(G23,2)&amp;"_XR"&amp;ROUND(H23,2)&amp;"_P"&amp;E23&amp;"_Q"&amp;VLOOKUP(F23,$AK$3:$AL$7,2,FALSE)&amp;"_"&amp;W23)</f>
        <v>#REF!</v>
      </c>
      <c r="V23" t="str">
        <f t="shared" si="2"/>
        <v>PSSE_DMAT_HYB_SCR10_XR14_P0.05_Q0.3</v>
      </c>
      <c r="Y23" t="e">
        <f t="shared" si="4"/>
        <v>#REF!</v>
      </c>
      <c r="AH23" s="7"/>
      <c r="AI23" s="7"/>
    </row>
    <row r="24" spans="1:35" x14ac:dyDescent="0.25">
      <c r="A24" s="5" t="s">
        <v>96</v>
      </c>
      <c r="B24" s="5" t="s">
        <v>17</v>
      </c>
      <c r="C24" t="s">
        <v>31</v>
      </c>
      <c r="D24">
        <v>20</v>
      </c>
      <c r="E24">
        <v>0.05</v>
      </c>
      <c r="F24">
        <v>0</v>
      </c>
      <c r="G24" s="7">
        <v>3</v>
      </c>
      <c r="H24" s="7">
        <v>14</v>
      </c>
      <c r="I24" t="e">
        <f>VLOOKUP(V24,#REF!,2,FALSE)</f>
        <v>#REF!</v>
      </c>
      <c r="J24">
        <v>0</v>
      </c>
      <c r="K24">
        <v>0</v>
      </c>
      <c r="L24">
        <v>0.43</v>
      </c>
      <c r="M24" t="e">
        <f t="shared" si="0"/>
        <v>#REF!</v>
      </c>
      <c r="N24" t="e">
        <f t="shared" si="1"/>
        <v>#REF!</v>
      </c>
      <c r="O24" t="e">
        <f>#REF!^2/((G24*#REF!)*(SQRT(1+H24^2)))</f>
        <v>#REF!</v>
      </c>
      <c r="P24" t="e">
        <f t="shared" si="3"/>
        <v>#REF!</v>
      </c>
      <c r="Q24" t="e">
        <f>VLOOKUP(V24,#REF!,4,FALSE)</f>
        <v>#REF!</v>
      </c>
      <c r="R24" s="10" t="e">
        <f>VLOOKUP(V24,#REF!,3,FALSE)</f>
        <v>#REF!</v>
      </c>
      <c r="S24">
        <v>0</v>
      </c>
      <c r="T24">
        <v>0</v>
      </c>
      <c r="U24" t="e">
        <f>IF(W24="","PSSE_Test_"&amp;A24&amp;"_"&amp;#REF!&amp;"_R0"&amp;"_SCR"&amp;ROUND(G24,2)&amp;"_XR"&amp;ROUND(H24,2)&amp;"_P"&amp;E24&amp;"_Q"&amp;VLOOKUP(F24,$AK$3:$AL$7,2,FALSE),"Test_"&amp;A24&amp;"_"&amp;#REF!&amp;"_R0"&amp;"_SCR"&amp;ROUND(G24,2)&amp;"_XR"&amp;ROUND(H24,2)&amp;"_P"&amp;E24&amp;"_Q"&amp;VLOOKUP(F24,$AK$3:$AL$7,2,FALSE)&amp;"_"&amp;W24)</f>
        <v>#REF!</v>
      </c>
      <c r="V24" t="str">
        <f t="shared" si="2"/>
        <v>PSSE_DMAT_HYB_SCR3_XR14_P0.05_Q0</v>
      </c>
      <c r="Y24" t="e">
        <f t="shared" si="4"/>
        <v>#REF!</v>
      </c>
      <c r="AH24" s="7"/>
      <c r="AI24" s="7"/>
    </row>
    <row r="25" spans="1:35" x14ac:dyDescent="0.25">
      <c r="A25" s="5" t="s">
        <v>97</v>
      </c>
      <c r="B25" s="5" t="s">
        <v>17</v>
      </c>
      <c r="C25" t="s">
        <v>31</v>
      </c>
      <c r="D25">
        <v>20</v>
      </c>
      <c r="E25">
        <v>0.05</v>
      </c>
      <c r="F25">
        <v>-0.3</v>
      </c>
      <c r="G25" s="7">
        <v>3</v>
      </c>
      <c r="H25" s="7">
        <v>3</v>
      </c>
      <c r="I25" t="e">
        <f>VLOOKUP(V25,#REF!,2,FALSE)</f>
        <v>#REF!</v>
      </c>
      <c r="J25">
        <v>0</v>
      </c>
      <c r="K25">
        <v>0</v>
      </c>
      <c r="L25">
        <v>0.43</v>
      </c>
      <c r="M25" t="e">
        <f t="shared" si="0"/>
        <v>#REF!</v>
      </c>
      <c r="N25" t="e">
        <f t="shared" si="1"/>
        <v>#REF!</v>
      </c>
      <c r="O25" t="e">
        <f>#REF!^2/((G25*#REF!)*(SQRT(1+H25^2)))</f>
        <v>#REF!</v>
      </c>
      <c r="P25" t="e">
        <f t="shared" si="3"/>
        <v>#REF!</v>
      </c>
      <c r="Q25" t="e">
        <f>VLOOKUP(V25,#REF!,4,FALSE)</f>
        <v>#REF!</v>
      </c>
      <c r="R25" s="10" t="e">
        <f>VLOOKUP(V25,#REF!,3,FALSE)</f>
        <v>#REF!</v>
      </c>
      <c r="S25">
        <v>0</v>
      </c>
      <c r="T25">
        <v>0</v>
      </c>
      <c r="U25" t="e">
        <f>IF(W25="","PSSE_Test_"&amp;A25&amp;"_"&amp;#REF!&amp;"_R0"&amp;"_SCR"&amp;ROUND(G25,2)&amp;"_XR"&amp;ROUND(H25,2)&amp;"_P"&amp;E25&amp;"_Q"&amp;VLOOKUP(F25,$AK$3:$AL$7,2,FALSE),"Test_"&amp;A25&amp;"_"&amp;#REF!&amp;"_R0"&amp;"_SCR"&amp;ROUND(G25,2)&amp;"_XR"&amp;ROUND(H25,2)&amp;"_P"&amp;E25&amp;"_Q"&amp;VLOOKUP(F25,$AK$3:$AL$7,2,FALSE)&amp;"_"&amp;W25)</f>
        <v>#REF!</v>
      </c>
      <c r="V25" t="str">
        <f t="shared" si="2"/>
        <v>PSSE_DMAT_HYB_SCR3_XR3_P0.05_Q-0.3</v>
      </c>
      <c r="Y25" t="e">
        <f t="shared" si="4"/>
        <v>#REF!</v>
      </c>
      <c r="AH25" s="7"/>
      <c r="AI25" s="7"/>
    </row>
    <row r="26" spans="1:35" x14ac:dyDescent="0.25">
      <c r="A26" s="5" t="s">
        <v>98</v>
      </c>
      <c r="B26" s="5" t="s">
        <v>17</v>
      </c>
      <c r="C26" t="s">
        <v>31</v>
      </c>
      <c r="D26">
        <v>20</v>
      </c>
      <c r="E26">
        <v>0.05</v>
      </c>
      <c r="F26">
        <v>0.3</v>
      </c>
      <c r="G26" s="7">
        <v>3</v>
      </c>
      <c r="H26" s="7">
        <v>3</v>
      </c>
      <c r="I26" t="e">
        <f>VLOOKUP(V26,#REF!,2,FALSE)</f>
        <v>#REF!</v>
      </c>
      <c r="J26">
        <v>0</v>
      </c>
      <c r="K26">
        <v>0</v>
      </c>
      <c r="L26">
        <v>0.43</v>
      </c>
      <c r="M26" t="e">
        <f t="shared" si="0"/>
        <v>#REF!</v>
      </c>
      <c r="N26" t="e">
        <f t="shared" si="1"/>
        <v>#REF!</v>
      </c>
      <c r="O26" t="e">
        <f>#REF!^2/((G26*#REF!)*(SQRT(1+H26^2)))</f>
        <v>#REF!</v>
      </c>
      <c r="P26" t="e">
        <f t="shared" si="3"/>
        <v>#REF!</v>
      </c>
      <c r="Q26" t="e">
        <f>VLOOKUP(V26,#REF!,4,FALSE)</f>
        <v>#REF!</v>
      </c>
      <c r="R26" s="10" t="e">
        <f>VLOOKUP(V26,#REF!,3,FALSE)</f>
        <v>#REF!</v>
      </c>
      <c r="S26">
        <v>0</v>
      </c>
      <c r="T26">
        <v>0</v>
      </c>
      <c r="U26" t="e">
        <f>IF(W26="","PSSE_Test_"&amp;A26&amp;"_"&amp;#REF!&amp;"_R0"&amp;"_SCR"&amp;ROUND(G26,2)&amp;"_XR"&amp;ROUND(H26,2)&amp;"_P"&amp;E26&amp;"_Q"&amp;VLOOKUP(F26,$AK$3:$AL$7,2,FALSE),"Test_"&amp;A26&amp;"_"&amp;#REF!&amp;"_R0"&amp;"_SCR"&amp;ROUND(G26,2)&amp;"_XR"&amp;ROUND(H26,2)&amp;"_P"&amp;E26&amp;"_Q"&amp;VLOOKUP(F26,$AK$3:$AL$7,2,FALSE)&amp;"_"&amp;W26)</f>
        <v>#REF!</v>
      </c>
      <c r="V26" t="str">
        <f t="shared" si="2"/>
        <v>PSSE_DMAT_HYB_SCR3_XR3_P0.05_Q0.3</v>
      </c>
      <c r="Y26" t="e">
        <f t="shared" si="4"/>
        <v>#REF!</v>
      </c>
      <c r="AH26" s="7"/>
      <c r="AI26" s="7"/>
    </row>
    <row r="27" spans="1:35" x14ac:dyDescent="0.25">
      <c r="A27" s="5" t="s">
        <v>99</v>
      </c>
      <c r="B27" s="5" t="s">
        <v>17</v>
      </c>
      <c r="C27" t="s">
        <v>31</v>
      </c>
      <c r="D27">
        <v>20</v>
      </c>
      <c r="E27">
        <v>1</v>
      </c>
      <c r="F27">
        <v>0</v>
      </c>
      <c r="G27" s="7">
        <v>10</v>
      </c>
      <c r="H27" s="7">
        <v>14</v>
      </c>
      <c r="I27" t="e">
        <f>VLOOKUP(V27,#REF!,2,FALSE)</f>
        <v>#REF!</v>
      </c>
      <c r="J27">
        <v>0</v>
      </c>
      <c r="K27">
        <v>0</v>
      </c>
      <c r="L27">
        <v>0.43</v>
      </c>
      <c r="M27" t="e">
        <f>O27*T27</f>
        <v>#REF!</v>
      </c>
      <c r="N27" t="e">
        <f t="shared" si="1"/>
        <v>#REF!</v>
      </c>
      <c r="O27" t="e">
        <f>#REF!^2/((G27*#REF!)*(SQRT(1+H27^2)))</f>
        <v>#REF!</v>
      </c>
      <c r="P27" t="e">
        <f>O27*H27/(2*PI()*50)</f>
        <v>#REF!</v>
      </c>
      <c r="Q27" t="e">
        <f>VLOOKUP(V27,#REF!,4,FALSE)</f>
        <v>#REF!</v>
      </c>
      <c r="R27" s="10" t="e">
        <f>VLOOKUP(V27,#REF!,3,FALSE)</f>
        <v>#REF!</v>
      </c>
      <c r="S27">
        <v>0</v>
      </c>
      <c r="T27">
        <v>1</v>
      </c>
      <c r="U27" t="e">
        <f>IF(W27="","PSSE_Test_"&amp;A27&amp;"_"&amp;#REF!&amp;"_R0"&amp;"_SCR"&amp;ROUND(G27,2)&amp;"_XR"&amp;ROUND(H27,2)&amp;"_P"&amp;E27&amp;"_Q"&amp;VLOOKUP(F27,$AK$3:$AL$7,2,FALSE),"Test_"&amp;A27&amp;"_"&amp;#REF!&amp;"_R0"&amp;"_SCR"&amp;ROUND(G27,2)&amp;"_XR"&amp;ROUND(H27,2)&amp;"_P"&amp;E27&amp;"_Q"&amp;VLOOKUP(F27,$AK$3:$AL$7,2,FALSE)&amp;"_"&amp;W27)</f>
        <v>#REF!</v>
      </c>
      <c r="V27" t="str">
        <f t="shared" si="2"/>
        <v>PSSE_DMAT_HYB_SCR10_XR14_P1_Q0</v>
      </c>
      <c r="Y27" t="e">
        <f t="shared" si="4"/>
        <v>#REF!</v>
      </c>
      <c r="AH27" s="7"/>
      <c r="AI27" s="7"/>
    </row>
    <row r="28" spans="1:35" x14ac:dyDescent="0.25">
      <c r="A28" s="5" t="s">
        <v>100</v>
      </c>
      <c r="B28" s="5" t="s">
        <v>17</v>
      </c>
      <c r="C28" t="s">
        <v>31</v>
      </c>
      <c r="D28">
        <v>20</v>
      </c>
      <c r="E28">
        <v>1</v>
      </c>
      <c r="F28">
        <v>-0.3</v>
      </c>
      <c r="G28" s="7">
        <v>10</v>
      </c>
      <c r="H28" s="7">
        <v>14</v>
      </c>
      <c r="I28" t="e">
        <f>VLOOKUP(V28,#REF!,2,FALSE)</f>
        <v>#REF!</v>
      </c>
      <c r="J28">
        <v>0</v>
      </c>
      <c r="K28">
        <v>0</v>
      </c>
      <c r="L28">
        <v>0.43</v>
      </c>
      <c r="M28" t="e">
        <f t="shared" si="0"/>
        <v>#REF!</v>
      </c>
      <c r="N28" t="e">
        <f t="shared" si="1"/>
        <v>#REF!</v>
      </c>
      <c r="O28" t="e">
        <f>#REF!^2/((G28*#REF!)*(SQRT(1+H28^2)))</f>
        <v>#REF!</v>
      </c>
      <c r="P28" t="e">
        <f t="shared" si="3"/>
        <v>#REF!</v>
      </c>
      <c r="Q28" t="e">
        <f>VLOOKUP(V28,#REF!,4,FALSE)</f>
        <v>#REF!</v>
      </c>
      <c r="R28" s="10" t="e">
        <f>VLOOKUP(V28,#REF!,3,FALSE)</f>
        <v>#REF!</v>
      </c>
      <c r="S28">
        <v>0</v>
      </c>
      <c r="T28">
        <v>1</v>
      </c>
      <c r="U28" t="e">
        <f>IF(W28="","PSSE_Test_"&amp;A28&amp;"_"&amp;#REF!&amp;"_R0"&amp;"_SCR"&amp;ROUND(G28,2)&amp;"_XR"&amp;ROUND(H28,2)&amp;"_P"&amp;E28&amp;"_Q"&amp;VLOOKUP(F28,$AK$3:$AL$7,2,FALSE),"Test_"&amp;A28&amp;"_"&amp;#REF!&amp;"_R0"&amp;"_SCR"&amp;ROUND(G28,2)&amp;"_XR"&amp;ROUND(H28,2)&amp;"_P"&amp;E28&amp;"_Q"&amp;VLOOKUP(F28,$AK$3:$AL$7,2,FALSE)&amp;"_"&amp;W28)</f>
        <v>#REF!</v>
      </c>
      <c r="V28" t="str">
        <f t="shared" si="2"/>
        <v>PSSE_DMAT_HYB_SCR10_XR14_P1_Q-0.3</v>
      </c>
      <c r="Y28" t="e">
        <f t="shared" si="4"/>
        <v>#REF!</v>
      </c>
      <c r="AH28" s="7"/>
      <c r="AI28" s="7"/>
    </row>
    <row r="29" spans="1:35" x14ac:dyDescent="0.25">
      <c r="A29" s="5" t="s">
        <v>101</v>
      </c>
      <c r="B29" s="5" t="s">
        <v>17</v>
      </c>
      <c r="C29" t="s">
        <v>31</v>
      </c>
      <c r="D29">
        <v>20</v>
      </c>
      <c r="E29">
        <v>1</v>
      </c>
      <c r="F29">
        <v>0.3</v>
      </c>
      <c r="G29" s="7">
        <v>10</v>
      </c>
      <c r="H29" s="7">
        <v>14</v>
      </c>
      <c r="I29" t="e">
        <f>VLOOKUP(V29,#REF!,2,FALSE)</f>
        <v>#REF!</v>
      </c>
      <c r="J29">
        <v>0</v>
      </c>
      <c r="K29">
        <v>0</v>
      </c>
      <c r="L29">
        <v>0.43</v>
      </c>
      <c r="M29" t="e">
        <f t="shared" si="0"/>
        <v>#REF!</v>
      </c>
      <c r="N29" t="e">
        <f t="shared" si="1"/>
        <v>#REF!</v>
      </c>
      <c r="O29" t="e">
        <f>#REF!^2/((G29*#REF!)*(SQRT(1+H29^2)))</f>
        <v>#REF!</v>
      </c>
      <c r="P29" t="e">
        <f t="shared" si="3"/>
        <v>#REF!</v>
      </c>
      <c r="Q29" t="e">
        <f>VLOOKUP(V29,#REF!,4,FALSE)</f>
        <v>#REF!</v>
      </c>
      <c r="R29" s="10" t="e">
        <f>VLOOKUP(V29,#REF!,3,FALSE)</f>
        <v>#REF!</v>
      </c>
      <c r="S29">
        <v>0</v>
      </c>
      <c r="T29">
        <v>1</v>
      </c>
      <c r="U29" t="e">
        <f>IF(W29="","PSSE_Test_"&amp;A29&amp;"_"&amp;#REF!&amp;"_R0"&amp;"_SCR"&amp;ROUND(G29,2)&amp;"_XR"&amp;ROUND(H29,2)&amp;"_P"&amp;E29&amp;"_Q"&amp;VLOOKUP(F29,$AK$3:$AL$7,2,FALSE),"Test_"&amp;A29&amp;"_"&amp;#REF!&amp;"_R0"&amp;"_SCR"&amp;ROUND(G29,2)&amp;"_XR"&amp;ROUND(H29,2)&amp;"_P"&amp;E29&amp;"_Q"&amp;VLOOKUP(F29,$AK$3:$AL$7,2,FALSE)&amp;"_"&amp;W29)</f>
        <v>#REF!</v>
      </c>
      <c r="V29" t="str">
        <f t="shared" si="2"/>
        <v>PSSE_DMAT_HYB_SCR10_XR14_P1_Q0.3</v>
      </c>
      <c r="Y29" t="e">
        <f t="shared" si="4"/>
        <v>#REF!</v>
      </c>
      <c r="AH29" s="7"/>
      <c r="AI29" s="7"/>
    </row>
    <row r="30" spans="1:35" x14ac:dyDescent="0.25">
      <c r="A30" s="5" t="s">
        <v>102</v>
      </c>
      <c r="B30" s="5" t="s">
        <v>17</v>
      </c>
      <c r="C30" t="s">
        <v>31</v>
      </c>
      <c r="D30">
        <v>20</v>
      </c>
      <c r="E30">
        <v>1</v>
      </c>
      <c r="F30">
        <v>0</v>
      </c>
      <c r="G30" s="7">
        <v>3</v>
      </c>
      <c r="H30" s="7">
        <v>14</v>
      </c>
      <c r="I30" t="e">
        <f>VLOOKUP(V30,#REF!,2,FALSE)</f>
        <v>#REF!</v>
      </c>
      <c r="J30">
        <v>0</v>
      </c>
      <c r="K30">
        <v>0</v>
      </c>
      <c r="L30">
        <v>0.43</v>
      </c>
      <c r="M30" t="e">
        <f t="shared" si="0"/>
        <v>#REF!</v>
      </c>
      <c r="N30" t="e">
        <f t="shared" si="1"/>
        <v>#REF!</v>
      </c>
      <c r="O30" t="e">
        <f>#REF!^2/((G30*#REF!)*(SQRT(1+H30^2)))</f>
        <v>#REF!</v>
      </c>
      <c r="P30" t="e">
        <f t="shared" si="3"/>
        <v>#REF!</v>
      </c>
      <c r="Q30" t="e">
        <f>VLOOKUP(V30,#REF!,4,FALSE)</f>
        <v>#REF!</v>
      </c>
      <c r="R30" s="10" t="e">
        <f>VLOOKUP(V30,#REF!,3,FALSE)</f>
        <v>#REF!</v>
      </c>
      <c r="S30">
        <v>0</v>
      </c>
      <c r="T30">
        <v>1</v>
      </c>
      <c r="U30" t="e">
        <f>IF(W30="","PSSE_Test_"&amp;A30&amp;"_"&amp;#REF!&amp;"_R0"&amp;"_SCR"&amp;ROUND(G30,2)&amp;"_XR"&amp;ROUND(H30,2)&amp;"_P"&amp;E30&amp;"_Q"&amp;VLOOKUP(F30,$AK$3:$AL$7,2,FALSE),"Test_"&amp;A30&amp;"_"&amp;#REF!&amp;"_R0"&amp;"_SCR"&amp;ROUND(G30,2)&amp;"_XR"&amp;ROUND(H30,2)&amp;"_P"&amp;E30&amp;"_Q"&amp;VLOOKUP(F30,$AK$3:$AL$7,2,FALSE)&amp;"_"&amp;W30)</f>
        <v>#REF!</v>
      </c>
      <c r="V30" t="str">
        <f t="shared" si="2"/>
        <v>PSSE_DMAT_HYB_SCR3_XR14_P1_Q0</v>
      </c>
      <c r="Y30" t="e">
        <f t="shared" si="4"/>
        <v>#REF!</v>
      </c>
      <c r="AH30" s="7"/>
      <c r="AI30" s="7"/>
    </row>
    <row r="31" spans="1:35" x14ac:dyDescent="0.25">
      <c r="A31" s="5" t="s">
        <v>103</v>
      </c>
      <c r="B31" s="5" t="s">
        <v>17</v>
      </c>
      <c r="C31" t="s">
        <v>31</v>
      </c>
      <c r="D31">
        <v>20</v>
      </c>
      <c r="E31">
        <v>1</v>
      </c>
      <c r="F31">
        <v>-0.3</v>
      </c>
      <c r="G31" s="7">
        <v>3</v>
      </c>
      <c r="H31" s="7">
        <v>3</v>
      </c>
      <c r="I31" t="e">
        <f>VLOOKUP(V31,#REF!,2,FALSE)</f>
        <v>#REF!</v>
      </c>
      <c r="J31">
        <v>0</v>
      </c>
      <c r="K31">
        <v>0</v>
      </c>
      <c r="L31">
        <v>0.43</v>
      </c>
      <c r="M31" t="e">
        <f t="shared" si="0"/>
        <v>#REF!</v>
      </c>
      <c r="N31" t="e">
        <f t="shared" si="1"/>
        <v>#REF!</v>
      </c>
      <c r="O31" t="e">
        <f>#REF!^2/((G31*#REF!)*(SQRT(1+H31^2)))</f>
        <v>#REF!</v>
      </c>
      <c r="P31" t="e">
        <f t="shared" si="3"/>
        <v>#REF!</v>
      </c>
      <c r="Q31" t="e">
        <f>VLOOKUP(V31,#REF!,4,FALSE)</f>
        <v>#REF!</v>
      </c>
      <c r="R31" s="10" t="e">
        <f>VLOOKUP(V31,#REF!,3,FALSE)</f>
        <v>#REF!</v>
      </c>
      <c r="S31">
        <v>0</v>
      </c>
      <c r="T31">
        <v>1</v>
      </c>
      <c r="U31" t="e">
        <f>IF(W31="","PSSE_Test_"&amp;A31&amp;"_"&amp;#REF!&amp;"_R0"&amp;"_SCR"&amp;ROUND(G31,2)&amp;"_XR"&amp;ROUND(H31,2)&amp;"_P"&amp;E31&amp;"_Q"&amp;VLOOKUP(F31,$AK$3:$AL$7,2,FALSE),"Test_"&amp;A31&amp;"_"&amp;#REF!&amp;"_R0"&amp;"_SCR"&amp;ROUND(G31,2)&amp;"_XR"&amp;ROUND(H31,2)&amp;"_P"&amp;E31&amp;"_Q"&amp;VLOOKUP(F31,$AK$3:$AL$7,2,FALSE)&amp;"_"&amp;W31)</f>
        <v>#REF!</v>
      </c>
      <c r="V31" t="str">
        <f t="shared" si="2"/>
        <v>PSSE_DMAT_HYB_SCR3_XR3_P1_Q-0.3</v>
      </c>
      <c r="Y31" t="e">
        <f t="shared" si="4"/>
        <v>#REF!</v>
      </c>
      <c r="AH31" s="7"/>
      <c r="AI31" s="7"/>
    </row>
    <row r="32" spans="1:35" x14ac:dyDescent="0.25">
      <c r="A32" s="5" t="s">
        <v>104</v>
      </c>
      <c r="B32" s="5" t="s">
        <v>17</v>
      </c>
      <c r="C32" t="s">
        <v>31</v>
      </c>
      <c r="D32">
        <v>20</v>
      </c>
      <c r="E32">
        <v>1</v>
      </c>
      <c r="F32">
        <v>0.3</v>
      </c>
      <c r="G32" s="7">
        <v>3</v>
      </c>
      <c r="H32" s="7">
        <v>3</v>
      </c>
      <c r="I32" t="e">
        <f>VLOOKUP(V32,#REF!,2,FALSE)</f>
        <v>#REF!</v>
      </c>
      <c r="J32">
        <v>0</v>
      </c>
      <c r="K32">
        <v>0</v>
      </c>
      <c r="L32">
        <v>0.43</v>
      </c>
      <c r="M32" t="e">
        <f t="shared" si="0"/>
        <v>#REF!</v>
      </c>
      <c r="N32" t="e">
        <f t="shared" si="1"/>
        <v>#REF!</v>
      </c>
      <c r="O32" t="e">
        <f>#REF!^2/((G32*#REF!)*(SQRT(1+H32^2)))</f>
        <v>#REF!</v>
      </c>
      <c r="P32" t="e">
        <f t="shared" si="3"/>
        <v>#REF!</v>
      </c>
      <c r="Q32" t="e">
        <f>VLOOKUP(V32,#REF!,4,FALSE)</f>
        <v>#REF!</v>
      </c>
      <c r="R32" s="10" t="e">
        <f>VLOOKUP(V32,#REF!,3,FALSE)</f>
        <v>#REF!</v>
      </c>
      <c r="S32">
        <v>0</v>
      </c>
      <c r="T32">
        <v>1</v>
      </c>
      <c r="U32" t="e">
        <f>IF(W32="","PSSE_Test_"&amp;A32&amp;"_"&amp;#REF!&amp;"_R0"&amp;"_SCR"&amp;ROUND(G32,2)&amp;"_XR"&amp;ROUND(H32,2)&amp;"_P"&amp;E32&amp;"_Q"&amp;VLOOKUP(F32,$AK$3:$AL$7,2,FALSE),"Test_"&amp;A32&amp;"_"&amp;#REF!&amp;"_R0"&amp;"_SCR"&amp;ROUND(G32,2)&amp;"_XR"&amp;ROUND(H32,2)&amp;"_P"&amp;E32&amp;"_Q"&amp;VLOOKUP(F32,$AK$3:$AL$7,2,FALSE)&amp;"_"&amp;W32)</f>
        <v>#REF!</v>
      </c>
      <c r="V32" t="str">
        <f t="shared" si="2"/>
        <v>PSSE_DMAT_HYB_SCR3_XR3_P1_Q0.3</v>
      </c>
      <c r="Y32" t="e">
        <f t="shared" si="4"/>
        <v>#REF!</v>
      </c>
      <c r="AH32" s="7"/>
      <c r="AI32" s="7"/>
    </row>
    <row r="33" spans="1:35" x14ac:dyDescent="0.25">
      <c r="A33" s="5" t="s">
        <v>105</v>
      </c>
      <c r="B33" s="5" t="s">
        <v>17</v>
      </c>
      <c r="C33" t="s">
        <v>31</v>
      </c>
      <c r="D33">
        <v>20</v>
      </c>
      <c r="E33">
        <v>0.05</v>
      </c>
      <c r="F33">
        <v>0</v>
      </c>
      <c r="G33" s="7">
        <v>10</v>
      </c>
      <c r="H33" s="7">
        <v>14</v>
      </c>
      <c r="I33" t="e">
        <f>VLOOKUP(V33,#REF!,2,FALSE)</f>
        <v>#REF!</v>
      </c>
      <c r="J33">
        <v>0</v>
      </c>
      <c r="K33">
        <v>0</v>
      </c>
      <c r="L33">
        <v>0.43</v>
      </c>
      <c r="M33" t="e">
        <f t="shared" si="0"/>
        <v>#REF!</v>
      </c>
      <c r="N33" t="e">
        <f t="shared" si="1"/>
        <v>#REF!</v>
      </c>
      <c r="O33" t="e">
        <f>#REF!^2/((G33*#REF!)*(SQRT(1+H33^2)))</f>
        <v>#REF!</v>
      </c>
      <c r="P33" t="e">
        <f t="shared" si="3"/>
        <v>#REF!</v>
      </c>
      <c r="Q33" t="e">
        <f>VLOOKUP(V33,#REF!,4,FALSE)</f>
        <v>#REF!</v>
      </c>
      <c r="R33" s="10" t="e">
        <f>VLOOKUP(V33,#REF!,3,FALSE)</f>
        <v>#REF!</v>
      </c>
      <c r="S33">
        <v>0</v>
      </c>
      <c r="T33">
        <v>1</v>
      </c>
      <c r="U33" t="e">
        <f>IF(W33="","PSSE_Test_"&amp;A33&amp;"_"&amp;#REF!&amp;"_R0"&amp;"_SCR"&amp;ROUND(G33,2)&amp;"_XR"&amp;ROUND(H33,2)&amp;"_P"&amp;E33&amp;"_Q"&amp;VLOOKUP(F33,$AK$3:$AL$7,2,FALSE),"Test_"&amp;A33&amp;"_"&amp;#REF!&amp;"_R0"&amp;"_SCR"&amp;ROUND(G33,2)&amp;"_XR"&amp;ROUND(H33,2)&amp;"_P"&amp;E33&amp;"_Q"&amp;VLOOKUP(F33,$AK$3:$AL$7,2,FALSE)&amp;"_"&amp;W33)</f>
        <v>#REF!</v>
      </c>
      <c r="V33" t="str">
        <f t="shared" si="2"/>
        <v>PSSE_DMAT_HYB_SCR10_XR14_P0.05_Q0</v>
      </c>
      <c r="Y33" t="e">
        <f t="shared" si="4"/>
        <v>#REF!</v>
      </c>
      <c r="AH33" s="7"/>
      <c r="AI33" s="7"/>
    </row>
    <row r="34" spans="1:35" x14ac:dyDescent="0.25">
      <c r="A34" s="5" t="s">
        <v>106</v>
      </c>
      <c r="B34" s="5" t="s">
        <v>17</v>
      </c>
      <c r="C34" t="s">
        <v>31</v>
      </c>
      <c r="D34">
        <v>20</v>
      </c>
      <c r="E34">
        <v>0.05</v>
      </c>
      <c r="F34">
        <v>-0.3</v>
      </c>
      <c r="G34" s="7">
        <v>10</v>
      </c>
      <c r="H34" s="7">
        <v>14</v>
      </c>
      <c r="I34" t="e">
        <f>VLOOKUP(V34,#REF!,2,FALSE)</f>
        <v>#REF!</v>
      </c>
      <c r="J34">
        <v>0</v>
      </c>
      <c r="K34">
        <v>0</v>
      </c>
      <c r="L34">
        <v>0.43</v>
      </c>
      <c r="M34" t="e">
        <f t="shared" si="0"/>
        <v>#REF!</v>
      </c>
      <c r="N34" t="e">
        <f t="shared" si="1"/>
        <v>#REF!</v>
      </c>
      <c r="O34" t="e">
        <f>#REF!^2/((G34*#REF!)*(SQRT(1+H34^2)))</f>
        <v>#REF!</v>
      </c>
      <c r="P34" t="e">
        <f t="shared" si="3"/>
        <v>#REF!</v>
      </c>
      <c r="Q34" t="e">
        <f>VLOOKUP(V34,#REF!,4,FALSE)</f>
        <v>#REF!</v>
      </c>
      <c r="R34" s="10" t="e">
        <f>VLOOKUP(V34,#REF!,3,FALSE)</f>
        <v>#REF!</v>
      </c>
      <c r="S34">
        <v>0</v>
      </c>
      <c r="T34">
        <v>1</v>
      </c>
      <c r="U34" t="e">
        <f>IF(W34="","PSSE_Test_"&amp;A34&amp;"_"&amp;#REF!&amp;"_R0"&amp;"_SCR"&amp;ROUND(G34,2)&amp;"_XR"&amp;ROUND(H34,2)&amp;"_P"&amp;E34&amp;"_Q"&amp;VLOOKUP(F34,$AK$3:$AL$7,2,FALSE),"Test_"&amp;A34&amp;"_"&amp;#REF!&amp;"_R0"&amp;"_SCR"&amp;ROUND(G34,2)&amp;"_XR"&amp;ROUND(H34,2)&amp;"_P"&amp;E34&amp;"_Q"&amp;VLOOKUP(F34,$AK$3:$AL$7,2,FALSE)&amp;"_"&amp;W34)</f>
        <v>#REF!</v>
      </c>
      <c r="V34" t="str">
        <f t="shared" si="2"/>
        <v>PSSE_DMAT_HYB_SCR10_XR14_P0.05_Q-0.3</v>
      </c>
      <c r="Y34" t="e">
        <f t="shared" si="4"/>
        <v>#REF!</v>
      </c>
      <c r="AH34" s="7"/>
      <c r="AI34" s="7"/>
    </row>
    <row r="35" spans="1:35" x14ac:dyDescent="0.25">
      <c r="A35" s="5" t="s">
        <v>107</v>
      </c>
      <c r="B35" s="5" t="s">
        <v>17</v>
      </c>
      <c r="C35" t="s">
        <v>31</v>
      </c>
      <c r="D35">
        <v>20</v>
      </c>
      <c r="E35">
        <v>0.05</v>
      </c>
      <c r="F35">
        <v>0.3</v>
      </c>
      <c r="G35" s="7">
        <v>10</v>
      </c>
      <c r="H35" s="7">
        <v>14</v>
      </c>
      <c r="I35" t="e">
        <f>VLOOKUP(V35,#REF!,2,FALSE)</f>
        <v>#REF!</v>
      </c>
      <c r="J35">
        <v>0</v>
      </c>
      <c r="K35">
        <v>0</v>
      </c>
      <c r="L35">
        <v>0.43</v>
      </c>
      <c r="M35" t="e">
        <f t="shared" si="0"/>
        <v>#REF!</v>
      </c>
      <c r="N35" t="e">
        <f t="shared" si="1"/>
        <v>#REF!</v>
      </c>
      <c r="O35" t="e">
        <f>#REF!^2/((G35*#REF!)*(SQRT(1+H35^2)))</f>
        <v>#REF!</v>
      </c>
      <c r="P35" t="e">
        <f t="shared" si="3"/>
        <v>#REF!</v>
      </c>
      <c r="Q35" t="e">
        <f>VLOOKUP(V35,#REF!,4,FALSE)</f>
        <v>#REF!</v>
      </c>
      <c r="R35" s="10" t="e">
        <f>VLOOKUP(V35,#REF!,3,FALSE)</f>
        <v>#REF!</v>
      </c>
      <c r="S35">
        <v>0</v>
      </c>
      <c r="T35">
        <v>1</v>
      </c>
      <c r="U35" t="e">
        <f>IF(W35="","PSSE_Test_"&amp;A35&amp;"_"&amp;#REF!&amp;"_R0"&amp;"_SCR"&amp;ROUND(G35,2)&amp;"_XR"&amp;ROUND(H35,2)&amp;"_P"&amp;E35&amp;"_Q"&amp;VLOOKUP(F35,$AK$3:$AL$7,2,FALSE),"Test_"&amp;A35&amp;"_"&amp;#REF!&amp;"_R0"&amp;"_SCR"&amp;ROUND(G35,2)&amp;"_XR"&amp;ROUND(H35,2)&amp;"_P"&amp;E35&amp;"_Q"&amp;VLOOKUP(F35,$AK$3:$AL$7,2,FALSE)&amp;"_"&amp;W35)</f>
        <v>#REF!</v>
      </c>
      <c r="V35" t="str">
        <f t="shared" si="2"/>
        <v>PSSE_DMAT_HYB_SCR10_XR14_P0.05_Q0.3</v>
      </c>
      <c r="Y35" t="e">
        <f t="shared" si="4"/>
        <v>#REF!</v>
      </c>
      <c r="AH35" s="7"/>
      <c r="AI35" s="7"/>
    </row>
    <row r="36" spans="1:35" x14ac:dyDescent="0.25">
      <c r="A36" s="5" t="s">
        <v>108</v>
      </c>
      <c r="B36" s="5" t="s">
        <v>17</v>
      </c>
      <c r="C36" t="s">
        <v>31</v>
      </c>
      <c r="D36">
        <v>20</v>
      </c>
      <c r="E36">
        <v>0.05</v>
      </c>
      <c r="F36">
        <v>0</v>
      </c>
      <c r="G36" s="7">
        <v>3</v>
      </c>
      <c r="H36" s="7">
        <v>14</v>
      </c>
      <c r="I36" t="e">
        <f>VLOOKUP(V36,#REF!,2,FALSE)</f>
        <v>#REF!</v>
      </c>
      <c r="J36">
        <v>0</v>
      </c>
      <c r="K36">
        <v>0</v>
      </c>
      <c r="L36">
        <v>0.43</v>
      </c>
      <c r="M36" t="e">
        <f t="shared" si="0"/>
        <v>#REF!</v>
      </c>
      <c r="N36" t="e">
        <f t="shared" si="1"/>
        <v>#REF!</v>
      </c>
      <c r="O36" t="e">
        <f>#REF!^2/((G36*#REF!)*(SQRT(1+H36^2)))</f>
        <v>#REF!</v>
      </c>
      <c r="P36" t="e">
        <f t="shared" si="3"/>
        <v>#REF!</v>
      </c>
      <c r="Q36" t="e">
        <f>VLOOKUP(V36,#REF!,4,FALSE)</f>
        <v>#REF!</v>
      </c>
      <c r="R36" s="10" t="e">
        <f>VLOOKUP(V36,#REF!,3,FALSE)</f>
        <v>#REF!</v>
      </c>
      <c r="S36">
        <v>0</v>
      </c>
      <c r="T36">
        <v>1</v>
      </c>
      <c r="U36" t="e">
        <f>IF(W36="","PSSE_Test_"&amp;A36&amp;"_"&amp;#REF!&amp;"_R0"&amp;"_SCR"&amp;ROUND(G36,2)&amp;"_XR"&amp;ROUND(H36,2)&amp;"_P"&amp;E36&amp;"_Q"&amp;VLOOKUP(F36,$AK$3:$AL$7,2,FALSE),"Test_"&amp;A36&amp;"_"&amp;#REF!&amp;"_R0"&amp;"_SCR"&amp;ROUND(G36,2)&amp;"_XR"&amp;ROUND(H36,2)&amp;"_P"&amp;E36&amp;"_Q"&amp;VLOOKUP(F36,$AK$3:$AL$7,2,FALSE)&amp;"_"&amp;W36)</f>
        <v>#REF!</v>
      </c>
      <c r="V36" t="str">
        <f t="shared" si="2"/>
        <v>PSSE_DMAT_HYB_SCR3_XR14_P0.05_Q0</v>
      </c>
      <c r="Y36" t="e">
        <f t="shared" si="4"/>
        <v>#REF!</v>
      </c>
      <c r="AH36" s="7"/>
      <c r="AI36" s="7"/>
    </row>
    <row r="37" spans="1:35" x14ac:dyDescent="0.25">
      <c r="A37" s="5" t="s">
        <v>109</v>
      </c>
      <c r="B37" s="5" t="s">
        <v>17</v>
      </c>
      <c r="C37" t="s">
        <v>31</v>
      </c>
      <c r="D37">
        <v>20</v>
      </c>
      <c r="E37">
        <v>0.05</v>
      </c>
      <c r="F37">
        <v>-0.3</v>
      </c>
      <c r="G37" s="7">
        <v>3</v>
      </c>
      <c r="H37" s="7">
        <v>3</v>
      </c>
      <c r="I37" t="e">
        <f>VLOOKUP(V37,#REF!,2,FALSE)</f>
        <v>#REF!</v>
      </c>
      <c r="J37">
        <v>0</v>
      </c>
      <c r="K37">
        <v>0</v>
      </c>
      <c r="L37">
        <v>0.43</v>
      </c>
      <c r="M37" t="e">
        <f t="shared" si="0"/>
        <v>#REF!</v>
      </c>
      <c r="N37" t="e">
        <f t="shared" si="1"/>
        <v>#REF!</v>
      </c>
      <c r="O37" t="e">
        <f>#REF!^2/((G37*#REF!)*(SQRT(1+H37^2)))</f>
        <v>#REF!</v>
      </c>
      <c r="P37" t="e">
        <f t="shared" si="3"/>
        <v>#REF!</v>
      </c>
      <c r="Q37" t="e">
        <f>VLOOKUP(V37,#REF!,4,FALSE)</f>
        <v>#REF!</v>
      </c>
      <c r="R37" s="10" t="e">
        <f>VLOOKUP(V37,#REF!,3,FALSE)</f>
        <v>#REF!</v>
      </c>
      <c r="S37">
        <v>0</v>
      </c>
      <c r="T37">
        <v>1</v>
      </c>
      <c r="U37" t="e">
        <f>IF(W37="","PSSE_Test_"&amp;A37&amp;"_"&amp;#REF!&amp;"_R0"&amp;"_SCR"&amp;ROUND(G37,2)&amp;"_XR"&amp;ROUND(H37,2)&amp;"_P"&amp;E37&amp;"_Q"&amp;VLOOKUP(F37,$AK$3:$AL$7,2,FALSE),"Test_"&amp;A37&amp;"_"&amp;#REF!&amp;"_R0"&amp;"_SCR"&amp;ROUND(G37,2)&amp;"_XR"&amp;ROUND(H37,2)&amp;"_P"&amp;E37&amp;"_Q"&amp;VLOOKUP(F37,$AK$3:$AL$7,2,FALSE)&amp;"_"&amp;W37)</f>
        <v>#REF!</v>
      </c>
      <c r="V37" t="str">
        <f t="shared" si="2"/>
        <v>PSSE_DMAT_HYB_SCR3_XR3_P0.05_Q-0.3</v>
      </c>
      <c r="Y37" t="e">
        <f t="shared" si="4"/>
        <v>#REF!</v>
      </c>
      <c r="AH37" s="7"/>
      <c r="AI37" s="7"/>
    </row>
    <row r="38" spans="1:35" x14ac:dyDescent="0.25">
      <c r="A38" s="5" t="s">
        <v>110</v>
      </c>
      <c r="B38" s="5" t="s">
        <v>17</v>
      </c>
      <c r="C38" t="s">
        <v>31</v>
      </c>
      <c r="D38">
        <v>20</v>
      </c>
      <c r="E38">
        <v>0.05</v>
      </c>
      <c r="F38">
        <v>0.3</v>
      </c>
      <c r="G38" s="7">
        <v>3</v>
      </c>
      <c r="H38" s="7">
        <v>3</v>
      </c>
      <c r="I38" t="e">
        <f>VLOOKUP(V38,#REF!,2,FALSE)</f>
        <v>#REF!</v>
      </c>
      <c r="J38">
        <v>0</v>
      </c>
      <c r="K38">
        <v>0</v>
      </c>
      <c r="L38">
        <v>0.43</v>
      </c>
      <c r="M38" t="e">
        <f t="shared" si="0"/>
        <v>#REF!</v>
      </c>
      <c r="N38" t="e">
        <f t="shared" si="1"/>
        <v>#REF!</v>
      </c>
      <c r="O38" t="e">
        <f>#REF!^2/((G38*#REF!)*(SQRT(1+H38^2)))</f>
        <v>#REF!</v>
      </c>
      <c r="P38" t="e">
        <f t="shared" si="3"/>
        <v>#REF!</v>
      </c>
      <c r="Q38" t="e">
        <f>VLOOKUP(V38,#REF!,4,FALSE)</f>
        <v>#REF!</v>
      </c>
      <c r="R38" s="10" t="e">
        <f>VLOOKUP(V38,#REF!,3,FALSE)</f>
        <v>#REF!</v>
      </c>
      <c r="S38">
        <v>0</v>
      </c>
      <c r="T38">
        <v>1</v>
      </c>
      <c r="U38" t="e">
        <f>IF(W38="","PSSE_Test_"&amp;A38&amp;"_"&amp;#REF!&amp;"_R0"&amp;"_SCR"&amp;ROUND(G38,2)&amp;"_XR"&amp;ROUND(H38,2)&amp;"_P"&amp;E38&amp;"_Q"&amp;VLOOKUP(F38,$AK$3:$AL$7,2,FALSE),"Test_"&amp;A38&amp;"_"&amp;#REF!&amp;"_R0"&amp;"_SCR"&amp;ROUND(G38,2)&amp;"_XR"&amp;ROUND(H38,2)&amp;"_P"&amp;E38&amp;"_Q"&amp;VLOOKUP(F38,$AK$3:$AL$7,2,FALSE)&amp;"_"&amp;W38)</f>
        <v>#REF!</v>
      </c>
      <c r="V38" t="str">
        <f t="shared" si="2"/>
        <v>PSSE_DMAT_HYB_SCR3_XR3_P0.05_Q0.3</v>
      </c>
      <c r="Y38" t="e">
        <f t="shared" si="4"/>
        <v>#REF!</v>
      </c>
      <c r="AH38" s="7"/>
      <c r="AI38" s="7"/>
    </row>
    <row r="39" spans="1:35" x14ac:dyDescent="0.25">
      <c r="A39" s="5" t="s">
        <v>111</v>
      </c>
      <c r="B39" s="5" t="s">
        <v>17</v>
      </c>
      <c r="C39" t="s">
        <v>31</v>
      </c>
      <c r="D39">
        <v>20</v>
      </c>
      <c r="E39">
        <v>1</v>
      </c>
      <c r="F39">
        <v>0</v>
      </c>
      <c r="G39" s="7">
        <v>10</v>
      </c>
      <c r="H39" s="7">
        <v>14</v>
      </c>
      <c r="I39" t="e">
        <f>VLOOKUP(V39,#REF!,2,FALSE)</f>
        <v>#REF!</v>
      </c>
      <c r="J39">
        <v>0</v>
      </c>
      <c r="K39">
        <v>0</v>
      </c>
      <c r="L39">
        <v>0.5</v>
      </c>
      <c r="M39" t="e">
        <f t="shared" si="0"/>
        <v>#REF!</v>
      </c>
      <c r="N39" t="e">
        <f t="shared" si="1"/>
        <v>#REF!</v>
      </c>
      <c r="O39" t="e">
        <f>#REF!^2/((G39*#REF!)*(SQRT(1+H39^2)))</f>
        <v>#REF!</v>
      </c>
      <c r="P39" t="e">
        <f t="shared" si="3"/>
        <v>#REF!</v>
      </c>
      <c r="Q39" t="e">
        <f>VLOOKUP(V39,#REF!,4,FALSE)</f>
        <v>#REF!</v>
      </c>
      <c r="R39" s="10" t="e">
        <f>VLOOKUP(V39,#REF!,3,FALSE)</f>
        <v>#REF!</v>
      </c>
      <c r="S39">
        <v>0</v>
      </c>
      <c r="T39">
        <v>2</v>
      </c>
      <c r="U39" t="e">
        <f>IF(W39="","PSSE_Test_"&amp;A39&amp;"_"&amp;#REF!&amp;"_R0"&amp;"_SCR"&amp;ROUND(G39,2)&amp;"_XR"&amp;ROUND(H39,2)&amp;"_P"&amp;E39&amp;"_Q"&amp;VLOOKUP(F39,$AK$3:$AL$7,2,FALSE),"Test_"&amp;A39&amp;"_"&amp;#REF!&amp;"_R0"&amp;"_SCR"&amp;ROUND(G39,2)&amp;"_XR"&amp;ROUND(H39,2)&amp;"_P"&amp;E39&amp;"_Q"&amp;VLOOKUP(F39,$AK$3:$AL$7,2,FALSE)&amp;"_"&amp;W39)</f>
        <v>#REF!</v>
      </c>
      <c r="V39" t="str">
        <f t="shared" si="2"/>
        <v>PSSE_DMAT_HYB_SCR10_XR14_P1_Q0</v>
      </c>
      <c r="Y39" t="e">
        <f t="shared" si="4"/>
        <v>#REF!</v>
      </c>
      <c r="AH39" s="7"/>
      <c r="AI39" s="7"/>
    </row>
    <row r="40" spans="1:35" x14ac:dyDescent="0.25">
      <c r="A40" s="5" t="s">
        <v>112</v>
      </c>
      <c r="B40" s="5" t="s">
        <v>17</v>
      </c>
      <c r="C40" t="s">
        <v>31</v>
      </c>
      <c r="D40">
        <v>20</v>
      </c>
      <c r="E40">
        <v>1</v>
      </c>
      <c r="F40">
        <v>-0.3</v>
      </c>
      <c r="G40" s="7">
        <v>10</v>
      </c>
      <c r="H40" s="7">
        <v>14</v>
      </c>
      <c r="I40" t="e">
        <f>VLOOKUP(V40,#REF!,2,FALSE)</f>
        <v>#REF!</v>
      </c>
      <c r="J40">
        <v>0</v>
      </c>
      <c r="K40">
        <v>0</v>
      </c>
      <c r="L40">
        <v>0.5</v>
      </c>
      <c r="M40" t="e">
        <f t="shared" si="0"/>
        <v>#REF!</v>
      </c>
      <c r="N40" t="e">
        <f t="shared" si="1"/>
        <v>#REF!</v>
      </c>
      <c r="O40" t="e">
        <f>#REF!^2/((G40*#REF!)*(SQRT(1+H40^2)))</f>
        <v>#REF!</v>
      </c>
      <c r="P40" t="e">
        <f t="shared" si="3"/>
        <v>#REF!</v>
      </c>
      <c r="Q40" t="e">
        <f>VLOOKUP(V40,#REF!,4,FALSE)</f>
        <v>#REF!</v>
      </c>
      <c r="R40" s="10" t="e">
        <f>VLOOKUP(V40,#REF!,3,FALSE)</f>
        <v>#REF!</v>
      </c>
      <c r="S40">
        <v>0</v>
      </c>
      <c r="T40">
        <v>2</v>
      </c>
      <c r="U40" t="e">
        <f>IF(W40="","PSSE_Test_"&amp;A40&amp;"_"&amp;#REF!&amp;"_R0"&amp;"_SCR"&amp;ROUND(G40,2)&amp;"_XR"&amp;ROUND(H40,2)&amp;"_P"&amp;E40&amp;"_Q"&amp;VLOOKUP(F40,$AK$3:$AL$7,2,FALSE),"Test_"&amp;A40&amp;"_"&amp;#REF!&amp;"_R0"&amp;"_SCR"&amp;ROUND(G40,2)&amp;"_XR"&amp;ROUND(H40,2)&amp;"_P"&amp;E40&amp;"_Q"&amp;VLOOKUP(F40,$AK$3:$AL$7,2,FALSE)&amp;"_"&amp;W40)</f>
        <v>#REF!</v>
      </c>
      <c r="V40" t="str">
        <f t="shared" si="2"/>
        <v>PSSE_DMAT_HYB_SCR10_XR14_P1_Q-0.3</v>
      </c>
      <c r="Y40" t="e">
        <f t="shared" si="4"/>
        <v>#REF!</v>
      </c>
      <c r="AH40" s="7"/>
      <c r="AI40" s="7"/>
    </row>
    <row r="41" spans="1:35" x14ac:dyDescent="0.25">
      <c r="A41" s="5" t="s">
        <v>113</v>
      </c>
      <c r="B41" s="5" t="s">
        <v>17</v>
      </c>
      <c r="C41" t="s">
        <v>31</v>
      </c>
      <c r="D41">
        <v>20</v>
      </c>
      <c r="E41">
        <v>1</v>
      </c>
      <c r="F41">
        <v>0.3</v>
      </c>
      <c r="G41" s="7">
        <v>10</v>
      </c>
      <c r="H41" s="7">
        <v>14</v>
      </c>
      <c r="I41" t="e">
        <f>VLOOKUP(V41,#REF!,2,FALSE)</f>
        <v>#REF!</v>
      </c>
      <c r="J41">
        <v>0</v>
      </c>
      <c r="K41">
        <v>0</v>
      </c>
      <c r="L41">
        <v>0.5</v>
      </c>
      <c r="M41" t="e">
        <f t="shared" si="0"/>
        <v>#REF!</v>
      </c>
      <c r="N41" t="e">
        <f t="shared" si="1"/>
        <v>#REF!</v>
      </c>
      <c r="O41" t="e">
        <f>#REF!^2/((G41*#REF!)*(SQRT(1+H41^2)))</f>
        <v>#REF!</v>
      </c>
      <c r="P41" t="e">
        <f t="shared" si="3"/>
        <v>#REF!</v>
      </c>
      <c r="Q41" t="e">
        <f>VLOOKUP(V41,#REF!,4,FALSE)</f>
        <v>#REF!</v>
      </c>
      <c r="R41" s="10" t="e">
        <f>VLOOKUP(V41,#REF!,3,FALSE)</f>
        <v>#REF!</v>
      </c>
      <c r="S41">
        <v>0</v>
      </c>
      <c r="T41">
        <v>2</v>
      </c>
      <c r="U41" t="e">
        <f>IF(W41="","PSSE_Test_"&amp;A41&amp;"_"&amp;#REF!&amp;"_R0"&amp;"_SCR"&amp;ROUND(G41,2)&amp;"_XR"&amp;ROUND(H41,2)&amp;"_P"&amp;E41&amp;"_Q"&amp;VLOOKUP(F41,$AK$3:$AL$7,2,FALSE),"Test_"&amp;A41&amp;"_"&amp;#REF!&amp;"_R0"&amp;"_SCR"&amp;ROUND(G41,2)&amp;"_XR"&amp;ROUND(H41,2)&amp;"_P"&amp;E41&amp;"_Q"&amp;VLOOKUP(F41,$AK$3:$AL$7,2,FALSE)&amp;"_"&amp;W41)</f>
        <v>#REF!</v>
      </c>
      <c r="V41" t="str">
        <f t="shared" si="2"/>
        <v>PSSE_DMAT_HYB_SCR10_XR14_P1_Q0.3</v>
      </c>
      <c r="Y41" t="e">
        <f t="shared" si="4"/>
        <v>#REF!</v>
      </c>
      <c r="AH41" s="7"/>
      <c r="AI41" s="7"/>
    </row>
    <row r="42" spans="1:35" x14ac:dyDescent="0.25">
      <c r="A42" s="5" t="s">
        <v>114</v>
      </c>
      <c r="B42" s="5" t="s">
        <v>17</v>
      </c>
      <c r="C42" t="s">
        <v>31</v>
      </c>
      <c r="D42">
        <v>20</v>
      </c>
      <c r="E42">
        <v>1</v>
      </c>
      <c r="F42">
        <v>0</v>
      </c>
      <c r="G42" s="7">
        <v>3</v>
      </c>
      <c r="H42" s="7">
        <v>14</v>
      </c>
      <c r="I42" t="e">
        <f>VLOOKUP(V42,#REF!,2,FALSE)</f>
        <v>#REF!</v>
      </c>
      <c r="J42">
        <v>0</v>
      </c>
      <c r="K42">
        <v>0</v>
      </c>
      <c r="L42">
        <v>0.5</v>
      </c>
      <c r="M42" t="e">
        <f t="shared" si="0"/>
        <v>#REF!</v>
      </c>
      <c r="N42" t="e">
        <f t="shared" si="1"/>
        <v>#REF!</v>
      </c>
      <c r="O42" t="e">
        <f>#REF!^2/((G42*#REF!)*(SQRT(1+H42^2)))</f>
        <v>#REF!</v>
      </c>
      <c r="P42" t="e">
        <f t="shared" si="3"/>
        <v>#REF!</v>
      </c>
      <c r="Q42" t="e">
        <f>VLOOKUP(V42,#REF!,4,FALSE)</f>
        <v>#REF!</v>
      </c>
      <c r="R42" s="10" t="e">
        <f>VLOOKUP(V42,#REF!,3,FALSE)</f>
        <v>#REF!</v>
      </c>
      <c r="S42">
        <v>0</v>
      </c>
      <c r="T42">
        <v>2</v>
      </c>
      <c r="U42" t="e">
        <f>IF(W42="","PSSE_Test_"&amp;A42&amp;"_"&amp;#REF!&amp;"_R0"&amp;"_SCR"&amp;ROUND(G42,2)&amp;"_XR"&amp;ROUND(H42,2)&amp;"_P"&amp;E42&amp;"_Q"&amp;VLOOKUP(F42,$AK$3:$AL$7,2,FALSE),"Test_"&amp;A42&amp;"_"&amp;#REF!&amp;"_R0"&amp;"_SCR"&amp;ROUND(G42,2)&amp;"_XR"&amp;ROUND(H42,2)&amp;"_P"&amp;E42&amp;"_Q"&amp;VLOOKUP(F42,$AK$3:$AL$7,2,FALSE)&amp;"_"&amp;W42)</f>
        <v>#REF!</v>
      </c>
      <c r="V42" t="str">
        <f t="shared" si="2"/>
        <v>PSSE_DMAT_HYB_SCR3_XR14_P1_Q0</v>
      </c>
      <c r="Y42" t="e">
        <f t="shared" si="4"/>
        <v>#REF!</v>
      </c>
      <c r="AH42" s="7"/>
      <c r="AI42" s="7"/>
    </row>
    <row r="43" spans="1:35" x14ac:dyDescent="0.25">
      <c r="A43" s="5" t="s">
        <v>115</v>
      </c>
      <c r="B43" s="5" t="s">
        <v>17</v>
      </c>
      <c r="C43" t="s">
        <v>31</v>
      </c>
      <c r="D43">
        <v>20</v>
      </c>
      <c r="E43">
        <v>1</v>
      </c>
      <c r="F43">
        <v>-0.3</v>
      </c>
      <c r="G43" s="7">
        <v>3</v>
      </c>
      <c r="H43" s="7">
        <v>3</v>
      </c>
      <c r="I43" t="e">
        <f>VLOOKUP(V43,#REF!,2,FALSE)</f>
        <v>#REF!</v>
      </c>
      <c r="J43">
        <v>0</v>
      </c>
      <c r="K43">
        <v>0</v>
      </c>
      <c r="L43">
        <v>0.5</v>
      </c>
      <c r="M43" t="e">
        <f t="shared" si="0"/>
        <v>#REF!</v>
      </c>
      <c r="N43" t="e">
        <f t="shared" si="1"/>
        <v>#REF!</v>
      </c>
      <c r="O43" t="e">
        <f>#REF!^2/((G43*#REF!)*(SQRT(1+H43^2)))</f>
        <v>#REF!</v>
      </c>
      <c r="P43" t="e">
        <f t="shared" si="3"/>
        <v>#REF!</v>
      </c>
      <c r="Q43" t="e">
        <f>VLOOKUP(V43,#REF!,4,FALSE)</f>
        <v>#REF!</v>
      </c>
      <c r="R43" s="10" t="e">
        <f>VLOOKUP(V43,#REF!,3,FALSE)</f>
        <v>#REF!</v>
      </c>
      <c r="S43">
        <v>0</v>
      </c>
      <c r="T43">
        <v>2</v>
      </c>
      <c r="U43" t="e">
        <f>IF(W43="","PSSE_Test_"&amp;A43&amp;"_"&amp;#REF!&amp;"_R0"&amp;"_SCR"&amp;ROUND(G43,2)&amp;"_XR"&amp;ROUND(H43,2)&amp;"_P"&amp;E43&amp;"_Q"&amp;VLOOKUP(F43,$AK$3:$AL$7,2,FALSE),"Test_"&amp;A43&amp;"_"&amp;#REF!&amp;"_R0"&amp;"_SCR"&amp;ROUND(G43,2)&amp;"_XR"&amp;ROUND(H43,2)&amp;"_P"&amp;E43&amp;"_Q"&amp;VLOOKUP(F43,$AK$3:$AL$7,2,FALSE)&amp;"_"&amp;W43)</f>
        <v>#REF!</v>
      </c>
      <c r="V43" t="str">
        <f t="shared" si="2"/>
        <v>PSSE_DMAT_HYB_SCR3_XR3_P1_Q-0.3</v>
      </c>
      <c r="Y43" t="e">
        <f t="shared" si="4"/>
        <v>#REF!</v>
      </c>
      <c r="AH43" s="7"/>
      <c r="AI43" s="7"/>
    </row>
    <row r="44" spans="1:35" x14ac:dyDescent="0.25">
      <c r="A44" s="5" t="s">
        <v>116</v>
      </c>
      <c r="B44" s="5" t="s">
        <v>17</v>
      </c>
      <c r="C44" t="s">
        <v>31</v>
      </c>
      <c r="D44">
        <v>20</v>
      </c>
      <c r="E44">
        <v>1</v>
      </c>
      <c r="F44">
        <v>0.3</v>
      </c>
      <c r="G44" s="7">
        <v>3</v>
      </c>
      <c r="H44" s="7">
        <v>3</v>
      </c>
      <c r="I44" t="e">
        <f>VLOOKUP(V44,#REF!,2,FALSE)</f>
        <v>#REF!</v>
      </c>
      <c r="J44">
        <v>0</v>
      </c>
      <c r="K44">
        <v>0</v>
      </c>
      <c r="L44">
        <v>0.5</v>
      </c>
      <c r="M44" t="e">
        <f t="shared" si="0"/>
        <v>#REF!</v>
      </c>
      <c r="N44" t="e">
        <f t="shared" si="1"/>
        <v>#REF!</v>
      </c>
      <c r="O44" t="e">
        <f>#REF!^2/((G44*#REF!)*(SQRT(1+H44^2)))</f>
        <v>#REF!</v>
      </c>
      <c r="P44" t="e">
        <f t="shared" si="3"/>
        <v>#REF!</v>
      </c>
      <c r="Q44" t="e">
        <f>VLOOKUP(V44,#REF!,4,FALSE)</f>
        <v>#REF!</v>
      </c>
      <c r="R44" s="10" t="e">
        <f>VLOOKUP(V44,#REF!,3,FALSE)</f>
        <v>#REF!</v>
      </c>
      <c r="S44">
        <v>0</v>
      </c>
      <c r="T44">
        <v>2</v>
      </c>
      <c r="U44" t="e">
        <f>IF(W44="","PSSE_Test_"&amp;A44&amp;"_"&amp;#REF!&amp;"_R0"&amp;"_SCR"&amp;ROUND(G44,2)&amp;"_XR"&amp;ROUND(H44,2)&amp;"_P"&amp;E44&amp;"_Q"&amp;VLOOKUP(F44,$AK$3:$AL$7,2,FALSE),"Test_"&amp;A44&amp;"_"&amp;#REF!&amp;"_R0"&amp;"_SCR"&amp;ROUND(G44,2)&amp;"_XR"&amp;ROUND(H44,2)&amp;"_P"&amp;E44&amp;"_Q"&amp;VLOOKUP(F44,$AK$3:$AL$7,2,FALSE)&amp;"_"&amp;W44)</f>
        <v>#REF!</v>
      </c>
      <c r="V44" t="str">
        <f t="shared" si="2"/>
        <v>PSSE_DMAT_HYB_SCR3_XR3_P1_Q0.3</v>
      </c>
      <c r="Y44" t="e">
        <f t="shared" si="4"/>
        <v>#REF!</v>
      </c>
      <c r="AH44" s="7"/>
      <c r="AI44" s="7"/>
    </row>
    <row r="45" spans="1:35" x14ac:dyDescent="0.25">
      <c r="A45" s="5" t="s">
        <v>117</v>
      </c>
      <c r="B45" s="5" t="s">
        <v>17</v>
      </c>
      <c r="C45" t="s">
        <v>31</v>
      </c>
      <c r="D45">
        <v>20</v>
      </c>
      <c r="E45">
        <v>0.05</v>
      </c>
      <c r="F45">
        <v>0</v>
      </c>
      <c r="G45" s="7">
        <v>10</v>
      </c>
      <c r="H45" s="7">
        <v>14</v>
      </c>
      <c r="I45" t="e">
        <f>VLOOKUP(V45,#REF!,2,FALSE)</f>
        <v>#REF!</v>
      </c>
      <c r="J45">
        <v>0</v>
      </c>
      <c r="K45">
        <v>0</v>
      </c>
      <c r="L45">
        <v>0.5</v>
      </c>
      <c r="M45" t="e">
        <f t="shared" si="0"/>
        <v>#REF!</v>
      </c>
      <c r="N45" t="e">
        <f t="shared" si="1"/>
        <v>#REF!</v>
      </c>
      <c r="O45" t="e">
        <f>#REF!^2/((G45*#REF!)*(SQRT(1+H45^2)))</f>
        <v>#REF!</v>
      </c>
      <c r="P45" t="e">
        <f t="shared" si="3"/>
        <v>#REF!</v>
      </c>
      <c r="Q45" t="e">
        <f>VLOOKUP(V45,#REF!,4,FALSE)</f>
        <v>#REF!</v>
      </c>
      <c r="R45" s="10" t="e">
        <f>VLOOKUP(V45,#REF!,3,FALSE)</f>
        <v>#REF!</v>
      </c>
      <c r="S45">
        <v>0</v>
      </c>
      <c r="T45">
        <v>2</v>
      </c>
      <c r="U45" t="e">
        <f>IF(W45="","PSSE_Test_"&amp;A45&amp;"_"&amp;#REF!&amp;"_R0"&amp;"_SCR"&amp;ROUND(G45,2)&amp;"_XR"&amp;ROUND(H45,2)&amp;"_P"&amp;E45&amp;"_Q"&amp;VLOOKUP(F45,$AK$3:$AL$7,2,FALSE),"Test_"&amp;A45&amp;"_"&amp;#REF!&amp;"_R0"&amp;"_SCR"&amp;ROUND(G45,2)&amp;"_XR"&amp;ROUND(H45,2)&amp;"_P"&amp;E45&amp;"_Q"&amp;VLOOKUP(F45,$AK$3:$AL$7,2,FALSE)&amp;"_"&amp;W45)</f>
        <v>#REF!</v>
      </c>
      <c r="V45" t="str">
        <f t="shared" si="2"/>
        <v>PSSE_DMAT_HYB_SCR10_XR14_P0.05_Q0</v>
      </c>
      <c r="Y45" t="e">
        <f t="shared" si="4"/>
        <v>#REF!</v>
      </c>
      <c r="AH45" s="7"/>
      <c r="AI45" s="7"/>
    </row>
    <row r="46" spans="1:35" x14ac:dyDescent="0.25">
      <c r="A46" s="5" t="s">
        <v>118</v>
      </c>
      <c r="B46" s="5" t="s">
        <v>17</v>
      </c>
      <c r="C46" t="s">
        <v>31</v>
      </c>
      <c r="D46">
        <v>20</v>
      </c>
      <c r="E46">
        <v>0.05</v>
      </c>
      <c r="F46">
        <v>-0.3</v>
      </c>
      <c r="G46" s="7">
        <v>10</v>
      </c>
      <c r="H46" s="7">
        <v>14</v>
      </c>
      <c r="I46" t="e">
        <f>VLOOKUP(V46,#REF!,2,FALSE)</f>
        <v>#REF!</v>
      </c>
      <c r="J46">
        <v>0</v>
      </c>
      <c r="K46">
        <v>0</v>
      </c>
      <c r="L46">
        <v>0.5</v>
      </c>
      <c r="M46" t="e">
        <f t="shared" si="0"/>
        <v>#REF!</v>
      </c>
      <c r="N46" t="e">
        <f t="shared" si="1"/>
        <v>#REF!</v>
      </c>
      <c r="O46" t="e">
        <f>#REF!^2/((G46*#REF!)*(SQRT(1+H46^2)))</f>
        <v>#REF!</v>
      </c>
      <c r="P46" t="e">
        <f t="shared" si="3"/>
        <v>#REF!</v>
      </c>
      <c r="Q46" t="e">
        <f>VLOOKUP(V46,#REF!,4,FALSE)</f>
        <v>#REF!</v>
      </c>
      <c r="R46" s="10" t="e">
        <f>VLOOKUP(V46,#REF!,3,FALSE)</f>
        <v>#REF!</v>
      </c>
      <c r="S46">
        <v>0</v>
      </c>
      <c r="T46">
        <v>2</v>
      </c>
      <c r="U46" t="e">
        <f>IF(W46="","PSSE_Test_"&amp;A46&amp;"_"&amp;#REF!&amp;"_R0"&amp;"_SCR"&amp;ROUND(G46,2)&amp;"_XR"&amp;ROUND(H46,2)&amp;"_P"&amp;E46&amp;"_Q"&amp;VLOOKUP(F46,$AK$3:$AL$7,2,FALSE),"Test_"&amp;A46&amp;"_"&amp;#REF!&amp;"_R0"&amp;"_SCR"&amp;ROUND(G46,2)&amp;"_XR"&amp;ROUND(H46,2)&amp;"_P"&amp;E46&amp;"_Q"&amp;VLOOKUP(F46,$AK$3:$AL$7,2,FALSE)&amp;"_"&amp;W46)</f>
        <v>#REF!</v>
      </c>
      <c r="V46" t="str">
        <f t="shared" si="2"/>
        <v>PSSE_DMAT_HYB_SCR10_XR14_P0.05_Q-0.3</v>
      </c>
      <c r="Y46" t="e">
        <f t="shared" si="4"/>
        <v>#REF!</v>
      </c>
      <c r="AH46" s="7"/>
      <c r="AI46" s="7"/>
    </row>
    <row r="47" spans="1:35" x14ac:dyDescent="0.25">
      <c r="A47" s="5" t="s">
        <v>119</v>
      </c>
      <c r="B47" s="5" t="s">
        <v>17</v>
      </c>
      <c r="C47" t="s">
        <v>31</v>
      </c>
      <c r="D47">
        <v>20</v>
      </c>
      <c r="E47">
        <v>0.05</v>
      </c>
      <c r="F47">
        <v>0.3</v>
      </c>
      <c r="G47" s="7">
        <v>10</v>
      </c>
      <c r="H47" s="7">
        <v>14</v>
      </c>
      <c r="I47" t="e">
        <f>VLOOKUP(V47,#REF!,2,FALSE)</f>
        <v>#REF!</v>
      </c>
      <c r="J47">
        <v>0</v>
      </c>
      <c r="K47">
        <v>0</v>
      </c>
      <c r="L47">
        <v>0.5</v>
      </c>
      <c r="M47" t="e">
        <f t="shared" si="0"/>
        <v>#REF!</v>
      </c>
      <c r="N47" t="e">
        <f t="shared" si="1"/>
        <v>#REF!</v>
      </c>
      <c r="O47" t="e">
        <f>#REF!^2/((G47*#REF!)*(SQRT(1+H47^2)))</f>
        <v>#REF!</v>
      </c>
      <c r="P47" t="e">
        <f t="shared" si="3"/>
        <v>#REF!</v>
      </c>
      <c r="Q47" t="e">
        <f>VLOOKUP(V47,#REF!,4,FALSE)</f>
        <v>#REF!</v>
      </c>
      <c r="R47" s="10" t="e">
        <f>VLOOKUP(V47,#REF!,3,FALSE)</f>
        <v>#REF!</v>
      </c>
      <c r="S47">
        <v>0</v>
      </c>
      <c r="T47">
        <v>2</v>
      </c>
      <c r="U47" t="e">
        <f>IF(W47="","PSSE_Test_"&amp;A47&amp;"_"&amp;#REF!&amp;"_R0"&amp;"_SCR"&amp;ROUND(G47,2)&amp;"_XR"&amp;ROUND(H47,2)&amp;"_P"&amp;E47&amp;"_Q"&amp;VLOOKUP(F47,$AK$3:$AL$7,2,FALSE),"Test_"&amp;A47&amp;"_"&amp;#REF!&amp;"_R0"&amp;"_SCR"&amp;ROUND(G47,2)&amp;"_XR"&amp;ROUND(H47,2)&amp;"_P"&amp;E47&amp;"_Q"&amp;VLOOKUP(F47,$AK$3:$AL$7,2,FALSE)&amp;"_"&amp;W47)</f>
        <v>#REF!</v>
      </c>
      <c r="V47" t="str">
        <f t="shared" si="2"/>
        <v>PSSE_DMAT_HYB_SCR10_XR14_P0.05_Q0.3</v>
      </c>
      <c r="Y47" t="e">
        <f t="shared" si="4"/>
        <v>#REF!</v>
      </c>
      <c r="AH47" s="7"/>
      <c r="AI47" s="7"/>
    </row>
    <row r="48" spans="1:35" x14ac:dyDescent="0.25">
      <c r="A48" s="5" t="s">
        <v>120</v>
      </c>
      <c r="B48" s="5" t="s">
        <v>17</v>
      </c>
      <c r="C48" t="s">
        <v>31</v>
      </c>
      <c r="D48">
        <v>20</v>
      </c>
      <c r="E48">
        <v>0.05</v>
      </c>
      <c r="F48">
        <v>0</v>
      </c>
      <c r="G48" s="7">
        <v>3</v>
      </c>
      <c r="H48" s="7">
        <v>14</v>
      </c>
      <c r="I48" t="e">
        <f>VLOOKUP(V48,#REF!,2,FALSE)</f>
        <v>#REF!</v>
      </c>
      <c r="J48">
        <v>0</v>
      </c>
      <c r="K48">
        <v>0</v>
      </c>
      <c r="L48">
        <v>0.5</v>
      </c>
      <c r="M48" t="e">
        <f t="shared" si="0"/>
        <v>#REF!</v>
      </c>
      <c r="N48" t="e">
        <f t="shared" si="1"/>
        <v>#REF!</v>
      </c>
      <c r="O48" t="e">
        <f>#REF!^2/((G48*#REF!)*(SQRT(1+H48^2)))</f>
        <v>#REF!</v>
      </c>
      <c r="P48" t="e">
        <f t="shared" si="3"/>
        <v>#REF!</v>
      </c>
      <c r="Q48" t="e">
        <f>VLOOKUP(V48,#REF!,4,FALSE)</f>
        <v>#REF!</v>
      </c>
      <c r="R48" s="10" t="e">
        <f>VLOOKUP(V48,#REF!,3,FALSE)</f>
        <v>#REF!</v>
      </c>
      <c r="S48">
        <v>0</v>
      </c>
      <c r="T48">
        <v>2</v>
      </c>
      <c r="U48" t="e">
        <f>IF(W48="","PSSE_Test_"&amp;A48&amp;"_"&amp;#REF!&amp;"_R0"&amp;"_SCR"&amp;ROUND(G48,2)&amp;"_XR"&amp;ROUND(H48,2)&amp;"_P"&amp;E48&amp;"_Q"&amp;VLOOKUP(F48,$AK$3:$AL$7,2,FALSE),"Test_"&amp;A48&amp;"_"&amp;#REF!&amp;"_R0"&amp;"_SCR"&amp;ROUND(G48,2)&amp;"_XR"&amp;ROUND(H48,2)&amp;"_P"&amp;E48&amp;"_Q"&amp;VLOOKUP(F48,$AK$3:$AL$7,2,FALSE)&amp;"_"&amp;W48)</f>
        <v>#REF!</v>
      </c>
      <c r="V48" t="str">
        <f t="shared" si="2"/>
        <v>PSSE_DMAT_HYB_SCR3_XR14_P0.05_Q0</v>
      </c>
      <c r="Y48" t="e">
        <f t="shared" si="4"/>
        <v>#REF!</v>
      </c>
      <c r="AH48" s="7"/>
      <c r="AI48" s="7"/>
    </row>
    <row r="49" spans="1:35" x14ac:dyDescent="0.25">
      <c r="A49" s="5" t="s">
        <v>121</v>
      </c>
      <c r="B49" s="5" t="s">
        <v>17</v>
      </c>
      <c r="C49" t="s">
        <v>31</v>
      </c>
      <c r="D49">
        <v>20</v>
      </c>
      <c r="E49">
        <v>0.05</v>
      </c>
      <c r="F49">
        <v>-0.3</v>
      </c>
      <c r="G49" s="7">
        <v>3</v>
      </c>
      <c r="H49" s="7">
        <v>3</v>
      </c>
      <c r="I49" t="e">
        <f>VLOOKUP(V49,#REF!,2,FALSE)</f>
        <v>#REF!</v>
      </c>
      <c r="J49">
        <v>0</v>
      </c>
      <c r="K49">
        <v>0</v>
      </c>
      <c r="L49">
        <v>0.5</v>
      </c>
      <c r="M49" t="e">
        <f t="shared" si="0"/>
        <v>#REF!</v>
      </c>
      <c r="N49" t="e">
        <f t="shared" si="1"/>
        <v>#REF!</v>
      </c>
      <c r="O49" t="e">
        <f>#REF!^2/((G49*#REF!)*(SQRT(1+H49^2)))</f>
        <v>#REF!</v>
      </c>
      <c r="P49" t="e">
        <f t="shared" si="3"/>
        <v>#REF!</v>
      </c>
      <c r="Q49" t="e">
        <f>VLOOKUP(V49,#REF!,4,FALSE)</f>
        <v>#REF!</v>
      </c>
      <c r="R49" s="10" t="e">
        <f>VLOOKUP(V49,#REF!,3,FALSE)</f>
        <v>#REF!</v>
      </c>
      <c r="S49">
        <v>0</v>
      </c>
      <c r="T49">
        <v>2</v>
      </c>
      <c r="U49" t="e">
        <f>IF(W49="","PSSE_Test_"&amp;A49&amp;"_"&amp;#REF!&amp;"_R0"&amp;"_SCR"&amp;ROUND(G49,2)&amp;"_XR"&amp;ROUND(H49,2)&amp;"_P"&amp;E49&amp;"_Q"&amp;VLOOKUP(F49,$AK$3:$AL$7,2,FALSE),"Test_"&amp;A49&amp;"_"&amp;#REF!&amp;"_R0"&amp;"_SCR"&amp;ROUND(G49,2)&amp;"_XR"&amp;ROUND(H49,2)&amp;"_P"&amp;E49&amp;"_Q"&amp;VLOOKUP(F49,$AK$3:$AL$7,2,FALSE)&amp;"_"&amp;W49)</f>
        <v>#REF!</v>
      </c>
      <c r="V49" t="str">
        <f t="shared" si="2"/>
        <v>PSSE_DMAT_HYB_SCR3_XR3_P0.05_Q-0.3</v>
      </c>
      <c r="Y49" t="e">
        <f t="shared" si="4"/>
        <v>#REF!</v>
      </c>
      <c r="AH49" s="7"/>
      <c r="AI49" s="7"/>
    </row>
    <row r="50" spans="1:35" x14ac:dyDescent="0.25">
      <c r="A50" s="5" t="s">
        <v>122</v>
      </c>
      <c r="B50" s="5" t="s">
        <v>17</v>
      </c>
      <c r="C50" t="s">
        <v>31</v>
      </c>
      <c r="D50">
        <v>20</v>
      </c>
      <c r="E50">
        <v>0.05</v>
      </c>
      <c r="F50">
        <v>0.3</v>
      </c>
      <c r="G50" s="7">
        <v>3</v>
      </c>
      <c r="H50" s="7">
        <v>3</v>
      </c>
      <c r="I50" t="e">
        <f>VLOOKUP(V50,#REF!,2,FALSE)</f>
        <v>#REF!</v>
      </c>
      <c r="J50">
        <v>0</v>
      </c>
      <c r="K50">
        <v>0</v>
      </c>
      <c r="L50">
        <v>0.5</v>
      </c>
      <c r="M50" t="e">
        <f t="shared" si="0"/>
        <v>#REF!</v>
      </c>
      <c r="N50" t="e">
        <f t="shared" si="1"/>
        <v>#REF!</v>
      </c>
      <c r="O50" t="e">
        <f>#REF!^2/((G50*#REF!)*(SQRT(1+H50^2)))</f>
        <v>#REF!</v>
      </c>
      <c r="P50" t="e">
        <f t="shared" si="3"/>
        <v>#REF!</v>
      </c>
      <c r="Q50" t="e">
        <f>VLOOKUP(V50,#REF!,4,FALSE)</f>
        <v>#REF!</v>
      </c>
      <c r="R50" s="10" t="e">
        <f>VLOOKUP(V50,#REF!,3,FALSE)</f>
        <v>#REF!</v>
      </c>
      <c r="S50">
        <v>0</v>
      </c>
      <c r="T50">
        <v>2</v>
      </c>
      <c r="U50" t="e">
        <f>IF(W50="","PSSE_Test_"&amp;A50&amp;"_"&amp;#REF!&amp;"_R0"&amp;"_SCR"&amp;ROUND(G50,2)&amp;"_XR"&amp;ROUND(H50,2)&amp;"_P"&amp;E50&amp;"_Q"&amp;VLOOKUP(F50,$AK$3:$AL$7,2,FALSE),"Test_"&amp;A50&amp;"_"&amp;#REF!&amp;"_R0"&amp;"_SCR"&amp;ROUND(G50,2)&amp;"_XR"&amp;ROUND(H50,2)&amp;"_P"&amp;E50&amp;"_Q"&amp;VLOOKUP(F50,$AK$3:$AL$7,2,FALSE)&amp;"_"&amp;W50)</f>
        <v>#REF!</v>
      </c>
      <c r="V50" t="str">
        <f t="shared" si="2"/>
        <v>PSSE_DMAT_HYB_SCR3_XR3_P0.05_Q0.3</v>
      </c>
      <c r="Y50" t="e">
        <f t="shared" si="4"/>
        <v>#REF!</v>
      </c>
      <c r="AH50" s="7"/>
      <c r="AI50" s="7"/>
    </row>
    <row r="51" spans="1:35" x14ac:dyDescent="0.25">
      <c r="A51" s="5" t="s">
        <v>123</v>
      </c>
      <c r="B51" s="5" t="s">
        <v>17</v>
      </c>
      <c r="C51" t="s">
        <v>32</v>
      </c>
      <c r="D51">
        <v>45</v>
      </c>
      <c r="E51">
        <v>1</v>
      </c>
      <c r="F51">
        <v>0</v>
      </c>
      <c r="G51" s="7">
        <v>7.06</v>
      </c>
      <c r="H51" s="7">
        <v>1.63</v>
      </c>
      <c r="I51" t="e">
        <f>VLOOKUP(V51,#REF!,2,FALSE)</f>
        <v>#REF!</v>
      </c>
      <c r="J51">
        <v>0</v>
      </c>
      <c r="K51">
        <v>0</v>
      </c>
      <c r="L51">
        <v>0</v>
      </c>
      <c r="M51" t="e">
        <f t="shared" si="0"/>
        <v>#REF!</v>
      </c>
      <c r="N51" t="e">
        <f t="shared" si="1"/>
        <v>#REF!</v>
      </c>
      <c r="O51" t="e">
        <f>#REF!^2/((G51*#REF!)*(SQRT(1+H51^2)))</f>
        <v>#REF!</v>
      </c>
      <c r="P51" t="e">
        <f t="shared" si="3"/>
        <v>#REF!</v>
      </c>
      <c r="Q51" t="e">
        <f>VLOOKUP(V51,#REF!,4,FALSE)</f>
        <v>#REF!</v>
      </c>
      <c r="R51" s="10" t="e">
        <f>VLOOKUP(V51,#REF!,3,FALSE)</f>
        <v>#REF!</v>
      </c>
      <c r="S51">
        <v>0</v>
      </c>
      <c r="T51">
        <v>1</v>
      </c>
      <c r="U51" t="e">
        <f>IF(W51="","PSSE_Test_"&amp;A51&amp;"_"&amp;#REF!&amp;"_R0"&amp;"_SCR"&amp;ROUND(G51,2)&amp;"_XR"&amp;ROUND(H51,2)&amp;"_P"&amp;E51&amp;"_Q"&amp;VLOOKUP(F51,$AK$3:$AL$7,2,FALSE),"Test_"&amp;A51&amp;"_"&amp;#REF!&amp;"_R0"&amp;"_SCR"&amp;ROUND(G51,2)&amp;"_XR"&amp;ROUND(H51,2)&amp;"_P"&amp;E51&amp;"_Q"&amp;VLOOKUP(F51,$AK$3:$AL$7,2,FALSE)&amp;"_"&amp;W51)</f>
        <v>#REF!</v>
      </c>
      <c r="V51" t="str">
        <f t="shared" si="2"/>
        <v>PSSE_DMAT_HYB_SCR7.06_XR1.63_P1_Q0</v>
      </c>
      <c r="Y51" t="e">
        <f t="shared" si="4"/>
        <v>#REF!</v>
      </c>
      <c r="AH51" s="7"/>
      <c r="AI51" s="7"/>
    </row>
    <row r="52" spans="1:35" x14ac:dyDescent="0.25">
      <c r="A52" s="5" t="s">
        <v>124</v>
      </c>
      <c r="B52" s="5" t="s">
        <v>17</v>
      </c>
      <c r="C52" t="s">
        <v>32</v>
      </c>
      <c r="D52">
        <v>45</v>
      </c>
      <c r="E52">
        <v>1</v>
      </c>
      <c r="F52">
        <v>0</v>
      </c>
      <c r="G52" s="7">
        <v>4.53</v>
      </c>
      <c r="H52" s="7">
        <v>1.21</v>
      </c>
      <c r="I52" t="e">
        <f>VLOOKUP(V52,#REF!,2,FALSE)</f>
        <v>#REF!</v>
      </c>
      <c r="J52">
        <v>0</v>
      </c>
      <c r="K52">
        <v>0</v>
      </c>
      <c r="L52">
        <v>0</v>
      </c>
      <c r="M52" t="e">
        <f t="shared" si="0"/>
        <v>#REF!</v>
      </c>
      <c r="N52" t="e">
        <f t="shared" si="1"/>
        <v>#REF!</v>
      </c>
      <c r="O52" t="e">
        <f>#REF!^2/((G52*#REF!)*(SQRT(1+H52^2)))</f>
        <v>#REF!</v>
      </c>
      <c r="P52" t="e">
        <f t="shared" si="3"/>
        <v>#REF!</v>
      </c>
      <c r="Q52" t="e">
        <f>VLOOKUP(V52,#REF!,4,FALSE)</f>
        <v>#REF!</v>
      </c>
      <c r="R52" s="10" t="e">
        <f>VLOOKUP(V52,#REF!,3,FALSE)</f>
        <v>#REF!</v>
      </c>
      <c r="S52">
        <v>0</v>
      </c>
      <c r="T52">
        <v>1</v>
      </c>
      <c r="U52" t="e">
        <f>IF(W52="","PSSE_Test_"&amp;A52&amp;"_"&amp;#REF!&amp;"_R0"&amp;"_SCR"&amp;ROUND(G52,2)&amp;"_XR"&amp;ROUND(H52,2)&amp;"_P"&amp;E52&amp;"_Q"&amp;VLOOKUP(F52,$AK$3:$AL$7,2,FALSE),"Test_"&amp;A52&amp;"_"&amp;#REF!&amp;"_R0"&amp;"_SCR"&amp;ROUND(G52,2)&amp;"_XR"&amp;ROUND(H52,2)&amp;"_P"&amp;E52&amp;"_Q"&amp;VLOOKUP(F52,$AK$3:$AL$7,2,FALSE)&amp;"_"&amp;W52)</f>
        <v>#REF!</v>
      </c>
      <c r="V52" t="str">
        <f t="shared" si="2"/>
        <v>PSSE_DMAT_HYB_SCR4.53_XR1.21_P1_Q0</v>
      </c>
      <c r="Y52" t="e">
        <f t="shared" si="4"/>
        <v>#REF!</v>
      </c>
      <c r="AH52" s="7"/>
      <c r="AI52" s="7"/>
    </row>
    <row r="53" spans="1:35" x14ac:dyDescent="0.25">
      <c r="A53" s="5" t="s">
        <v>125</v>
      </c>
      <c r="B53" s="5" t="s">
        <v>17</v>
      </c>
      <c r="C53" t="s">
        <v>33</v>
      </c>
      <c r="D53">
        <v>45</v>
      </c>
      <c r="E53">
        <v>1</v>
      </c>
      <c r="F53">
        <v>0</v>
      </c>
      <c r="G53" s="7">
        <v>7.06</v>
      </c>
      <c r="H53" s="7">
        <v>1.63</v>
      </c>
      <c r="I53" t="e">
        <f>VLOOKUP(V53,#REF!,2,FALSE)</f>
        <v>#REF!</v>
      </c>
      <c r="J53">
        <v>0</v>
      </c>
      <c r="K53">
        <v>0</v>
      </c>
      <c r="L53">
        <v>0</v>
      </c>
      <c r="M53" t="e">
        <f t="shared" si="0"/>
        <v>#REF!</v>
      </c>
      <c r="N53" t="e">
        <f t="shared" si="1"/>
        <v>#REF!</v>
      </c>
      <c r="O53" t="e">
        <f>#REF!^2/((G53*#REF!)*(SQRT(1+H53^2)))</f>
        <v>#REF!</v>
      </c>
      <c r="P53" t="e">
        <f t="shared" si="3"/>
        <v>#REF!</v>
      </c>
      <c r="Q53" t="e">
        <f>VLOOKUP(V53,#REF!,4,FALSE)</f>
        <v>#REF!</v>
      </c>
      <c r="R53" s="10" t="e">
        <f>VLOOKUP(V53,#REF!,3,FALSE)</f>
        <v>#REF!</v>
      </c>
      <c r="S53">
        <v>0</v>
      </c>
      <c r="T53">
        <v>1</v>
      </c>
      <c r="U53" t="e">
        <f>IF(W53="","PSSE_Test_"&amp;A53&amp;"_"&amp;#REF!&amp;"_R0"&amp;"_SCR"&amp;ROUND(G53,2)&amp;"_XR"&amp;ROUND(H53,2)&amp;"_P"&amp;E53&amp;"_Q"&amp;VLOOKUP(F53,$AK$3:$AL$7,2,FALSE),"Test_"&amp;A53&amp;"_"&amp;#REF!&amp;"_R0"&amp;"_SCR"&amp;ROUND(G53,2)&amp;"_XR"&amp;ROUND(H53,2)&amp;"_P"&amp;E53&amp;"_Q"&amp;VLOOKUP(F53,$AK$3:$AL$7,2,FALSE)&amp;"_"&amp;W53)</f>
        <v>#REF!</v>
      </c>
      <c r="V53" t="str">
        <f t="shared" si="2"/>
        <v>PSSE_DMAT_HYB_SCR7.06_XR1.63_P1_Q0</v>
      </c>
      <c r="Y53" t="e">
        <f t="shared" si="4"/>
        <v>#REF!</v>
      </c>
      <c r="AH53" s="7"/>
      <c r="AI53" s="7"/>
    </row>
    <row r="54" spans="1:35" x14ac:dyDescent="0.25">
      <c r="A54" s="5" t="s">
        <v>126</v>
      </c>
      <c r="B54" s="5" t="s">
        <v>17</v>
      </c>
      <c r="C54" t="s">
        <v>33</v>
      </c>
      <c r="D54">
        <v>45</v>
      </c>
      <c r="E54">
        <v>1</v>
      </c>
      <c r="F54">
        <v>0</v>
      </c>
      <c r="G54" s="7">
        <v>4.53</v>
      </c>
      <c r="H54" s="7">
        <v>1.21</v>
      </c>
      <c r="I54" t="e">
        <f>VLOOKUP(V54,#REF!,2,FALSE)</f>
        <v>#REF!</v>
      </c>
      <c r="J54">
        <v>0</v>
      </c>
      <c r="K54">
        <v>0</v>
      </c>
      <c r="L54">
        <v>0</v>
      </c>
      <c r="M54" t="e">
        <f t="shared" si="0"/>
        <v>#REF!</v>
      </c>
      <c r="N54" t="e">
        <f t="shared" si="1"/>
        <v>#REF!</v>
      </c>
      <c r="O54" t="e">
        <f>#REF!^2/((G54*#REF!)*(SQRT(1+H54^2)))</f>
        <v>#REF!</v>
      </c>
      <c r="P54" t="e">
        <f t="shared" si="3"/>
        <v>#REF!</v>
      </c>
      <c r="Q54" t="e">
        <f>VLOOKUP(V54,#REF!,4,FALSE)</f>
        <v>#REF!</v>
      </c>
      <c r="R54" s="10" t="e">
        <f>VLOOKUP(V54,#REF!,3,FALSE)</f>
        <v>#REF!</v>
      </c>
      <c r="S54">
        <v>0</v>
      </c>
      <c r="T54">
        <v>1</v>
      </c>
      <c r="U54" t="e">
        <f>IF(W54="","PSSE_Test_"&amp;A54&amp;"_"&amp;#REF!&amp;"_R0"&amp;"_SCR"&amp;ROUND(G54,2)&amp;"_XR"&amp;ROUND(H54,2)&amp;"_P"&amp;E54&amp;"_Q"&amp;VLOOKUP(F54,$AK$3:$AL$7,2,FALSE),"Test_"&amp;A54&amp;"_"&amp;#REF!&amp;"_R0"&amp;"_SCR"&amp;ROUND(G54,2)&amp;"_XR"&amp;ROUND(H54,2)&amp;"_P"&amp;E54&amp;"_Q"&amp;VLOOKUP(F54,$AK$3:$AL$7,2,FALSE)&amp;"_"&amp;W54)</f>
        <v>#REF!</v>
      </c>
      <c r="V54" t="str">
        <f t="shared" si="2"/>
        <v>PSSE_DMAT_HYB_SCR4.53_XR1.21_P1_Q0</v>
      </c>
      <c r="Y54" t="e">
        <f t="shared" si="4"/>
        <v>#REF!</v>
      </c>
      <c r="AH54" s="7"/>
      <c r="AI54" s="7"/>
    </row>
    <row r="55" spans="1:35" x14ac:dyDescent="0.25">
      <c r="A55" s="5" t="s">
        <v>127</v>
      </c>
      <c r="B55" s="5" t="s">
        <v>17</v>
      </c>
      <c r="C55" t="s">
        <v>34</v>
      </c>
      <c r="D55">
        <v>45</v>
      </c>
      <c r="E55">
        <v>1</v>
      </c>
      <c r="F55">
        <v>0</v>
      </c>
      <c r="G55" s="7">
        <v>7.06</v>
      </c>
      <c r="H55" s="7">
        <v>1.63</v>
      </c>
      <c r="I55" t="e">
        <f>VLOOKUP(V55,#REF!,2,FALSE)</f>
        <v>#REF!</v>
      </c>
      <c r="J55">
        <v>0</v>
      </c>
      <c r="K55">
        <v>0</v>
      </c>
      <c r="L55">
        <v>0</v>
      </c>
      <c r="M55" t="e">
        <f t="shared" si="0"/>
        <v>#REF!</v>
      </c>
      <c r="N55" t="e">
        <f t="shared" si="1"/>
        <v>#REF!</v>
      </c>
      <c r="O55" t="e">
        <f>#REF!^2/((G55*#REF!)*(SQRT(1+H55^2)))</f>
        <v>#REF!</v>
      </c>
      <c r="P55" t="e">
        <f t="shared" si="3"/>
        <v>#REF!</v>
      </c>
      <c r="Q55" t="e">
        <f>VLOOKUP(V55,#REF!,4,FALSE)</f>
        <v>#REF!</v>
      </c>
      <c r="R55" s="10" t="e">
        <f>VLOOKUP(V55,#REF!,3,FALSE)</f>
        <v>#REF!</v>
      </c>
      <c r="S55">
        <v>0</v>
      </c>
      <c r="T55">
        <v>1</v>
      </c>
      <c r="U55" t="e">
        <f>IF(W55="","PSSE_Test_"&amp;A55&amp;"_"&amp;#REF!&amp;"_R0"&amp;"_SCR"&amp;ROUND(G55,2)&amp;"_XR"&amp;ROUND(H55,2)&amp;"_P"&amp;E55&amp;"_Q"&amp;VLOOKUP(F55,$AK$3:$AL$7,2,FALSE),"Test_"&amp;A55&amp;"_"&amp;#REF!&amp;"_R0"&amp;"_SCR"&amp;ROUND(G55,2)&amp;"_XR"&amp;ROUND(H55,2)&amp;"_P"&amp;E55&amp;"_Q"&amp;VLOOKUP(F55,$AK$3:$AL$7,2,FALSE)&amp;"_"&amp;W55)</f>
        <v>#REF!</v>
      </c>
      <c r="V55" t="str">
        <f t="shared" si="2"/>
        <v>PSSE_DMAT_HYB_SCR7.06_XR1.63_P1_Q0</v>
      </c>
      <c r="Y55" t="e">
        <f t="shared" si="4"/>
        <v>#REF!</v>
      </c>
      <c r="AH55" s="7"/>
      <c r="AI55" s="7"/>
    </row>
    <row r="56" spans="1:35" x14ac:dyDescent="0.25">
      <c r="A56" s="5" t="s">
        <v>128</v>
      </c>
      <c r="B56" s="5" t="s">
        <v>17</v>
      </c>
      <c r="C56" t="s">
        <v>34</v>
      </c>
      <c r="D56">
        <v>45</v>
      </c>
      <c r="E56">
        <v>1</v>
      </c>
      <c r="F56">
        <v>0</v>
      </c>
      <c r="G56" s="7">
        <v>4.53</v>
      </c>
      <c r="H56" s="7">
        <v>1.21</v>
      </c>
      <c r="I56" t="e">
        <f>VLOOKUP(V56,#REF!,2,FALSE)</f>
        <v>#REF!</v>
      </c>
      <c r="J56">
        <v>0</v>
      </c>
      <c r="K56">
        <v>0</v>
      </c>
      <c r="L56">
        <v>0</v>
      </c>
      <c r="M56" t="e">
        <f t="shared" si="0"/>
        <v>#REF!</v>
      </c>
      <c r="N56" t="e">
        <f t="shared" si="1"/>
        <v>#REF!</v>
      </c>
      <c r="O56" t="e">
        <f>#REF!^2/((G56*#REF!)*(SQRT(1+H56^2)))</f>
        <v>#REF!</v>
      </c>
      <c r="P56" t="e">
        <f t="shared" si="3"/>
        <v>#REF!</v>
      </c>
      <c r="Q56" t="e">
        <f>VLOOKUP(V56,#REF!,4,FALSE)</f>
        <v>#REF!</v>
      </c>
      <c r="R56" s="10" t="e">
        <f>VLOOKUP(V56,#REF!,3,FALSE)</f>
        <v>#REF!</v>
      </c>
      <c r="S56">
        <v>0</v>
      </c>
      <c r="T56">
        <v>1</v>
      </c>
      <c r="U56" t="e">
        <f>IF(W56="","PSSE_Test_"&amp;A56&amp;"_"&amp;#REF!&amp;"_R0"&amp;"_SCR"&amp;ROUND(G56,2)&amp;"_XR"&amp;ROUND(H56,2)&amp;"_P"&amp;E56&amp;"_Q"&amp;VLOOKUP(F56,$AK$3:$AL$7,2,FALSE),"Test_"&amp;A56&amp;"_"&amp;#REF!&amp;"_R0"&amp;"_SCR"&amp;ROUND(G56,2)&amp;"_XR"&amp;ROUND(H56,2)&amp;"_P"&amp;E56&amp;"_Q"&amp;VLOOKUP(F56,$AK$3:$AL$7,2,FALSE)&amp;"_"&amp;W56)</f>
        <v>#REF!</v>
      </c>
      <c r="V56" t="str">
        <f t="shared" si="2"/>
        <v>PSSE_DMAT_HYB_SCR4.53_XR1.21_P1_Q0</v>
      </c>
      <c r="Y56" t="e">
        <f t="shared" si="4"/>
        <v>#REF!</v>
      </c>
      <c r="AH56" s="7"/>
      <c r="AI56" s="7"/>
    </row>
    <row r="57" spans="1:35" x14ac:dyDescent="0.25">
      <c r="A57" s="5" t="s">
        <v>129</v>
      </c>
      <c r="B57" s="5" t="s">
        <v>17</v>
      </c>
      <c r="C57" t="s">
        <v>35</v>
      </c>
      <c r="D57">
        <v>45</v>
      </c>
      <c r="E57">
        <v>1</v>
      </c>
      <c r="F57">
        <v>0</v>
      </c>
      <c r="G57" s="7">
        <v>7.06</v>
      </c>
      <c r="H57" s="7">
        <v>1.63</v>
      </c>
      <c r="I57" t="e">
        <f>VLOOKUP(V57,#REF!,2,FALSE)</f>
        <v>#REF!</v>
      </c>
      <c r="J57">
        <v>0</v>
      </c>
      <c r="K57">
        <v>0</v>
      </c>
      <c r="L57">
        <v>0</v>
      </c>
      <c r="M57" t="e">
        <f t="shared" si="0"/>
        <v>#REF!</v>
      </c>
      <c r="N57" t="e">
        <f t="shared" si="1"/>
        <v>#REF!</v>
      </c>
      <c r="O57" t="e">
        <f>#REF!^2/((G57*#REF!)*(SQRT(1+H57^2)))</f>
        <v>#REF!</v>
      </c>
      <c r="P57" t="e">
        <f t="shared" si="3"/>
        <v>#REF!</v>
      </c>
      <c r="Q57" t="e">
        <f>VLOOKUP(V57,#REF!,4,FALSE)</f>
        <v>#REF!</v>
      </c>
      <c r="R57" s="10" t="e">
        <f>VLOOKUP(V57,#REF!,3,FALSE)</f>
        <v>#REF!</v>
      </c>
      <c r="S57">
        <v>0</v>
      </c>
      <c r="T57">
        <v>1</v>
      </c>
      <c r="U57" t="e">
        <f>IF(W57="","PSSE_Test_"&amp;A57&amp;"_"&amp;#REF!&amp;"_R0"&amp;"_SCR"&amp;ROUND(G57,2)&amp;"_XR"&amp;ROUND(H57,2)&amp;"_P"&amp;E57&amp;"_Q"&amp;VLOOKUP(F57,$AK$3:$AL$7,2,FALSE),"Test_"&amp;A57&amp;"_"&amp;#REF!&amp;"_R0"&amp;"_SCR"&amp;ROUND(G57,2)&amp;"_XR"&amp;ROUND(H57,2)&amp;"_P"&amp;E57&amp;"_Q"&amp;VLOOKUP(F57,$AK$3:$AL$7,2,FALSE)&amp;"_"&amp;W57)</f>
        <v>#REF!</v>
      </c>
      <c r="V57" t="str">
        <f t="shared" si="2"/>
        <v>PSSE_DMAT_HYB_SCR7.06_XR1.63_P1_Q0</v>
      </c>
      <c r="Y57" t="e">
        <f t="shared" si="4"/>
        <v>#REF!</v>
      </c>
      <c r="AH57" s="7"/>
      <c r="AI57" s="7"/>
    </row>
    <row r="58" spans="1:35" x14ac:dyDescent="0.25">
      <c r="A58" s="5" t="s">
        <v>130</v>
      </c>
      <c r="B58" s="5" t="s">
        <v>17</v>
      </c>
      <c r="C58" t="s">
        <v>35</v>
      </c>
      <c r="D58">
        <v>45</v>
      </c>
      <c r="E58">
        <v>1</v>
      </c>
      <c r="F58">
        <v>0</v>
      </c>
      <c r="G58" s="7">
        <v>4.53</v>
      </c>
      <c r="H58" s="7">
        <v>1.21</v>
      </c>
      <c r="I58" t="e">
        <f>VLOOKUP(V58,#REF!,2,FALSE)</f>
        <v>#REF!</v>
      </c>
      <c r="J58">
        <v>0</v>
      </c>
      <c r="K58">
        <v>0</v>
      </c>
      <c r="L58">
        <v>0</v>
      </c>
      <c r="M58" t="e">
        <f t="shared" si="0"/>
        <v>#REF!</v>
      </c>
      <c r="N58" t="e">
        <f t="shared" si="1"/>
        <v>#REF!</v>
      </c>
      <c r="O58" t="e">
        <f>#REF!^2/((G58*#REF!)*(SQRT(1+H58^2)))</f>
        <v>#REF!</v>
      </c>
      <c r="P58" t="e">
        <f t="shared" si="3"/>
        <v>#REF!</v>
      </c>
      <c r="Q58" t="e">
        <f>VLOOKUP(V58,#REF!,4,FALSE)</f>
        <v>#REF!</v>
      </c>
      <c r="R58" s="10" t="e">
        <f>VLOOKUP(V58,#REF!,3,FALSE)</f>
        <v>#REF!</v>
      </c>
      <c r="S58">
        <v>0</v>
      </c>
      <c r="T58">
        <v>1</v>
      </c>
      <c r="U58" t="e">
        <f>IF(W58="","PSSE_Test_"&amp;A58&amp;"_"&amp;#REF!&amp;"_R0"&amp;"_SCR"&amp;ROUND(G58,2)&amp;"_XR"&amp;ROUND(H58,2)&amp;"_P"&amp;E58&amp;"_Q"&amp;VLOOKUP(F58,$AK$3:$AL$7,2,FALSE),"Test_"&amp;A58&amp;"_"&amp;#REF!&amp;"_R0"&amp;"_SCR"&amp;ROUND(G58,2)&amp;"_XR"&amp;ROUND(H58,2)&amp;"_P"&amp;E58&amp;"_Q"&amp;VLOOKUP(F58,$AK$3:$AL$7,2,FALSE)&amp;"_"&amp;W58)</f>
        <v>#REF!</v>
      </c>
      <c r="V58" t="str">
        <f t="shared" si="2"/>
        <v>PSSE_DMAT_HYB_SCR4.53_XR1.21_P1_Q0</v>
      </c>
      <c r="Y58" t="e">
        <f t="shared" si="4"/>
        <v>#REF!</v>
      </c>
      <c r="AH58" s="7"/>
      <c r="AI58" s="7"/>
    </row>
    <row r="59" spans="1:35" x14ac:dyDescent="0.25">
      <c r="A59" s="5" t="s">
        <v>131</v>
      </c>
      <c r="B59" s="5" t="s">
        <v>17</v>
      </c>
      <c r="C59" t="s">
        <v>36</v>
      </c>
      <c r="D59">
        <v>45</v>
      </c>
      <c r="E59">
        <v>1</v>
      </c>
      <c r="F59">
        <v>0</v>
      </c>
      <c r="G59" s="7">
        <v>7.06</v>
      </c>
      <c r="H59" s="7">
        <v>1.63</v>
      </c>
      <c r="I59" t="e">
        <f>VLOOKUP(V59,#REF!,2,FALSE)</f>
        <v>#REF!</v>
      </c>
      <c r="J59">
        <v>0</v>
      </c>
      <c r="K59">
        <v>0</v>
      </c>
      <c r="L59">
        <v>0</v>
      </c>
      <c r="M59" t="e">
        <f t="shared" si="0"/>
        <v>#REF!</v>
      </c>
      <c r="N59" t="e">
        <f t="shared" si="1"/>
        <v>#REF!</v>
      </c>
      <c r="O59" t="e">
        <f>#REF!^2/((G59*#REF!)*(SQRT(1+H59^2)))</f>
        <v>#REF!</v>
      </c>
      <c r="P59" t="e">
        <f t="shared" si="3"/>
        <v>#REF!</v>
      </c>
      <c r="Q59" t="e">
        <f>VLOOKUP(V59,#REF!,4,FALSE)</f>
        <v>#REF!</v>
      </c>
      <c r="R59" s="10" t="e">
        <f>VLOOKUP(V59,#REF!,3,FALSE)</f>
        <v>#REF!</v>
      </c>
      <c r="S59">
        <v>0</v>
      </c>
      <c r="T59">
        <v>1</v>
      </c>
      <c r="U59" t="e">
        <f>IF(W59="","PSSE_Test_"&amp;A59&amp;"_"&amp;#REF!&amp;"_R0"&amp;"_SCR"&amp;ROUND(G59,2)&amp;"_XR"&amp;ROUND(H59,2)&amp;"_P"&amp;E59&amp;"_Q"&amp;VLOOKUP(F59,$AK$3:$AL$7,2,FALSE),"Test_"&amp;A59&amp;"_"&amp;#REF!&amp;"_R0"&amp;"_SCR"&amp;ROUND(G59,2)&amp;"_XR"&amp;ROUND(H59,2)&amp;"_P"&amp;E59&amp;"_Q"&amp;VLOOKUP(F59,$AK$3:$AL$7,2,FALSE)&amp;"_"&amp;W59)</f>
        <v>#REF!</v>
      </c>
      <c r="V59" t="str">
        <f t="shared" si="2"/>
        <v>PSSE_DMAT_HYB_SCR7.06_XR1.63_P1_Q0</v>
      </c>
      <c r="Y59" t="e">
        <f t="shared" si="4"/>
        <v>#REF!</v>
      </c>
      <c r="AH59" s="7"/>
      <c r="AI59" s="7"/>
    </row>
    <row r="60" spans="1:35" x14ac:dyDescent="0.25">
      <c r="A60" s="5" t="s">
        <v>132</v>
      </c>
      <c r="B60" s="5" t="s">
        <v>17</v>
      </c>
      <c r="C60" t="s">
        <v>36</v>
      </c>
      <c r="D60">
        <v>45</v>
      </c>
      <c r="E60">
        <v>1</v>
      </c>
      <c r="F60">
        <v>0</v>
      </c>
      <c r="G60" s="7">
        <v>4.53</v>
      </c>
      <c r="H60" s="7">
        <v>1.21</v>
      </c>
      <c r="I60" t="e">
        <f>VLOOKUP(V60,#REF!,2,FALSE)</f>
        <v>#REF!</v>
      </c>
      <c r="J60">
        <v>0</v>
      </c>
      <c r="K60">
        <v>0</v>
      </c>
      <c r="L60">
        <v>0</v>
      </c>
      <c r="M60" t="e">
        <f t="shared" si="0"/>
        <v>#REF!</v>
      </c>
      <c r="N60" t="e">
        <f t="shared" si="1"/>
        <v>#REF!</v>
      </c>
      <c r="O60" t="e">
        <f>#REF!^2/((G60*#REF!)*(SQRT(1+H60^2)))</f>
        <v>#REF!</v>
      </c>
      <c r="P60" t="e">
        <f t="shared" si="3"/>
        <v>#REF!</v>
      </c>
      <c r="Q60" t="e">
        <f>VLOOKUP(V60,#REF!,4,FALSE)</f>
        <v>#REF!</v>
      </c>
      <c r="R60" s="10" t="e">
        <f>VLOOKUP(V60,#REF!,3,FALSE)</f>
        <v>#REF!</v>
      </c>
      <c r="S60">
        <v>0</v>
      </c>
      <c r="T60">
        <v>1</v>
      </c>
      <c r="U60" t="e">
        <f>IF(W60="","PSSE_Test_"&amp;A60&amp;"_"&amp;#REF!&amp;"_R0"&amp;"_SCR"&amp;ROUND(G60,2)&amp;"_XR"&amp;ROUND(H60,2)&amp;"_P"&amp;E60&amp;"_Q"&amp;VLOOKUP(F60,$AK$3:$AL$7,2,FALSE),"Test_"&amp;A60&amp;"_"&amp;#REF!&amp;"_R0"&amp;"_SCR"&amp;ROUND(G60,2)&amp;"_XR"&amp;ROUND(H60,2)&amp;"_P"&amp;E60&amp;"_Q"&amp;VLOOKUP(F60,$AK$3:$AL$7,2,FALSE)&amp;"_"&amp;W60)</f>
        <v>#REF!</v>
      </c>
      <c r="V60" t="str">
        <f t="shared" si="2"/>
        <v>PSSE_DMAT_HYB_SCR4.53_XR1.21_P1_Q0</v>
      </c>
      <c r="Y60" t="e">
        <f t="shared" si="4"/>
        <v>#REF!</v>
      </c>
      <c r="AH60" s="7"/>
      <c r="AI60" s="7"/>
    </row>
    <row r="61" spans="1:35" x14ac:dyDescent="0.25">
      <c r="A61" s="5" t="s">
        <v>133</v>
      </c>
      <c r="B61" s="5" t="s">
        <v>17</v>
      </c>
      <c r="C61" t="s">
        <v>37</v>
      </c>
      <c r="D61">
        <v>45</v>
      </c>
      <c r="E61">
        <v>1</v>
      </c>
      <c r="F61">
        <v>0</v>
      </c>
      <c r="G61" s="7">
        <v>7.06</v>
      </c>
      <c r="H61" s="7">
        <v>1.63</v>
      </c>
      <c r="I61" t="e">
        <f>VLOOKUP(V61,#REF!,2,FALSE)</f>
        <v>#REF!</v>
      </c>
      <c r="J61">
        <v>0</v>
      </c>
      <c r="K61">
        <v>0</v>
      </c>
      <c r="L61">
        <v>0</v>
      </c>
      <c r="M61" t="e">
        <f t="shared" si="0"/>
        <v>#REF!</v>
      </c>
      <c r="N61" t="e">
        <f t="shared" si="1"/>
        <v>#REF!</v>
      </c>
      <c r="O61" t="e">
        <f>#REF!^2/((G61*#REF!)*(SQRT(1+H61^2)))</f>
        <v>#REF!</v>
      </c>
      <c r="P61" t="e">
        <f t="shared" si="3"/>
        <v>#REF!</v>
      </c>
      <c r="Q61" t="e">
        <f>VLOOKUP(V61,#REF!,4,FALSE)</f>
        <v>#REF!</v>
      </c>
      <c r="R61" s="10" t="e">
        <f>VLOOKUP(V61,#REF!,3,FALSE)</f>
        <v>#REF!</v>
      </c>
      <c r="S61">
        <v>0</v>
      </c>
      <c r="T61">
        <v>1</v>
      </c>
      <c r="U61" t="e">
        <f>IF(W61="","PSSE_Test_"&amp;A61&amp;"_"&amp;#REF!&amp;"_R0"&amp;"_SCR"&amp;ROUND(G61,2)&amp;"_XR"&amp;ROUND(H61,2)&amp;"_P"&amp;E61&amp;"_Q"&amp;VLOOKUP(F61,$AK$3:$AL$7,2,FALSE),"Test_"&amp;A61&amp;"_"&amp;#REF!&amp;"_R0"&amp;"_SCR"&amp;ROUND(G61,2)&amp;"_XR"&amp;ROUND(H61,2)&amp;"_P"&amp;E61&amp;"_Q"&amp;VLOOKUP(F61,$AK$3:$AL$7,2,FALSE)&amp;"_"&amp;W61)</f>
        <v>#REF!</v>
      </c>
      <c r="V61" t="str">
        <f t="shared" si="2"/>
        <v>PSSE_DMAT_HYB_SCR7.06_XR1.63_P1_Q0</v>
      </c>
      <c r="Y61" t="e">
        <f t="shared" si="4"/>
        <v>#REF!</v>
      </c>
      <c r="AH61" s="7"/>
      <c r="AI61" s="7"/>
    </row>
    <row r="62" spans="1:35" x14ac:dyDescent="0.25">
      <c r="A62" s="5" t="s">
        <v>134</v>
      </c>
      <c r="B62" s="5" t="s">
        <v>17</v>
      </c>
      <c r="C62" t="s">
        <v>37</v>
      </c>
      <c r="D62">
        <v>45</v>
      </c>
      <c r="E62">
        <v>1</v>
      </c>
      <c r="F62">
        <v>0</v>
      </c>
      <c r="G62" s="7">
        <v>4.53</v>
      </c>
      <c r="H62" s="7">
        <v>1.21</v>
      </c>
      <c r="I62" t="e">
        <f>VLOOKUP(V62,#REF!,2,FALSE)</f>
        <v>#REF!</v>
      </c>
      <c r="J62">
        <v>0</v>
      </c>
      <c r="K62">
        <v>0</v>
      </c>
      <c r="L62">
        <v>0</v>
      </c>
      <c r="M62" t="e">
        <f t="shared" si="0"/>
        <v>#REF!</v>
      </c>
      <c r="N62" t="e">
        <f t="shared" si="1"/>
        <v>#REF!</v>
      </c>
      <c r="O62" t="e">
        <f>#REF!^2/((G62*#REF!)*(SQRT(1+H62^2)))</f>
        <v>#REF!</v>
      </c>
      <c r="P62" t="e">
        <f t="shared" si="3"/>
        <v>#REF!</v>
      </c>
      <c r="Q62" t="e">
        <f>VLOOKUP(V62,#REF!,4,FALSE)</f>
        <v>#REF!</v>
      </c>
      <c r="R62" s="10" t="e">
        <f>VLOOKUP(V62,#REF!,3,FALSE)</f>
        <v>#REF!</v>
      </c>
      <c r="S62">
        <v>0</v>
      </c>
      <c r="T62">
        <v>1</v>
      </c>
      <c r="U62" t="e">
        <f>IF(W62="","PSSE_Test_"&amp;A62&amp;"_"&amp;#REF!&amp;"_R0"&amp;"_SCR"&amp;ROUND(G62,2)&amp;"_XR"&amp;ROUND(H62,2)&amp;"_P"&amp;E62&amp;"_Q"&amp;VLOOKUP(F62,$AK$3:$AL$7,2,FALSE),"Test_"&amp;A62&amp;"_"&amp;#REF!&amp;"_R0"&amp;"_SCR"&amp;ROUND(G62,2)&amp;"_XR"&amp;ROUND(H62,2)&amp;"_P"&amp;E62&amp;"_Q"&amp;VLOOKUP(F62,$AK$3:$AL$7,2,FALSE)&amp;"_"&amp;W62)</f>
        <v>#REF!</v>
      </c>
      <c r="V62" t="str">
        <f t="shared" si="2"/>
        <v>PSSE_DMAT_HYB_SCR4.53_XR1.21_P1_Q0</v>
      </c>
      <c r="Y62" t="e">
        <f t="shared" si="4"/>
        <v>#REF!</v>
      </c>
      <c r="AH62" s="7"/>
      <c r="AI62" s="7"/>
    </row>
    <row r="63" spans="1:35" x14ac:dyDescent="0.25">
      <c r="A63" s="5" t="s">
        <v>135</v>
      </c>
      <c r="B63" s="5" t="s">
        <v>17</v>
      </c>
      <c r="C63" t="s">
        <v>38</v>
      </c>
      <c r="D63">
        <v>45</v>
      </c>
      <c r="E63">
        <v>1</v>
      </c>
      <c r="F63">
        <v>0</v>
      </c>
      <c r="G63" s="7">
        <v>7.06</v>
      </c>
      <c r="H63" s="7">
        <v>1.63</v>
      </c>
      <c r="I63" t="e">
        <f>VLOOKUP(V63,#REF!,2,FALSE)</f>
        <v>#REF!</v>
      </c>
      <c r="J63">
        <v>0</v>
      </c>
      <c r="K63">
        <v>0</v>
      </c>
      <c r="L63">
        <v>0</v>
      </c>
      <c r="M63" t="e">
        <f t="shared" si="0"/>
        <v>#REF!</v>
      </c>
      <c r="N63" t="e">
        <f t="shared" si="1"/>
        <v>#REF!</v>
      </c>
      <c r="O63" t="e">
        <f>#REF!^2/((G63*#REF!)*(SQRT(1+H63^2)))</f>
        <v>#REF!</v>
      </c>
      <c r="P63" t="e">
        <f t="shared" si="3"/>
        <v>#REF!</v>
      </c>
      <c r="Q63" t="e">
        <f>VLOOKUP(V63,#REF!,4,FALSE)</f>
        <v>#REF!</v>
      </c>
      <c r="R63" s="10" t="e">
        <f>VLOOKUP(V63,#REF!,3,FALSE)</f>
        <v>#REF!</v>
      </c>
      <c r="S63">
        <v>0</v>
      </c>
      <c r="T63">
        <v>1</v>
      </c>
      <c r="U63" t="e">
        <f>IF(W63="","PSSE_Test_"&amp;A63&amp;"_"&amp;#REF!&amp;"_R0"&amp;"_SCR"&amp;ROUND(G63,2)&amp;"_XR"&amp;ROUND(H63,2)&amp;"_P"&amp;E63&amp;"_Q"&amp;VLOOKUP(F63,$AK$3:$AL$7,2,FALSE),"Test_"&amp;A63&amp;"_"&amp;#REF!&amp;"_R0"&amp;"_SCR"&amp;ROUND(G63,2)&amp;"_XR"&amp;ROUND(H63,2)&amp;"_P"&amp;E63&amp;"_Q"&amp;VLOOKUP(F63,$AK$3:$AL$7,2,FALSE)&amp;"_"&amp;W63)</f>
        <v>#REF!</v>
      </c>
      <c r="V63" t="str">
        <f t="shared" si="2"/>
        <v>PSSE_DMAT_HYB_SCR7.06_XR1.63_P1_Q0</v>
      </c>
      <c r="Y63" t="e">
        <f t="shared" si="4"/>
        <v>#REF!</v>
      </c>
      <c r="AH63" s="7"/>
      <c r="AI63" s="7"/>
    </row>
    <row r="64" spans="1:35" x14ac:dyDescent="0.25">
      <c r="A64" s="5" t="s">
        <v>136</v>
      </c>
      <c r="B64" s="5" t="s">
        <v>17</v>
      </c>
      <c r="C64" t="s">
        <v>38</v>
      </c>
      <c r="D64">
        <v>45</v>
      </c>
      <c r="E64">
        <v>1</v>
      </c>
      <c r="F64">
        <v>0</v>
      </c>
      <c r="G64" s="7">
        <v>4.53</v>
      </c>
      <c r="H64" s="7">
        <v>1.21</v>
      </c>
      <c r="I64" t="e">
        <f>VLOOKUP(V64,#REF!,2,FALSE)</f>
        <v>#REF!</v>
      </c>
      <c r="J64">
        <v>0</v>
      </c>
      <c r="K64">
        <v>0</v>
      </c>
      <c r="L64">
        <v>0</v>
      </c>
      <c r="M64" t="e">
        <f t="shared" si="0"/>
        <v>#REF!</v>
      </c>
      <c r="N64" t="e">
        <f t="shared" si="1"/>
        <v>#REF!</v>
      </c>
      <c r="O64" t="e">
        <f>#REF!^2/((G64*#REF!)*(SQRT(1+H64^2)))</f>
        <v>#REF!</v>
      </c>
      <c r="P64" t="e">
        <f t="shared" si="3"/>
        <v>#REF!</v>
      </c>
      <c r="Q64" t="e">
        <f>VLOOKUP(V64,#REF!,4,FALSE)</f>
        <v>#REF!</v>
      </c>
      <c r="R64" s="10" t="e">
        <f>VLOOKUP(V64,#REF!,3,FALSE)</f>
        <v>#REF!</v>
      </c>
      <c r="S64">
        <v>0</v>
      </c>
      <c r="T64">
        <v>1</v>
      </c>
      <c r="U64" t="e">
        <f>IF(W64="","PSSE_Test_"&amp;A64&amp;"_"&amp;#REF!&amp;"_R0"&amp;"_SCR"&amp;ROUND(G64,2)&amp;"_XR"&amp;ROUND(H64,2)&amp;"_P"&amp;E64&amp;"_Q"&amp;VLOOKUP(F64,$AK$3:$AL$7,2,FALSE),"Test_"&amp;A64&amp;"_"&amp;#REF!&amp;"_R0"&amp;"_SCR"&amp;ROUND(G64,2)&amp;"_XR"&amp;ROUND(H64,2)&amp;"_P"&amp;E64&amp;"_Q"&amp;VLOOKUP(F64,$AK$3:$AL$7,2,FALSE)&amp;"_"&amp;W64)</f>
        <v>#REF!</v>
      </c>
      <c r="V64" t="str">
        <f t="shared" si="2"/>
        <v>PSSE_DMAT_HYB_SCR4.53_XR1.21_P1_Q0</v>
      </c>
      <c r="Y64" t="e">
        <f t="shared" si="4"/>
        <v>#REF!</v>
      </c>
      <c r="AH64" s="7"/>
      <c r="AI64" s="7"/>
    </row>
    <row r="65" spans="1:35" x14ac:dyDescent="0.25">
      <c r="A65" s="5" t="s">
        <v>137</v>
      </c>
      <c r="B65" s="5" t="s">
        <v>17</v>
      </c>
      <c r="C65" t="s">
        <v>50</v>
      </c>
      <c r="D65">
        <v>20</v>
      </c>
      <c r="E65">
        <v>1</v>
      </c>
      <c r="F65">
        <v>0</v>
      </c>
      <c r="G65" s="7">
        <v>10</v>
      </c>
      <c r="H65" s="7">
        <v>14</v>
      </c>
      <c r="I65" t="e">
        <f>VLOOKUP(V65,#REF!,2,FALSE)</f>
        <v>#REF!</v>
      </c>
      <c r="J65" s="4" t="e">
        <f>VLOOKUP(V65,#REF!,5,FALSE)</f>
        <v>#REF!</v>
      </c>
      <c r="K65">
        <v>0</v>
      </c>
      <c r="L65">
        <v>0.9</v>
      </c>
      <c r="M65" t="e">
        <f t="shared" ref="M65:M127" si="5">O65*T65</f>
        <v>#REF!</v>
      </c>
      <c r="N65" t="e">
        <f t="shared" ref="N65:N127" si="6">P65*T65</f>
        <v>#REF!</v>
      </c>
      <c r="O65" t="e">
        <f>#REF!^2/((G65*#REF!)*(SQRT(1+H65^2)))</f>
        <v>#REF!</v>
      </c>
      <c r="P65" t="e">
        <f t="shared" si="3"/>
        <v>#REF!</v>
      </c>
      <c r="Q65" t="e">
        <f>VLOOKUP(V65,#REF!,4,FALSE)</f>
        <v>#REF!</v>
      </c>
      <c r="R65" s="10" t="e">
        <f>VLOOKUP(V65,#REF!,3,FALSE)</f>
        <v>#REF!</v>
      </c>
      <c r="S65">
        <v>0</v>
      </c>
      <c r="T65">
        <v>1</v>
      </c>
      <c r="U65" t="e">
        <f>IF(W65="","PSSE_Test_"&amp;A65&amp;"_"&amp;#REF!&amp;"_R0"&amp;"_SCR"&amp;ROUND(G65,2)&amp;"_XR"&amp;ROUND(H65,2)&amp;"_P"&amp;E65&amp;"_Q"&amp;VLOOKUP(F65,$AK$3:$AL$7,2,FALSE),"Test_"&amp;A65&amp;"_"&amp;#REF!&amp;"_R0"&amp;"_SCR"&amp;ROUND(G65,2)&amp;"_XR"&amp;ROUND(H65,2)&amp;"_P"&amp;E65&amp;"_Q"&amp;VLOOKUP(F65,$AK$3:$AL$7,2,FALSE)&amp;"_"&amp;W65)</f>
        <v>#REF!</v>
      </c>
      <c r="V65" t="str">
        <f t="shared" si="2"/>
        <v>PSSE_DMAT_HYB_SCR10_XR14_P1_Q0</v>
      </c>
      <c r="Y65" t="e">
        <f t="shared" si="4"/>
        <v>#REF!</v>
      </c>
      <c r="AH65" s="7"/>
      <c r="AI65" s="7"/>
    </row>
    <row r="66" spans="1:35" x14ac:dyDescent="0.25">
      <c r="A66" s="5" t="s">
        <v>138</v>
      </c>
      <c r="B66" s="5" t="s">
        <v>17</v>
      </c>
      <c r="C66" t="s">
        <v>50</v>
      </c>
      <c r="D66">
        <v>20</v>
      </c>
      <c r="E66">
        <v>1</v>
      </c>
      <c r="F66">
        <v>-0.3</v>
      </c>
      <c r="G66" s="7">
        <v>10</v>
      </c>
      <c r="H66" s="7">
        <v>14</v>
      </c>
      <c r="I66" t="e">
        <f>VLOOKUP(V66,#REF!,2,FALSE)</f>
        <v>#REF!</v>
      </c>
      <c r="J66" s="4" t="e">
        <f>VLOOKUP(V66,#REF!,5,FALSE)</f>
        <v>#REF!</v>
      </c>
      <c r="K66">
        <v>0</v>
      </c>
      <c r="L66">
        <v>0.9</v>
      </c>
      <c r="M66" t="e">
        <f t="shared" si="5"/>
        <v>#REF!</v>
      </c>
      <c r="N66" t="e">
        <f t="shared" si="6"/>
        <v>#REF!</v>
      </c>
      <c r="O66" t="e">
        <f>#REF!^2/((G66*#REF!)*(SQRT(1+H66^2)))</f>
        <v>#REF!</v>
      </c>
      <c r="P66" t="e">
        <f t="shared" si="3"/>
        <v>#REF!</v>
      </c>
      <c r="Q66" t="e">
        <f>VLOOKUP(V66,#REF!,4,FALSE)</f>
        <v>#REF!</v>
      </c>
      <c r="R66" s="10" t="e">
        <f>VLOOKUP(V66,#REF!,3,FALSE)</f>
        <v>#REF!</v>
      </c>
      <c r="S66">
        <v>0</v>
      </c>
      <c r="T66">
        <v>1</v>
      </c>
      <c r="U66" t="e">
        <f>IF(W66="","PSSE_Test_"&amp;A66&amp;"_"&amp;#REF!&amp;"_R0"&amp;"_SCR"&amp;ROUND(G66,2)&amp;"_XR"&amp;ROUND(H66,2)&amp;"_P"&amp;E66&amp;"_Q"&amp;VLOOKUP(F66,$AK$3:$AL$7,2,FALSE),"Test_"&amp;A66&amp;"_"&amp;#REF!&amp;"_R0"&amp;"_SCR"&amp;ROUND(G66,2)&amp;"_XR"&amp;ROUND(H66,2)&amp;"_P"&amp;E66&amp;"_Q"&amp;VLOOKUP(F66,$AK$3:$AL$7,2,FALSE)&amp;"_"&amp;W66)</f>
        <v>#REF!</v>
      </c>
      <c r="V66" t="str">
        <f t="shared" ref="V66:V130" si="7">"PSSE_DMAT_HYB_SCR"&amp;ROUND(G66,2)&amp;"_XR"&amp;ROUND(H66,2)&amp;"_P"&amp;E66&amp;"_Q"&amp;F66</f>
        <v>PSSE_DMAT_HYB_SCR10_XR14_P1_Q-0.3</v>
      </c>
      <c r="Y66" t="e">
        <f t="shared" si="4"/>
        <v>#REF!</v>
      </c>
      <c r="AH66" s="7"/>
      <c r="AI66" s="7"/>
    </row>
    <row r="67" spans="1:35" x14ac:dyDescent="0.25">
      <c r="A67" s="5" t="s">
        <v>139</v>
      </c>
      <c r="B67" s="5" t="s">
        <v>17</v>
      </c>
      <c r="C67" t="s">
        <v>50</v>
      </c>
      <c r="D67">
        <v>20</v>
      </c>
      <c r="E67">
        <v>1</v>
      </c>
      <c r="F67">
        <v>0.3</v>
      </c>
      <c r="G67" s="7">
        <v>10</v>
      </c>
      <c r="H67" s="7">
        <v>14</v>
      </c>
      <c r="I67" t="e">
        <f>VLOOKUP(V67,#REF!,2,FALSE)</f>
        <v>#REF!</v>
      </c>
      <c r="J67" s="4" t="e">
        <f>VLOOKUP(V67,#REF!,5,FALSE)</f>
        <v>#REF!</v>
      </c>
      <c r="K67">
        <v>0</v>
      </c>
      <c r="L67">
        <v>0.9</v>
      </c>
      <c r="M67" t="e">
        <f t="shared" si="5"/>
        <v>#REF!</v>
      </c>
      <c r="N67" t="e">
        <f t="shared" si="6"/>
        <v>#REF!</v>
      </c>
      <c r="O67" t="e">
        <f>#REF!^2/((G67*#REF!)*(SQRT(1+H67^2)))</f>
        <v>#REF!</v>
      </c>
      <c r="P67" t="e">
        <f t="shared" ref="P67:P129" si="8">O67*H67/(2*PI()*50)</f>
        <v>#REF!</v>
      </c>
      <c r="Q67" t="e">
        <f>VLOOKUP(V67,#REF!,4,FALSE)</f>
        <v>#REF!</v>
      </c>
      <c r="R67" s="10" t="e">
        <f>VLOOKUP(V67,#REF!,3,FALSE)</f>
        <v>#REF!</v>
      </c>
      <c r="S67">
        <v>0</v>
      </c>
      <c r="T67">
        <v>1</v>
      </c>
      <c r="U67" t="e">
        <f>IF(W67="","PSSE_Test_"&amp;A67&amp;"_"&amp;#REF!&amp;"_R0"&amp;"_SCR"&amp;ROUND(G67,2)&amp;"_XR"&amp;ROUND(H67,2)&amp;"_P"&amp;E67&amp;"_Q"&amp;VLOOKUP(F67,$AK$3:$AL$7,2,FALSE),"Test_"&amp;A67&amp;"_"&amp;#REF!&amp;"_R0"&amp;"_SCR"&amp;ROUND(G67,2)&amp;"_XR"&amp;ROUND(H67,2)&amp;"_P"&amp;E67&amp;"_Q"&amp;VLOOKUP(F67,$AK$3:$AL$7,2,FALSE)&amp;"_"&amp;W67)</f>
        <v>#REF!</v>
      </c>
      <c r="V67" t="str">
        <f t="shared" si="7"/>
        <v>PSSE_DMAT_HYB_SCR10_XR14_P1_Q0.3</v>
      </c>
      <c r="Y67" t="e">
        <f t="shared" ref="Y67:Y131" si="9">"PSSE_"&amp;U67</f>
        <v>#REF!</v>
      </c>
      <c r="AH67" s="7"/>
      <c r="AI67" s="7"/>
    </row>
    <row r="68" spans="1:35" x14ac:dyDescent="0.25">
      <c r="A68" s="5" t="s">
        <v>140</v>
      </c>
      <c r="B68" s="5" t="s">
        <v>17</v>
      </c>
      <c r="C68" t="s">
        <v>50</v>
      </c>
      <c r="D68">
        <v>20</v>
      </c>
      <c r="E68">
        <v>1</v>
      </c>
      <c r="F68">
        <v>0</v>
      </c>
      <c r="G68" s="7">
        <v>3</v>
      </c>
      <c r="H68" s="7">
        <v>14</v>
      </c>
      <c r="I68" t="e">
        <f>VLOOKUP(V68,#REF!,2,FALSE)</f>
        <v>#REF!</v>
      </c>
      <c r="J68" s="4" t="e">
        <f>VLOOKUP(V68,#REF!,5,FALSE)</f>
        <v>#REF!</v>
      </c>
      <c r="K68">
        <v>0</v>
      </c>
      <c r="L68">
        <v>0.9</v>
      </c>
      <c r="M68" t="e">
        <f t="shared" si="5"/>
        <v>#REF!</v>
      </c>
      <c r="N68" t="e">
        <f t="shared" si="6"/>
        <v>#REF!</v>
      </c>
      <c r="O68" t="e">
        <f>#REF!^2/((G68*#REF!)*(SQRT(1+H68^2)))</f>
        <v>#REF!</v>
      </c>
      <c r="P68" t="e">
        <f t="shared" si="8"/>
        <v>#REF!</v>
      </c>
      <c r="Q68" t="e">
        <f>VLOOKUP(V68,#REF!,4,FALSE)</f>
        <v>#REF!</v>
      </c>
      <c r="R68" s="10" t="e">
        <f>VLOOKUP(V68,#REF!,3,FALSE)</f>
        <v>#REF!</v>
      </c>
      <c r="S68">
        <v>0</v>
      </c>
      <c r="T68">
        <v>1</v>
      </c>
      <c r="U68" t="e">
        <f>IF(W68="","PSSE_Test_"&amp;A68&amp;"_"&amp;#REF!&amp;"_R0"&amp;"_SCR"&amp;ROUND(G68,2)&amp;"_XR"&amp;ROUND(H68,2)&amp;"_P"&amp;E68&amp;"_Q"&amp;VLOOKUP(F68,$AK$3:$AL$7,2,FALSE),"Test_"&amp;A68&amp;"_"&amp;#REF!&amp;"_R0"&amp;"_SCR"&amp;ROUND(G68,2)&amp;"_XR"&amp;ROUND(H68,2)&amp;"_P"&amp;E68&amp;"_Q"&amp;VLOOKUP(F68,$AK$3:$AL$7,2,FALSE)&amp;"_"&amp;W68)</f>
        <v>#REF!</v>
      </c>
      <c r="V68" t="str">
        <f t="shared" si="7"/>
        <v>PSSE_DMAT_HYB_SCR3_XR14_P1_Q0</v>
      </c>
      <c r="Y68" t="e">
        <f t="shared" si="9"/>
        <v>#REF!</v>
      </c>
      <c r="AH68" s="7"/>
      <c r="AI68" s="7"/>
    </row>
    <row r="69" spans="1:35" x14ac:dyDescent="0.25">
      <c r="A69" s="5" t="s">
        <v>141</v>
      </c>
      <c r="B69" s="5" t="s">
        <v>17</v>
      </c>
      <c r="C69" t="s">
        <v>50</v>
      </c>
      <c r="D69">
        <v>20</v>
      </c>
      <c r="E69">
        <v>1</v>
      </c>
      <c r="F69">
        <v>-0.3</v>
      </c>
      <c r="G69" s="7">
        <v>3</v>
      </c>
      <c r="H69" s="7">
        <v>3</v>
      </c>
      <c r="I69" t="e">
        <f>VLOOKUP(V69,#REF!,2,FALSE)</f>
        <v>#REF!</v>
      </c>
      <c r="J69" s="4" t="e">
        <f>VLOOKUP(V69,#REF!,5,FALSE)</f>
        <v>#REF!</v>
      </c>
      <c r="K69">
        <v>0</v>
      </c>
      <c r="L69">
        <v>0.9</v>
      </c>
      <c r="M69" t="e">
        <f t="shared" si="5"/>
        <v>#REF!</v>
      </c>
      <c r="N69" t="e">
        <f t="shared" si="6"/>
        <v>#REF!</v>
      </c>
      <c r="O69" t="e">
        <f>#REF!^2/((G69*#REF!)*(SQRT(1+H69^2)))</f>
        <v>#REF!</v>
      </c>
      <c r="P69" t="e">
        <f t="shared" si="8"/>
        <v>#REF!</v>
      </c>
      <c r="Q69" t="e">
        <f>VLOOKUP(V69,#REF!,4,FALSE)</f>
        <v>#REF!</v>
      </c>
      <c r="R69" s="10" t="e">
        <f>VLOOKUP(V69,#REF!,3,FALSE)</f>
        <v>#REF!</v>
      </c>
      <c r="S69">
        <v>0</v>
      </c>
      <c r="T69">
        <v>1</v>
      </c>
      <c r="U69" t="e">
        <f>IF(W69="","PSSE_Test_"&amp;A69&amp;"_"&amp;#REF!&amp;"_R0"&amp;"_SCR"&amp;ROUND(G69,2)&amp;"_XR"&amp;ROUND(H69,2)&amp;"_P"&amp;E69&amp;"_Q"&amp;VLOOKUP(F69,$AK$3:$AL$7,2,FALSE),"Test_"&amp;A69&amp;"_"&amp;#REF!&amp;"_R0"&amp;"_SCR"&amp;ROUND(G69,2)&amp;"_XR"&amp;ROUND(H69,2)&amp;"_P"&amp;E69&amp;"_Q"&amp;VLOOKUP(F69,$AK$3:$AL$7,2,FALSE)&amp;"_"&amp;W69)</f>
        <v>#REF!</v>
      </c>
      <c r="V69" t="str">
        <f t="shared" si="7"/>
        <v>PSSE_DMAT_HYB_SCR3_XR3_P1_Q-0.3</v>
      </c>
      <c r="Y69" t="e">
        <f t="shared" si="9"/>
        <v>#REF!</v>
      </c>
      <c r="AH69" s="7"/>
      <c r="AI69" s="7"/>
    </row>
    <row r="70" spans="1:35" x14ac:dyDescent="0.25">
      <c r="A70" s="5" t="s">
        <v>142</v>
      </c>
      <c r="B70" s="5" t="s">
        <v>17</v>
      </c>
      <c r="C70" t="s">
        <v>50</v>
      </c>
      <c r="D70">
        <v>20</v>
      </c>
      <c r="E70">
        <v>1</v>
      </c>
      <c r="F70">
        <v>0.3</v>
      </c>
      <c r="G70" s="7">
        <v>3</v>
      </c>
      <c r="H70" s="7">
        <v>3</v>
      </c>
      <c r="I70" t="e">
        <f>VLOOKUP(V70,#REF!,2,FALSE)</f>
        <v>#REF!</v>
      </c>
      <c r="J70" s="4" t="e">
        <f>VLOOKUP(V70,#REF!,5,FALSE)</f>
        <v>#REF!</v>
      </c>
      <c r="K70">
        <v>0</v>
      </c>
      <c r="L70">
        <v>0.9</v>
      </c>
      <c r="M70" t="e">
        <f t="shared" si="5"/>
        <v>#REF!</v>
      </c>
      <c r="N70" t="e">
        <f t="shared" si="6"/>
        <v>#REF!</v>
      </c>
      <c r="O70" t="e">
        <f>#REF!^2/((G70*#REF!)*(SQRT(1+H70^2)))</f>
        <v>#REF!</v>
      </c>
      <c r="P70" t="e">
        <f t="shared" si="8"/>
        <v>#REF!</v>
      </c>
      <c r="Q70" t="e">
        <f>VLOOKUP(V70,#REF!,4,FALSE)</f>
        <v>#REF!</v>
      </c>
      <c r="R70" s="10" t="e">
        <f>VLOOKUP(V70,#REF!,3,FALSE)</f>
        <v>#REF!</v>
      </c>
      <c r="S70">
        <v>0</v>
      </c>
      <c r="T70">
        <v>1</v>
      </c>
      <c r="U70" t="e">
        <f>IF(W70="","PSSE_Test_"&amp;A70&amp;"_"&amp;#REF!&amp;"_R0"&amp;"_SCR"&amp;ROUND(G70,2)&amp;"_XR"&amp;ROUND(H70,2)&amp;"_P"&amp;E70&amp;"_Q"&amp;VLOOKUP(F70,$AK$3:$AL$7,2,FALSE),"Test_"&amp;A70&amp;"_"&amp;#REF!&amp;"_R0"&amp;"_SCR"&amp;ROUND(G70,2)&amp;"_XR"&amp;ROUND(H70,2)&amp;"_P"&amp;E70&amp;"_Q"&amp;VLOOKUP(F70,$AK$3:$AL$7,2,FALSE)&amp;"_"&amp;W70)</f>
        <v>#REF!</v>
      </c>
      <c r="V70" t="str">
        <f t="shared" si="7"/>
        <v>PSSE_DMAT_HYB_SCR3_XR3_P1_Q0.3</v>
      </c>
      <c r="Y70" t="e">
        <f t="shared" si="9"/>
        <v>#REF!</v>
      </c>
      <c r="AH70" s="7"/>
      <c r="AI70" s="7"/>
    </row>
    <row r="71" spans="1:35" x14ac:dyDescent="0.25">
      <c r="A71" s="5" t="s">
        <v>143</v>
      </c>
      <c r="B71" s="5" t="s">
        <v>17</v>
      </c>
      <c r="C71" t="s">
        <v>50</v>
      </c>
      <c r="D71">
        <v>20</v>
      </c>
      <c r="E71">
        <v>1</v>
      </c>
      <c r="F71">
        <v>0</v>
      </c>
      <c r="G71" s="7">
        <v>7.06</v>
      </c>
      <c r="H71" s="7">
        <v>1.63</v>
      </c>
      <c r="I71" t="e">
        <f>VLOOKUP(V71,#REF!,2,FALSE)</f>
        <v>#REF!</v>
      </c>
      <c r="J71" s="4" t="e">
        <f>VLOOKUP(V71,#REF!,5,FALSE)</f>
        <v>#REF!</v>
      </c>
      <c r="K71">
        <v>0</v>
      </c>
      <c r="L71">
        <v>0.9</v>
      </c>
      <c r="M71" t="e">
        <f t="shared" si="5"/>
        <v>#REF!</v>
      </c>
      <c r="N71" t="e">
        <f t="shared" si="6"/>
        <v>#REF!</v>
      </c>
      <c r="O71" t="e">
        <f>#REF!^2/((G71*#REF!)*(SQRT(1+H71^2)))</f>
        <v>#REF!</v>
      </c>
      <c r="P71" t="e">
        <f t="shared" si="8"/>
        <v>#REF!</v>
      </c>
      <c r="Q71" t="e">
        <f>VLOOKUP(V71,#REF!,4,FALSE)</f>
        <v>#REF!</v>
      </c>
      <c r="R71" s="10" t="e">
        <f>VLOOKUP(V71,#REF!,3,FALSE)</f>
        <v>#REF!</v>
      </c>
      <c r="S71">
        <v>0</v>
      </c>
      <c r="T71">
        <v>1</v>
      </c>
      <c r="U71" t="e">
        <f>IF(W71="","PSSE_Test_"&amp;A71&amp;"_"&amp;#REF!&amp;"_R0"&amp;"_SCR"&amp;ROUND(G71,2)&amp;"_XR"&amp;ROUND(H71,2)&amp;"_P"&amp;E71&amp;"_Q"&amp;VLOOKUP(F71,$AK$3:$AL$7,2,FALSE),"Test_"&amp;A71&amp;"_"&amp;#REF!&amp;"_R0"&amp;"_SCR"&amp;ROUND(G71,2)&amp;"_XR"&amp;ROUND(H71,2)&amp;"_P"&amp;E71&amp;"_Q"&amp;VLOOKUP(F71,$AK$3:$AL$7,2,FALSE)&amp;"_"&amp;W71)</f>
        <v>#REF!</v>
      </c>
      <c r="V71" t="str">
        <f t="shared" si="7"/>
        <v>PSSE_DMAT_HYB_SCR7.06_XR1.63_P1_Q0</v>
      </c>
      <c r="Y71" t="e">
        <f t="shared" si="9"/>
        <v>#REF!</v>
      </c>
      <c r="AH71" s="7"/>
      <c r="AI71" s="7"/>
    </row>
    <row r="72" spans="1:35" x14ac:dyDescent="0.25">
      <c r="A72" s="5" t="s">
        <v>144</v>
      </c>
      <c r="B72" s="5" t="s">
        <v>17</v>
      </c>
      <c r="C72" t="s">
        <v>50</v>
      </c>
      <c r="D72">
        <v>20</v>
      </c>
      <c r="E72">
        <v>1</v>
      </c>
      <c r="F72">
        <v>-0.3</v>
      </c>
      <c r="G72" s="7">
        <v>7.06</v>
      </c>
      <c r="H72" s="7">
        <v>1.63</v>
      </c>
      <c r="I72" t="e">
        <f>VLOOKUP(V72,#REF!,2,FALSE)</f>
        <v>#REF!</v>
      </c>
      <c r="J72" s="4" t="e">
        <f>VLOOKUP(V72,#REF!,5,FALSE)</f>
        <v>#REF!</v>
      </c>
      <c r="K72">
        <v>0</v>
      </c>
      <c r="L72">
        <v>0.9</v>
      </c>
      <c r="M72" t="e">
        <f t="shared" si="5"/>
        <v>#REF!</v>
      </c>
      <c r="N72" t="e">
        <f t="shared" si="6"/>
        <v>#REF!</v>
      </c>
      <c r="O72" t="e">
        <f>#REF!^2/((G72*#REF!)*(SQRT(1+H72^2)))</f>
        <v>#REF!</v>
      </c>
      <c r="P72" t="e">
        <f t="shared" si="8"/>
        <v>#REF!</v>
      </c>
      <c r="Q72" t="e">
        <f>VLOOKUP(V72,#REF!,4,FALSE)</f>
        <v>#REF!</v>
      </c>
      <c r="R72" s="10" t="e">
        <f>VLOOKUP(V72,#REF!,3,FALSE)</f>
        <v>#REF!</v>
      </c>
      <c r="S72">
        <v>0</v>
      </c>
      <c r="T72">
        <v>1</v>
      </c>
      <c r="U72" t="e">
        <f>IF(W72="","PSSE_Test_"&amp;A72&amp;"_"&amp;#REF!&amp;"_R0"&amp;"_SCR"&amp;ROUND(G72,2)&amp;"_XR"&amp;ROUND(H72,2)&amp;"_P"&amp;E72&amp;"_Q"&amp;VLOOKUP(F72,$AK$3:$AL$7,2,FALSE),"Test_"&amp;A72&amp;"_"&amp;#REF!&amp;"_R0"&amp;"_SCR"&amp;ROUND(G72,2)&amp;"_XR"&amp;ROUND(H72,2)&amp;"_P"&amp;E72&amp;"_Q"&amp;VLOOKUP(F72,$AK$3:$AL$7,2,FALSE)&amp;"_"&amp;W72)</f>
        <v>#REF!</v>
      </c>
      <c r="V72" t="str">
        <f t="shared" si="7"/>
        <v>PSSE_DMAT_HYB_SCR7.06_XR1.63_P1_Q-0.3</v>
      </c>
      <c r="Y72" t="e">
        <f t="shared" si="9"/>
        <v>#REF!</v>
      </c>
      <c r="AH72" s="7"/>
      <c r="AI72" s="7"/>
    </row>
    <row r="73" spans="1:35" x14ac:dyDescent="0.25">
      <c r="A73" s="5" t="s">
        <v>145</v>
      </c>
      <c r="B73" s="5" t="s">
        <v>17</v>
      </c>
      <c r="C73" t="s">
        <v>50</v>
      </c>
      <c r="D73">
        <v>20</v>
      </c>
      <c r="E73">
        <v>1</v>
      </c>
      <c r="F73">
        <v>0.3</v>
      </c>
      <c r="G73" s="7">
        <v>7.06</v>
      </c>
      <c r="H73" s="7">
        <v>1.63</v>
      </c>
      <c r="I73" t="e">
        <f>VLOOKUP(V73,#REF!,2,FALSE)</f>
        <v>#REF!</v>
      </c>
      <c r="J73" s="4" t="e">
        <f>VLOOKUP(V73,#REF!,5,FALSE)</f>
        <v>#REF!</v>
      </c>
      <c r="K73">
        <v>0</v>
      </c>
      <c r="L73">
        <v>0.9</v>
      </c>
      <c r="M73" t="e">
        <f t="shared" si="5"/>
        <v>#REF!</v>
      </c>
      <c r="N73" t="e">
        <f t="shared" si="6"/>
        <v>#REF!</v>
      </c>
      <c r="O73" t="e">
        <f>#REF!^2/((G73*#REF!)*(SQRT(1+H73^2)))</f>
        <v>#REF!</v>
      </c>
      <c r="P73" t="e">
        <f t="shared" si="8"/>
        <v>#REF!</v>
      </c>
      <c r="Q73" t="e">
        <f>VLOOKUP(V73,#REF!,4,FALSE)</f>
        <v>#REF!</v>
      </c>
      <c r="R73" s="10" t="e">
        <f>VLOOKUP(V73,#REF!,3,FALSE)</f>
        <v>#REF!</v>
      </c>
      <c r="S73">
        <v>0</v>
      </c>
      <c r="T73">
        <v>1</v>
      </c>
      <c r="U73" t="e">
        <f>IF(W73="","PSSE_Test_"&amp;A73&amp;"_"&amp;#REF!&amp;"_R0"&amp;"_SCR"&amp;ROUND(G73,2)&amp;"_XR"&amp;ROUND(H73,2)&amp;"_P"&amp;E73&amp;"_Q"&amp;VLOOKUP(F73,$AK$3:$AL$7,2,FALSE),"Test_"&amp;A73&amp;"_"&amp;#REF!&amp;"_R0"&amp;"_SCR"&amp;ROUND(G73,2)&amp;"_XR"&amp;ROUND(H73,2)&amp;"_P"&amp;E73&amp;"_Q"&amp;VLOOKUP(F73,$AK$3:$AL$7,2,FALSE)&amp;"_"&amp;W73)</f>
        <v>#REF!</v>
      </c>
      <c r="V73" t="str">
        <f t="shared" si="7"/>
        <v>PSSE_DMAT_HYB_SCR7.06_XR1.63_P1_Q0.3</v>
      </c>
      <c r="Y73" t="e">
        <f t="shared" si="9"/>
        <v>#REF!</v>
      </c>
      <c r="AH73" s="7"/>
      <c r="AI73" s="7"/>
    </row>
    <row r="74" spans="1:35" x14ac:dyDescent="0.25">
      <c r="A74" s="5" t="s">
        <v>146</v>
      </c>
      <c r="B74" s="5" t="s">
        <v>17</v>
      </c>
      <c r="C74" t="s">
        <v>50</v>
      </c>
      <c r="D74">
        <v>20</v>
      </c>
      <c r="E74">
        <v>1</v>
      </c>
      <c r="F74">
        <v>0</v>
      </c>
      <c r="G74" s="7">
        <v>4.53</v>
      </c>
      <c r="H74" s="7">
        <v>1.21</v>
      </c>
      <c r="I74" t="e">
        <f>VLOOKUP(V74,#REF!,2,FALSE)</f>
        <v>#REF!</v>
      </c>
      <c r="J74" s="4" t="e">
        <f>VLOOKUP(V74,#REF!,5,FALSE)</f>
        <v>#REF!</v>
      </c>
      <c r="K74">
        <v>0</v>
      </c>
      <c r="L74">
        <v>0.9</v>
      </c>
      <c r="M74" t="e">
        <f t="shared" si="5"/>
        <v>#REF!</v>
      </c>
      <c r="N74" t="e">
        <f t="shared" si="6"/>
        <v>#REF!</v>
      </c>
      <c r="O74" t="e">
        <f>#REF!^2/((G74*#REF!)*(SQRT(1+H74^2)))</f>
        <v>#REF!</v>
      </c>
      <c r="P74" t="e">
        <f t="shared" si="8"/>
        <v>#REF!</v>
      </c>
      <c r="Q74" t="e">
        <f>VLOOKUP(V74,#REF!,4,FALSE)</f>
        <v>#REF!</v>
      </c>
      <c r="R74" s="10" t="e">
        <f>VLOOKUP(V74,#REF!,3,FALSE)</f>
        <v>#REF!</v>
      </c>
      <c r="S74">
        <v>0</v>
      </c>
      <c r="T74">
        <v>1</v>
      </c>
      <c r="U74" t="e">
        <f>IF(W74="","PSSE_Test_"&amp;A74&amp;"_"&amp;#REF!&amp;"_R0"&amp;"_SCR"&amp;ROUND(G74,2)&amp;"_XR"&amp;ROUND(H74,2)&amp;"_P"&amp;E74&amp;"_Q"&amp;VLOOKUP(F74,$AK$3:$AL$7,2,FALSE),"Test_"&amp;A74&amp;"_"&amp;#REF!&amp;"_R0"&amp;"_SCR"&amp;ROUND(G74,2)&amp;"_XR"&amp;ROUND(H74,2)&amp;"_P"&amp;E74&amp;"_Q"&amp;VLOOKUP(F74,$AK$3:$AL$7,2,FALSE)&amp;"_"&amp;W74)</f>
        <v>#REF!</v>
      </c>
      <c r="V74" t="str">
        <f t="shared" si="7"/>
        <v>PSSE_DMAT_HYB_SCR4.53_XR1.21_P1_Q0</v>
      </c>
      <c r="Y74" t="e">
        <f t="shared" si="9"/>
        <v>#REF!</v>
      </c>
      <c r="AH74" s="7"/>
      <c r="AI74" s="7"/>
    </row>
    <row r="75" spans="1:35" x14ac:dyDescent="0.25">
      <c r="A75" s="5" t="s">
        <v>147</v>
      </c>
      <c r="B75" s="5" t="s">
        <v>17</v>
      </c>
      <c r="C75" t="s">
        <v>50</v>
      </c>
      <c r="D75">
        <v>20</v>
      </c>
      <c r="E75">
        <v>1</v>
      </c>
      <c r="F75">
        <v>-0.3</v>
      </c>
      <c r="G75" s="7">
        <v>4.53</v>
      </c>
      <c r="H75" s="7">
        <v>1.21</v>
      </c>
      <c r="I75" t="e">
        <f>VLOOKUP(V75,#REF!,2,FALSE)</f>
        <v>#REF!</v>
      </c>
      <c r="J75" s="4" t="e">
        <f>VLOOKUP(V75,#REF!,5,FALSE)</f>
        <v>#REF!</v>
      </c>
      <c r="K75">
        <v>0</v>
      </c>
      <c r="L75">
        <v>0.9</v>
      </c>
      <c r="M75" t="e">
        <f t="shared" si="5"/>
        <v>#REF!</v>
      </c>
      <c r="N75" t="e">
        <f t="shared" si="6"/>
        <v>#REF!</v>
      </c>
      <c r="O75" t="e">
        <f>#REF!^2/((G75*#REF!)*(SQRT(1+H75^2)))</f>
        <v>#REF!</v>
      </c>
      <c r="P75" t="e">
        <f t="shared" si="8"/>
        <v>#REF!</v>
      </c>
      <c r="Q75" t="e">
        <f>VLOOKUP(V75,#REF!,4,FALSE)</f>
        <v>#REF!</v>
      </c>
      <c r="R75" s="10" t="e">
        <f>VLOOKUP(V75,#REF!,3,FALSE)</f>
        <v>#REF!</v>
      </c>
      <c r="S75">
        <v>0</v>
      </c>
      <c r="T75">
        <v>1</v>
      </c>
      <c r="U75" t="e">
        <f>IF(W75="","PSSE_Test_"&amp;A75&amp;"_"&amp;#REF!&amp;"_R0"&amp;"_SCR"&amp;ROUND(G75,2)&amp;"_XR"&amp;ROUND(H75,2)&amp;"_P"&amp;E75&amp;"_Q"&amp;VLOOKUP(F75,$AK$3:$AL$7,2,FALSE),"Test_"&amp;A75&amp;"_"&amp;#REF!&amp;"_R0"&amp;"_SCR"&amp;ROUND(G75,2)&amp;"_XR"&amp;ROUND(H75,2)&amp;"_P"&amp;E75&amp;"_Q"&amp;VLOOKUP(F75,$AK$3:$AL$7,2,FALSE)&amp;"_"&amp;W75)</f>
        <v>#REF!</v>
      </c>
      <c r="V75" t="str">
        <f t="shared" si="7"/>
        <v>PSSE_DMAT_HYB_SCR4.53_XR1.21_P1_Q-0.3</v>
      </c>
      <c r="Y75" t="e">
        <f t="shared" si="9"/>
        <v>#REF!</v>
      </c>
      <c r="AH75" s="7"/>
      <c r="AI75" s="7"/>
    </row>
    <row r="76" spans="1:35" x14ac:dyDescent="0.25">
      <c r="A76" s="5" t="s">
        <v>148</v>
      </c>
      <c r="B76" s="5" t="s">
        <v>17</v>
      </c>
      <c r="C76" t="s">
        <v>50</v>
      </c>
      <c r="D76">
        <v>20</v>
      </c>
      <c r="E76">
        <v>1</v>
      </c>
      <c r="F76">
        <v>0.3</v>
      </c>
      <c r="G76" s="7">
        <v>4.53</v>
      </c>
      <c r="H76" s="7">
        <v>1.21</v>
      </c>
      <c r="I76" t="e">
        <f>VLOOKUP(V76,#REF!,2,FALSE)</f>
        <v>#REF!</v>
      </c>
      <c r="J76" s="4" t="e">
        <f>VLOOKUP(V76,#REF!,5,FALSE)</f>
        <v>#REF!</v>
      </c>
      <c r="K76">
        <v>0</v>
      </c>
      <c r="L76">
        <v>0.9</v>
      </c>
      <c r="M76" t="e">
        <f t="shared" si="5"/>
        <v>#REF!</v>
      </c>
      <c r="N76" t="e">
        <f t="shared" si="6"/>
        <v>#REF!</v>
      </c>
      <c r="O76" t="e">
        <f>#REF!^2/((G76*#REF!)*(SQRT(1+H76^2)))</f>
        <v>#REF!</v>
      </c>
      <c r="P76" t="e">
        <f t="shared" si="8"/>
        <v>#REF!</v>
      </c>
      <c r="Q76" t="e">
        <f>VLOOKUP(V76,#REF!,4,FALSE)</f>
        <v>#REF!</v>
      </c>
      <c r="R76" s="10" t="e">
        <f>VLOOKUP(V76,#REF!,3,FALSE)</f>
        <v>#REF!</v>
      </c>
      <c r="S76">
        <v>0</v>
      </c>
      <c r="T76">
        <v>1</v>
      </c>
      <c r="U76" t="e">
        <f>IF(W76="","PSSE_Test_"&amp;A76&amp;"_"&amp;#REF!&amp;"_R0"&amp;"_SCR"&amp;ROUND(G76,2)&amp;"_XR"&amp;ROUND(H76,2)&amp;"_P"&amp;E76&amp;"_Q"&amp;VLOOKUP(F76,$AK$3:$AL$7,2,FALSE),"Test_"&amp;A76&amp;"_"&amp;#REF!&amp;"_R0"&amp;"_SCR"&amp;ROUND(G76,2)&amp;"_XR"&amp;ROUND(H76,2)&amp;"_P"&amp;E76&amp;"_Q"&amp;VLOOKUP(F76,$AK$3:$AL$7,2,FALSE)&amp;"_"&amp;W76)</f>
        <v>#REF!</v>
      </c>
      <c r="V76" t="str">
        <f t="shared" si="7"/>
        <v>PSSE_DMAT_HYB_SCR4.53_XR1.21_P1_Q0.3</v>
      </c>
      <c r="Y76" t="e">
        <f t="shared" si="9"/>
        <v>#REF!</v>
      </c>
      <c r="AH76" s="7"/>
      <c r="AI76" s="7"/>
    </row>
    <row r="77" spans="1:35" x14ac:dyDescent="0.25">
      <c r="A77" s="5" t="s">
        <v>149</v>
      </c>
      <c r="B77" s="5" t="s">
        <v>17</v>
      </c>
      <c r="C77" t="s">
        <v>51</v>
      </c>
      <c r="D77">
        <v>20</v>
      </c>
      <c r="E77">
        <v>1</v>
      </c>
      <c r="F77">
        <v>0</v>
      </c>
      <c r="G77" s="7">
        <v>10</v>
      </c>
      <c r="H77" s="7">
        <v>14</v>
      </c>
      <c r="I77" t="e">
        <f>VLOOKUP(V77,#REF!,2,FALSE)</f>
        <v>#REF!</v>
      </c>
      <c r="J77" s="4" t="e">
        <f>VLOOKUP(V77,#REF!,6,FALSE)</f>
        <v>#REF!</v>
      </c>
      <c r="K77">
        <v>0</v>
      </c>
      <c r="L77">
        <v>0.1</v>
      </c>
      <c r="M77" t="e">
        <f t="shared" si="5"/>
        <v>#REF!</v>
      </c>
      <c r="N77" t="e">
        <f t="shared" si="6"/>
        <v>#REF!</v>
      </c>
      <c r="O77" t="e">
        <f>#REF!^2/((G77*#REF!)*(SQRT(1+H77^2)))</f>
        <v>#REF!</v>
      </c>
      <c r="P77" t="e">
        <f t="shared" si="8"/>
        <v>#REF!</v>
      </c>
      <c r="Q77" t="e">
        <f>VLOOKUP(V77,#REF!,4,FALSE)</f>
        <v>#REF!</v>
      </c>
      <c r="R77" s="10" t="e">
        <f>VLOOKUP(V77,#REF!,3,FALSE)</f>
        <v>#REF!</v>
      </c>
      <c r="S77">
        <v>0</v>
      </c>
      <c r="T77">
        <v>1</v>
      </c>
      <c r="U77" t="e">
        <f>IF(W77="","PSSE_Test_"&amp;A77&amp;"_"&amp;#REF!&amp;"_R0"&amp;"_SCR"&amp;ROUND(G77,2)&amp;"_XR"&amp;ROUND(H77,2)&amp;"_P"&amp;E77&amp;"_Q"&amp;VLOOKUP(F77,$AK$3:$AL$7,2,FALSE),"Test_"&amp;A77&amp;"_"&amp;#REF!&amp;"_R0"&amp;"_SCR"&amp;ROUND(G77,2)&amp;"_XR"&amp;ROUND(H77,2)&amp;"_P"&amp;E77&amp;"_Q"&amp;VLOOKUP(F77,$AK$3:$AL$7,2,FALSE)&amp;"_"&amp;W77)</f>
        <v>#REF!</v>
      </c>
      <c r="V77" t="str">
        <f t="shared" si="7"/>
        <v>PSSE_DMAT_HYB_SCR10_XR14_P1_Q0</v>
      </c>
      <c r="Y77" t="e">
        <f t="shared" si="9"/>
        <v>#REF!</v>
      </c>
      <c r="AH77" s="7"/>
      <c r="AI77" s="7"/>
    </row>
    <row r="78" spans="1:35" x14ac:dyDescent="0.25">
      <c r="A78" s="5" t="s">
        <v>150</v>
      </c>
      <c r="B78" s="5" t="s">
        <v>17</v>
      </c>
      <c r="C78" t="s">
        <v>51</v>
      </c>
      <c r="D78">
        <v>20</v>
      </c>
      <c r="E78">
        <v>1</v>
      </c>
      <c r="F78">
        <v>-0.3</v>
      </c>
      <c r="G78" s="7">
        <v>10</v>
      </c>
      <c r="H78" s="7">
        <v>14</v>
      </c>
      <c r="I78" t="e">
        <f>VLOOKUP(V78,#REF!,2,FALSE)</f>
        <v>#REF!</v>
      </c>
      <c r="J78" s="4" t="e">
        <f>VLOOKUP(V78,#REF!,6,FALSE)</f>
        <v>#REF!</v>
      </c>
      <c r="K78">
        <v>0</v>
      </c>
      <c r="L78">
        <v>0.1</v>
      </c>
      <c r="M78" t="e">
        <f t="shared" si="5"/>
        <v>#REF!</v>
      </c>
      <c r="N78" t="e">
        <f t="shared" si="6"/>
        <v>#REF!</v>
      </c>
      <c r="O78" t="e">
        <f>#REF!^2/((G78*#REF!)*(SQRT(1+H78^2)))</f>
        <v>#REF!</v>
      </c>
      <c r="P78" t="e">
        <f t="shared" si="8"/>
        <v>#REF!</v>
      </c>
      <c r="Q78" t="e">
        <f>VLOOKUP(V78,#REF!,4,FALSE)</f>
        <v>#REF!</v>
      </c>
      <c r="R78" s="10" t="e">
        <f>VLOOKUP(V78,#REF!,3,FALSE)</f>
        <v>#REF!</v>
      </c>
      <c r="S78">
        <v>0</v>
      </c>
      <c r="T78">
        <v>1</v>
      </c>
      <c r="U78" t="e">
        <f>IF(W78="","PSSE_Test_"&amp;A78&amp;"_"&amp;#REF!&amp;"_R0"&amp;"_SCR"&amp;ROUND(G78,2)&amp;"_XR"&amp;ROUND(H78,2)&amp;"_P"&amp;E78&amp;"_Q"&amp;VLOOKUP(F78,$AK$3:$AL$7,2,FALSE),"Test_"&amp;A78&amp;"_"&amp;#REF!&amp;"_R0"&amp;"_SCR"&amp;ROUND(G78,2)&amp;"_XR"&amp;ROUND(H78,2)&amp;"_P"&amp;E78&amp;"_Q"&amp;VLOOKUP(F78,$AK$3:$AL$7,2,FALSE)&amp;"_"&amp;W78)</f>
        <v>#REF!</v>
      </c>
      <c r="V78" t="str">
        <f t="shared" si="7"/>
        <v>PSSE_DMAT_HYB_SCR10_XR14_P1_Q-0.3</v>
      </c>
      <c r="Y78" t="e">
        <f t="shared" si="9"/>
        <v>#REF!</v>
      </c>
      <c r="AH78" s="7"/>
      <c r="AI78" s="7"/>
    </row>
    <row r="79" spans="1:35" x14ac:dyDescent="0.25">
      <c r="A79" s="5" t="s">
        <v>151</v>
      </c>
      <c r="B79" s="5" t="s">
        <v>17</v>
      </c>
      <c r="C79" t="s">
        <v>51</v>
      </c>
      <c r="D79">
        <v>20</v>
      </c>
      <c r="E79">
        <v>1</v>
      </c>
      <c r="F79">
        <v>0.3</v>
      </c>
      <c r="G79" s="7">
        <v>10</v>
      </c>
      <c r="H79" s="7">
        <v>14</v>
      </c>
      <c r="I79" t="e">
        <f>VLOOKUP(V79,#REF!,2,FALSE)</f>
        <v>#REF!</v>
      </c>
      <c r="J79" s="4" t="e">
        <f>VLOOKUP(V79,#REF!,6,FALSE)</f>
        <v>#REF!</v>
      </c>
      <c r="K79">
        <v>0</v>
      </c>
      <c r="L79">
        <v>0.1</v>
      </c>
      <c r="M79" t="e">
        <f t="shared" si="5"/>
        <v>#REF!</v>
      </c>
      <c r="N79" t="e">
        <f t="shared" si="6"/>
        <v>#REF!</v>
      </c>
      <c r="O79" t="e">
        <f>#REF!^2/((G79*#REF!)*(SQRT(1+H79^2)))</f>
        <v>#REF!</v>
      </c>
      <c r="P79" t="e">
        <f t="shared" si="8"/>
        <v>#REF!</v>
      </c>
      <c r="Q79" t="e">
        <f>VLOOKUP(V79,#REF!,4,FALSE)</f>
        <v>#REF!</v>
      </c>
      <c r="R79" s="10" t="e">
        <f>VLOOKUP(V79,#REF!,3,FALSE)</f>
        <v>#REF!</v>
      </c>
      <c r="S79">
        <v>0</v>
      </c>
      <c r="T79">
        <v>1</v>
      </c>
      <c r="U79" t="e">
        <f>IF(W79="","PSSE_Test_"&amp;A79&amp;"_"&amp;#REF!&amp;"_R0"&amp;"_SCR"&amp;ROUND(G79,2)&amp;"_XR"&amp;ROUND(H79,2)&amp;"_P"&amp;E79&amp;"_Q"&amp;VLOOKUP(F79,$AK$3:$AL$7,2,FALSE),"Test_"&amp;A79&amp;"_"&amp;#REF!&amp;"_R0"&amp;"_SCR"&amp;ROUND(G79,2)&amp;"_XR"&amp;ROUND(H79,2)&amp;"_P"&amp;E79&amp;"_Q"&amp;VLOOKUP(F79,$AK$3:$AL$7,2,FALSE)&amp;"_"&amp;W79)</f>
        <v>#REF!</v>
      </c>
      <c r="V79" t="str">
        <f t="shared" si="7"/>
        <v>PSSE_DMAT_HYB_SCR10_XR14_P1_Q0.3</v>
      </c>
      <c r="Y79" t="e">
        <f t="shared" si="9"/>
        <v>#REF!</v>
      </c>
      <c r="AH79" s="7"/>
      <c r="AI79" s="7"/>
    </row>
    <row r="80" spans="1:35" x14ac:dyDescent="0.25">
      <c r="A80" s="5" t="s">
        <v>152</v>
      </c>
      <c r="B80" s="5" t="s">
        <v>17</v>
      </c>
      <c r="C80" t="s">
        <v>51</v>
      </c>
      <c r="D80">
        <v>20</v>
      </c>
      <c r="E80">
        <v>1</v>
      </c>
      <c r="F80">
        <v>0</v>
      </c>
      <c r="G80" s="7">
        <v>3</v>
      </c>
      <c r="H80" s="7">
        <v>14</v>
      </c>
      <c r="I80" t="e">
        <f>VLOOKUP(V80,#REF!,2,FALSE)</f>
        <v>#REF!</v>
      </c>
      <c r="J80" s="4" t="e">
        <f>VLOOKUP(V80,#REF!,6,FALSE)</f>
        <v>#REF!</v>
      </c>
      <c r="K80">
        <v>0</v>
      </c>
      <c r="L80">
        <v>0.1</v>
      </c>
      <c r="M80" t="e">
        <f t="shared" si="5"/>
        <v>#REF!</v>
      </c>
      <c r="N80" t="e">
        <f t="shared" si="6"/>
        <v>#REF!</v>
      </c>
      <c r="O80" t="e">
        <f>#REF!^2/((G80*#REF!)*(SQRT(1+H80^2)))</f>
        <v>#REF!</v>
      </c>
      <c r="P80" t="e">
        <f t="shared" si="8"/>
        <v>#REF!</v>
      </c>
      <c r="Q80" t="e">
        <f>VLOOKUP(V80,#REF!,4,FALSE)</f>
        <v>#REF!</v>
      </c>
      <c r="R80" s="10" t="e">
        <f>VLOOKUP(V80,#REF!,3,FALSE)</f>
        <v>#REF!</v>
      </c>
      <c r="S80">
        <v>0</v>
      </c>
      <c r="T80">
        <v>1</v>
      </c>
      <c r="U80" t="e">
        <f>IF(W80="","PSSE_Test_"&amp;A80&amp;"_"&amp;#REF!&amp;"_R0"&amp;"_SCR"&amp;ROUND(G80,2)&amp;"_XR"&amp;ROUND(H80,2)&amp;"_P"&amp;E80&amp;"_Q"&amp;VLOOKUP(F80,$AK$3:$AL$7,2,FALSE),"Test_"&amp;A80&amp;"_"&amp;#REF!&amp;"_R0"&amp;"_SCR"&amp;ROUND(G80,2)&amp;"_XR"&amp;ROUND(H80,2)&amp;"_P"&amp;E80&amp;"_Q"&amp;VLOOKUP(F80,$AK$3:$AL$7,2,FALSE)&amp;"_"&amp;W80)</f>
        <v>#REF!</v>
      </c>
      <c r="V80" t="str">
        <f t="shared" si="7"/>
        <v>PSSE_DMAT_HYB_SCR3_XR14_P1_Q0</v>
      </c>
      <c r="Y80" t="e">
        <f t="shared" si="9"/>
        <v>#REF!</v>
      </c>
      <c r="AH80" s="7"/>
      <c r="AI80" s="7"/>
    </row>
    <row r="81" spans="1:35" x14ac:dyDescent="0.25">
      <c r="A81" s="5" t="s">
        <v>153</v>
      </c>
      <c r="B81" s="5" t="s">
        <v>17</v>
      </c>
      <c r="C81" t="s">
        <v>51</v>
      </c>
      <c r="D81">
        <v>20</v>
      </c>
      <c r="E81">
        <v>1</v>
      </c>
      <c r="F81">
        <v>-0.3</v>
      </c>
      <c r="G81" s="7">
        <v>3</v>
      </c>
      <c r="H81" s="7">
        <v>3</v>
      </c>
      <c r="I81" t="e">
        <f>VLOOKUP(V81,#REF!,2,FALSE)</f>
        <v>#REF!</v>
      </c>
      <c r="J81" s="4" t="e">
        <f>VLOOKUP(V81,#REF!,6,FALSE)</f>
        <v>#REF!</v>
      </c>
      <c r="K81">
        <v>0</v>
      </c>
      <c r="L81">
        <v>0.1</v>
      </c>
      <c r="M81" t="e">
        <f t="shared" si="5"/>
        <v>#REF!</v>
      </c>
      <c r="N81" t="e">
        <f t="shared" si="6"/>
        <v>#REF!</v>
      </c>
      <c r="O81" t="e">
        <f>#REF!^2/((G81*#REF!)*(SQRT(1+H81^2)))</f>
        <v>#REF!</v>
      </c>
      <c r="P81" t="e">
        <f t="shared" si="8"/>
        <v>#REF!</v>
      </c>
      <c r="Q81" t="e">
        <f>VLOOKUP(V81,#REF!,4,FALSE)</f>
        <v>#REF!</v>
      </c>
      <c r="R81" s="10" t="e">
        <f>VLOOKUP(V81,#REF!,3,FALSE)</f>
        <v>#REF!</v>
      </c>
      <c r="S81">
        <v>0</v>
      </c>
      <c r="T81">
        <v>1</v>
      </c>
      <c r="U81" t="e">
        <f>IF(W81="","PSSE_Test_"&amp;A81&amp;"_"&amp;#REF!&amp;"_R0"&amp;"_SCR"&amp;ROUND(G81,2)&amp;"_XR"&amp;ROUND(H81,2)&amp;"_P"&amp;E81&amp;"_Q"&amp;VLOOKUP(F81,$AK$3:$AL$7,2,FALSE),"Test_"&amp;A81&amp;"_"&amp;#REF!&amp;"_R0"&amp;"_SCR"&amp;ROUND(G81,2)&amp;"_XR"&amp;ROUND(H81,2)&amp;"_P"&amp;E81&amp;"_Q"&amp;VLOOKUP(F81,$AK$3:$AL$7,2,FALSE)&amp;"_"&amp;W81)</f>
        <v>#REF!</v>
      </c>
      <c r="V81" t="str">
        <f t="shared" si="7"/>
        <v>PSSE_DMAT_HYB_SCR3_XR3_P1_Q-0.3</v>
      </c>
      <c r="Y81" t="e">
        <f t="shared" si="9"/>
        <v>#REF!</v>
      </c>
      <c r="AH81" s="7"/>
      <c r="AI81" s="7"/>
    </row>
    <row r="82" spans="1:35" x14ac:dyDescent="0.25">
      <c r="A82" s="5" t="s">
        <v>154</v>
      </c>
      <c r="B82" s="5" t="s">
        <v>17</v>
      </c>
      <c r="C82" t="s">
        <v>51</v>
      </c>
      <c r="D82">
        <v>20</v>
      </c>
      <c r="E82">
        <v>1</v>
      </c>
      <c r="F82">
        <v>0.3</v>
      </c>
      <c r="G82" s="7">
        <v>3</v>
      </c>
      <c r="H82" s="7">
        <v>3</v>
      </c>
      <c r="I82" t="e">
        <f>VLOOKUP(V82,#REF!,2,FALSE)</f>
        <v>#REF!</v>
      </c>
      <c r="J82" s="4" t="e">
        <f>VLOOKUP(V82,#REF!,6,FALSE)</f>
        <v>#REF!</v>
      </c>
      <c r="K82">
        <v>0</v>
      </c>
      <c r="L82">
        <v>0.1</v>
      </c>
      <c r="M82" t="e">
        <f t="shared" si="5"/>
        <v>#REF!</v>
      </c>
      <c r="N82" t="e">
        <f t="shared" si="6"/>
        <v>#REF!</v>
      </c>
      <c r="O82" t="e">
        <f>#REF!^2/((G82*#REF!)*(SQRT(1+H82^2)))</f>
        <v>#REF!</v>
      </c>
      <c r="P82" t="e">
        <f t="shared" si="8"/>
        <v>#REF!</v>
      </c>
      <c r="Q82" t="e">
        <f>VLOOKUP(V82,#REF!,4,FALSE)</f>
        <v>#REF!</v>
      </c>
      <c r="R82" s="10" t="e">
        <f>VLOOKUP(V82,#REF!,3,FALSE)</f>
        <v>#REF!</v>
      </c>
      <c r="S82">
        <v>0</v>
      </c>
      <c r="T82">
        <v>1</v>
      </c>
      <c r="U82" t="e">
        <f>IF(W82="","PSSE_Test_"&amp;A82&amp;"_"&amp;#REF!&amp;"_R0"&amp;"_SCR"&amp;ROUND(G82,2)&amp;"_XR"&amp;ROUND(H82,2)&amp;"_P"&amp;E82&amp;"_Q"&amp;VLOOKUP(F82,$AK$3:$AL$7,2,FALSE),"Test_"&amp;A82&amp;"_"&amp;#REF!&amp;"_R0"&amp;"_SCR"&amp;ROUND(G82,2)&amp;"_XR"&amp;ROUND(H82,2)&amp;"_P"&amp;E82&amp;"_Q"&amp;VLOOKUP(F82,$AK$3:$AL$7,2,FALSE)&amp;"_"&amp;W82)</f>
        <v>#REF!</v>
      </c>
      <c r="V82" t="str">
        <f t="shared" si="7"/>
        <v>PSSE_DMAT_HYB_SCR3_XR3_P1_Q0.3</v>
      </c>
      <c r="Y82" t="e">
        <f t="shared" si="9"/>
        <v>#REF!</v>
      </c>
      <c r="AH82" s="7"/>
      <c r="AI82" s="7"/>
    </row>
    <row r="83" spans="1:35" x14ac:dyDescent="0.25">
      <c r="A83" s="5" t="s">
        <v>155</v>
      </c>
      <c r="B83" s="5" t="s">
        <v>17</v>
      </c>
      <c r="C83" t="s">
        <v>51</v>
      </c>
      <c r="D83">
        <v>20</v>
      </c>
      <c r="E83">
        <v>1</v>
      </c>
      <c r="F83">
        <v>0</v>
      </c>
      <c r="G83" s="7">
        <v>7.06</v>
      </c>
      <c r="H83" s="7">
        <v>1.63</v>
      </c>
      <c r="I83" t="e">
        <f>VLOOKUP(V83,#REF!,2,FALSE)</f>
        <v>#REF!</v>
      </c>
      <c r="J83" s="4" t="e">
        <f>VLOOKUP(V83,#REF!,6,FALSE)</f>
        <v>#REF!</v>
      </c>
      <c r="K83">
        <v>0</v>
      </c>
      <c r="L83">
        <v>0.1</v>
      </c>
      <c r="M83" t="e">
        <f t="shared" si="5"/>
        <v>#REF!</v>
      </c>
      <c r="N83" t="e">
        <f t="shared" si="6"/>
        <v>#REF!</v>
      </c>
      <c r="O83" t="e">
        <f>#REF!^2/((G83*#REF!)*(SQRT(1+H83^2)))</f>
        <v>#REF!</v>
      </c>
      <c r="P83" t="e">
        <f t="shared" si="8"/>
        <v>#REF!</v>
      </c>
      <c r="Q83" t="e">
        <f>VLOOKUP(V83,#REF!,4,FALSE)</f>
        <v>#REF!</v>
      </c>
      <c r="R83" s="10" t="e">
        <f>VLOOKUP(V83,#REF!,3,FALSE)</f>
        <v>#REF!</v>
      </c>
      <c r="S83">
        <v>0</v>
      </c>
      <c r="T83">
        <v>1</v>
      </c>
      <c r="U83" t="e">
        <f>IF(W83="","PSSE_Test_"&amp;A83&amp;"_"&amp;#REF!&amp;"_R0"&amp;"_SCR"&amp;ROUND(G83,2)&amp;"_XR"&amp;ROUND(H83,2)&amp;"_P"&amp;E83&amp;"_Q"&amp;VLOOKUP(F83,$AK$3:$AL$7,2,FALSE),"Test_"&amp;A83&amp;"_"&amp;#REF!&amp;"_R0"&amp;"_SCR"&amp;ROUND(G83,2)&amp;"_XR"&amp;ROUND(H83,2)&amp;"_P"&amp;E83&amp;"_Q"&amp;VLOOKUP(F83,$AK$3:$AL$7,2,FALSE)&amp;"_"&amp;W83)</f>
        <v>#REF!</v>
      </c>
      <c r="V83" t="str">
        <f t="shared" si="7"/>
        <v>PSSE_DMAT_HYB_SCR7.06_XR1.63_P1_Q0</v>
      </c>
      <c r="Y83" t="e">
        <f t="shared" si="9"/>
        <v>#REF!</v>
      </c>
      <c r="AH83" s="7"/>
      <c r="AI83" s="7"/>
    </row>
    <row r="84" spans="1:35" x14ac:dyDescent="0.25">
      <c r="A84" s="5" t="s">
        <v>156</v>
      </c>
      <c r="B84" s="5" t="s">
        <v>17</v>
      </c>
      <c r="C84" t="s">
        <v>51</v>
      </c>
      <c r="D84">
        <v>20</v>
      </c>
      <c r="E84">
        <v>1</v>
      </c>
      <c r="F84">
        <v>-0.3</v>
      </c>
      <c r="G84" s="7">
        <v>7.06</v>
      </c>
      <c r="H84" s="7">
        <v>1.63</v>
      </c>
      <c r="I84" t="e">
        <f>VLOOKUP(V84,#REF!,2,FALSE)</f>
        <v>#REF!</v>
      </c>
      <c r="J84" s="4" t="e">
        <f>VLOOKUP(V84,#REF!,6,FALSE)</f>
        <v>#REF!</v>
      </c>
      <c r="K84">
        <v>0</v>
      </c>
      <c r="L84">
        <v>0.1</v>
      </c>
      <c r="M84" t="e">
        <f t="shared" si="5"/>
        <v>#REF!</v>
      </c>
      <c r="N84" t="e">
        <f t="shared" si="6"/>
        <v>#REF!</v>
      </c>
      <c r="O84" t="e">
        <f>#REF!^2/((G84*#REF!)*(SQRT(1+H84^2)))</f>
        <v>#REF!</v>
      </c>
      <c r="P84" t="e">
        <f t="shared" si="8"/>
        <v>#REF!</v>
      </c>
      <c r="Q84" t="e">
        <f>VLOOKUP(V84,#REF!,4,FALSE)</f>
        <v>#REF!</v>
      </c>
      <c r="R84" s="10" t="e">
        <f>VLOOKUP(V84,#REF!,3,FALSE)</f>
        <v>#REF!</v>
      </c>
      <c r="S84">
        <v>0</v>
      </c>
      <c r="T84">
        <v>1</v>
      </c>
      <c r="U84" t="e">
        <f>IF(W84="","PSSE_Test_"&amp;A84&amp;"_"&amp;#REF!&amp;"_R0"&amp;"_SCR"&amp;ROUND(G84,2)&amp;"_XR"&amp;ROUND(H84,2)&amp;"_P"&amp;E84&amp;"_Q"&amp;VLOOKUP(F84,$AK$3:$AL$7,2,FALSE),"Test_"&amp;A84&amp;"_"&amp;#REF!&amp;"_R0"&amp;"_SCR"&amp;ROUND(G84,2)&amp;"_XR"&amp;ROUND(H84,2)&amp;"_P"&amp;E84&amp;"_Q"&amp;VLOOKUP(F84,$AK$3:$AL$7,2,FALSE)&amp;"_"&amp;W84)</f>
        <v>#REF!</v>
      </c>
      <c r="V84" t="str">
        <f t="shared" si="7"/>
        <v>PSSE_DMAT_HYB_SCR7.06_XR1.63_P1_Q-0.3</v>
      </c>
      <c r="Y84" t="e">
        <f t="shared" si="9"/>
        <v>#REF!</v>
      </c>
      <c r="AH84" s="7"/>
      <c r="AI84" s="7"/>
    </row>
    <row r="85" spans="1:35" x14ac:dyDescent="0.25">
      <c r="A85" s="5" t="s">
        <v>157</v>
      </c>
      <c r="B85" s="5" t="s">
        <v>17</v>
      </c>
      <c r="C85" t="s">
        <v>51</v>
      </c>
      <c r="D85">
        <v>20</v>
      </c>
      <c r="E85">
        <v>1</v>
      </c>
      <c r="F85">
        <v>0.3</v>
      </c>
      <c r="G85" s="7">
        <v>7.06</v>
      </c>
      <c r="H85" s="7">
        <v>1.63</v>
      </c>
      <c r="I85" t="e">
        <f>VLOOKUP(V85,#REF!,2,FALSE)</f>
        <v>#REF!</v>
      </c>
      <c r="J85" s="4" t="e">
        <f>VLOOKUP(V85,#REF!,6,FALSE)</f>
        <v>#REF!</v>
      </c>
      <c r="K85">
        <v>0</v>
      </c>
      <c r="L85">
        <v>0.1</v>
      </c>
      <c r="M85" t="e">
        <f t="shared" si="5"/>
        <v>#REF!</v>
      </c>
      <c r="N85" t="e">
        <f t="shared" si="6"/>
        <v>#REF!</v>
      </c>
      <c r="O85" t="e">
        <f>#REF!^2/((G85*#REF!)*(SQRT(1+H85^2)))</f>
        <v>#REF!</v>
      </c>
      <c r="P85" t="e">
        <f t="shared" si="8"/>
        <v>#REF!</v>
      </c>
      <c r="Q85" t="e">
        <f>VLOOKUP(V85,#REF!,4,FALSE)</f>
        <v>#REF!</v>
      </c>
      <c r="R85" s="10" t="e">
        <f>VLOOKUP(V85,#REF!,3,FALSE)</f>
        <v>#REF!</v>
      </c>
      <c r="S85">
        <v>0</v>
      </c>
      <c r="T85">
        <v>1</v>
      </c>
      <c r="U85" t="e">
        <f>IF(W85="","PSSE_Test_"&amp;A85&amp;"_"&amp;#REF!&amp;"_R0"&amp;"_SCR"&amp;ROUND(G85,2)&amp;"_XR"&amp;ROUND(H85,2)&amp;"_P"&amp;E85&amp;"_Q"&amp;VLOOKUP(F85,$AK$3:$AL$7,2,FALSE),"Test_"&amp;A85&amp;"_"&amp;#REF!&amp;"_R0"&amp;"_SCR"&amp;ROUND(G85,2)&amp;"_XR"&amp;ROUND(H85,2)&amp;"_P"&amp;E85&amp;"_Q"&amp;VLOOKUP(F85,$AK$3:$AL$7,2,FALSE)&amp;"_"&amp;W85)</f>
        <v>#REF!</v>
      </c>
      <c r="V85" t="str">
        <f t="shared" si="7"/>
        <v>PSSE_DMAT_HYB_SCR7.06_XR1.63_P1_Q0.3</v>
      </c>
      <c r="Y85" t="e">
        <f t="shared" si="9"/>
        <v>#REF!</v>
      </c>
      <c r="AH85" s="7"/>
      <c r="AI85" s="7"/>
    </row>
    <row r="86" spans="1:35" x14ac:dyDescent="0.25">
      <c r="A86" s="5" t="s">
        <v>158</v>
      </c>
      <c r="B86" s="5" t="s">
        <v>17</v>
      </c>
      <c r="C86" t="s">
        <v>51</v>
      </c>
      <c r="D86">
        <v>20</v>
      </c>
      <c r="E86">
        <v>1</v>
      </c>
      <c r="F86">
        <v>0</v>
      </c>
      <c r="G86" s="7">
        <v>4.53</v>
      </c>
      <c r="H86" s="7">
        <v>1.21</v>
      </c>
      <c r="I86" t="e">
        <f>VLOOKUP(V86,#REF!,2,FALSE)</f>
        <v>#REF!</v>
      </c>
      <c r="J86" s="4" t="e">
        <f>VLOOKUP(V86,#REF!,6,FALSE)</f>
        <v>#REF!</v>
      </c>
      <c r="K86">
        <v>0</v>
      </c>
      <c r="L86">
        <v>0.1</v>
      </c>
      <c r="M86" t="e">
        <f t="shared" si="5"/>
        <v>#REF!</v>
      </c>
      <c r="N86" t="e">
        <f t="shared" si="6"/>
        <v>#REF!</v>
      </c>
      <c r="O86" t="e">
        <f>#REF!^2/((G86*#REF!)*(SQRT(1+H86^2)))</f>
        <v>#REF!</v>
      </c>
      <c r="P86" t="e">
        <f t="shared" si="8"/>
        <v>#REF!</v>
      </c>
      <c r="Q86" t="e">
        <f>VLOOKUP(V86,#REF!,4,FALSE)</f>
        <v>#REF!</v>
      </c>
      <c r="R86" s="10" t="e">
        <f>VLOOKUP(V86,#REF!,3,FALSE)</f>
        <v>#REF!</v>
      </c>
      <c r="S86">
        <v>0</v>
      </c>
      <c r="T86">
        <v>1</v>
      </c>
      <c r="U86" t="e">
        <f>IF(W86="","PSSE_Test_"&amp;A86&amp;"_"&amp;#REF!&amp;"_R0"&amp;"_SCR"&amp;ROUND(G86,2)&amp;"_XR"&amp;ROUND(H86,2)&amp;"_P"&amp;E86&amp;"_Q"&amp;VLOOKUP(F86,$AK$3:$AL$7,2,FALSE),"Test_"&amp;A86&amp;"_"&amp;#REF!&amp;"_R0"&amp;"_SCR"&amp;ROUND(G86,2)&amp;"_XR"&amp;ROUND(H86,2)&amp;"_P"&amp;E86&amp;"_Q"&amp;VLOOKUP(F86,$AK$3:$AL$7,2,FALSE)&amp;"_"&amp;W86)</f>
        <v>#REF!</v>
      </c>
      <c r="V86" t="str">
        <f t="shared" si="7"/>
        <v>PSSE_DMAT_HYB_SCR4.53_XR1.21_P1_Q0</v>
      </c>
      <c r="Y86" t="e">
        <f t="shared" si="9"/>
        <v>#REF!</v>
      </c>
      <c r="AH86" s="7"/>
      <c r="AI86" s="7"/>
    </row>
    <row r="87" spans="1:35" x14ac:dyDescent="0.25">
      <c r="A87" s="5" t="s">
        <v>159</v>
      </c>
      <c r="B87" s="5" t="s">
        <v>17</v>
      </c>
      <c r="C87" t="s">
        <v>51</v>
      </c>
      <c r="D87">
        <v>20</v>
      </c>
      <c r="E87">
        <v>1</v>
      </c>
      <c r="F87">
        <v>-0.3</v>
      </c>
      <c r="G87" s="7">
        <v>4.53</v>
      </c>
      <c r="H87" s="7">
        <v>1.21</v>
      </c>
      <c r="I87" t="e">
        <f>VLOOKUP(V87,#REF!,2,FALSE)</f>
        <v>#REF!</v>
      </c>
      <c r="J87" s="4" t="e">
        <f>VLOOKUP(V87,#REF!,6,FALSE)</f>
        <v>#REF!</v>
      </c>
      <c r="K87">
        <v>0</v>
      </c>
      <c r="L87">
        <v>0.1</v>
      </c>
      <c r="M87" t="e">
        <f t="shared" si="5"/>
        <v>#REF!</v>
      </c>
      <c r="N87" t="e">
        <f t="shared" si="6"/>
        <v>#REF!</v>
      </c>
      <c r="O87" t="e">
        <f>#REF!^2/((G87*#REF!)*(SQRT(1+H87^2)))</f>
        <v>#REF!</v>
      </c>
      <c r="P87" t="e">
        <f t="shared" si="8"/>
        <v>#REF!</v>
      </c>
      <c r="Q87" t="e">
        <f>VLOOKUP(V87,#REF!,4,FALSE)</f>
        <v>#REF!</v>
      </c>
      <c r="R87" s="10" t="e">
        <f>VLOOKUP(V87,#REF!,3,FALSE)</f>
        <v>#REF!</v>
      </c>
      <c r="S87">
        <v>0</v>
      </c>
      <c r="T87">
        <v>1</v>
      </c>
      <c r="U87" t="e">
        <f>IF(W87="","PSSE_Test_"&amp;A87&amp;"_"&amp;#REF!&amp;"_R0"&amp;"_SCR"&amp;ROUND(G87,2)&amp;"_XR"&amp;ROUND(H87,2)&amp;"_P"&amp;E87&amp;"_Q"&amp;VLOOKUP(F87,$AK$3:$AL$7,2,FALSE),"Test_"&amp;A87&amp;"_"&amp;#REF!&amp;"_R0"&amp;"_SCR"&amp;ROUND(G87,2)&amp;"_XR"&amp;ROUND(H87,2)&amp;"_P"&amp;E87&amp;"_Q"&amp;VLOOKUP(F87,$AK$3:$AL$7,2,FALSE)&amp;"_"&amp;W87)</f>
        <v>#REF!</v>
      </c>
      <c r="V87" t="str">
        <f t="shared" si="7"/>
        <v>PSSE_DMAT_HYB_SCR4.53_XR1.21_P1_Q-0.3</v>
      </c>
      <c r="Y87" t="e">
        <f t="shared" si="9"/>
        <v>#REF!</v>
      </c>
      <c r="AH87" s="7"/>
      <c r="AI87" s="7"/>
    </row>
    <row r="88" spans="1:35" x14ac:dyDescent="0.25">
      <c r="A88" s="5" t="s">
        <v>160</v>
      </c>
      <c r="B88" s="5" t="s">
        <v>17</v>
      </c>
      <c r="C88" t="s">
        <v>51</v>
      </c>
      <c r="D88">
        <v>20</v>
      </c>
      <c r="E88">
        <v>1</v>
      </c>
      <c r="F88">
        <v>0.3</v>
      </c>
      <c r="G88" s="7">
        <v>4.53</v>
      </c>
      <c r="H88" s="7">
        <v>1.21</v>
      </c>
      <c r="I88" t="e">
        <f>VLOOKUP(V88,#REF!,2,FALSE)</f>
        <v>#REF!</v>
      </c>
      <c r="J88" s="4" t="e">
        <f>VLOOKUP(V88,#REF!,6,FALSE)</f>
        <v>#REF!</v>
      </c>
      <c r="K88">
        <v>0</v>
      </c>
      <c r="L88">
        <v>0.1</v>
      </c>
      <c r="M88" t="e">
        <f t="shared" si="5"/>
        <v>#REF!</v>
      </c>
      <c r="N88" t="e">
        <f t="shared" si="6"/>
        <v>#REF!</v>
      </c>
      <c r="O88" t="e">
        <f>#REF!^2/((G88*#REF!)*(SQRT(1+H88^2)))</f>
        <v>#REF!</v>
      </c>
      <c r="P88" t="e">
        <f t="shared" si="8"/>
        <v>#REF!</v>
      </c>
      <c r="Q88" t="e">
        <f>VLOOKUP(V88,#REF!,4,FALSE)</f>
        <v>#REF!</v>
      </c>
      <c r="R88" s="10" t="e">
        <f>VLOOKUP(V88,#REF!,3,FALSE)</f>
        <v>#REF!</v>
      </c>
      <c r="S88">
        <v>0</v>
      </c>
      <c r="T88">
        <v>1</v>
      </c>
      <c r="U88" t="e">
        <f>IF(W88="","PSSE_Test_"&amp;A88&amp;"_"&amp;#REF!&amp;"_R0"&amp;"_SCR"&amp;ROUND(G88,2)&amp;"_XR"&amp;ROUND(H88,2)&amp;"_P"&amp;E88&amp;"_Q"&amp;VLOOKUP(F88,$AK$3:$AL$7,2,FALSE),"Test_"&amp;A88&amp;"_"&amp;#REF!&amp;"_R0"&amp;"_SCR"&amp;ROUND(G88,2)&amp;"_XR"&amp;ROUND(H88,2)&amp;"_P"&amp;E88&amp;"_Q"&amp;VLOOKUP(F88,$AK$3:$AL$7,2,FALSE)&amp;"_"&amp;W88)</f>
        <v>#REF!</v>
      </c>
      <c r="V88" t="str">
        <f t="shared" si="7"/>
        <v>PSSE_DMAT_HYB_SCR4.53_XR1.21_P1_Q0.3</v>
      </c>
      <c r="Y88" t="e">
        <f t="shared" si="9"/>
        <v>#REF!</v>
      </c>
      <c r="AH88" s="7"/>
      <c r="AI88" s="7"/>
    </row>
    <row r="89" spans="1:35" x14ac:dyDescent="0.25">
      <c r="A89" s="5" t="s">
        <v>371</v>
      </c>
      <c r="B89" s="5" t="s">
        <v>17</v>
      </c>
      <c r="C89" t="s">
        <v>52</v>
      </c>
      <c r="D89">
        <v>90</v>
      </c>
      <c r="E89">
        <v>1</v>
      </c>
      <c r="F89">
        <v>0</v>
      </c>
      <c r="G89" s="7">
        <v>10</v>
      </c>
      <c r="H89" s="7">
        <v>14</v>
      </c>
      <c r="I89" t="e">
        <f>VLOOKUP(V89,#REF!,2,FALSE)</f>
        <v>#REF!</v>
      </c>
      <c r="J89">
        <v>0</v>
      </c>
      <c r="K89">
        <v>0</v>
      </c>
      <c r="L89">
        <v>0</v>
      </c>
      <c r="M89" t="e">
        <f>O89*T89</f>
        <v>#REF!</v>
      </c>
      <c r="N89" t="e">
        <f>P89*T89</f>
        <v>#REF!</v>
      </c>
      <c r="O89" t="e">
        <f>#REF!^2/((G89*#REF!)*(SQRT(1+H89^2)))</f>
        <v>#REF!</v>
      </c>
      <c r="P89" t="e">
        <f>O89*H89/(2*PI()*50)</f>
        <v>#REF!</v>
      </c>
      <c r="Q89" t="e">
        <f>VLOOKUP(V89,#REF!,4,FALSE)</f>
        <v>#REF!</v>
      </c>
      <c r="R89" s="10" t="e">
        <f>VLOOKUP(V89,#REF!,3,FALSE)</f>
        <v>#REF!</v>
      </c>
      <c r="S89">
        <v>0</v>
      </c>
      <c r="T89">
        <v>0</v>
      </c>
      <c r="U89" t="e">
        <f>IF(W89="","PSSE_Test_"&amp;A89&amp;"_"&amp;#REF!&amp;"_R0"&amp;"_SCR"&amp;ROUND(G89,2)&amp;"_XR"&amp;ROUND(H89,2)&amp;"_P"&amp;E89&amp;"_Q"&amp;VLOOKUP(F89,$AK$3:$AL$7,2,FALSE),"Test_"&amp;A89&amp;"_"&amp;#REF!&amp;"_R0"&amp;"_SCR"&amp;ROUND(G89,2)&amp;"_XR"&amp;ROUND(H89,2)&amp;"_P"&amp;E89&amp;"_Q"&amp;VLOOKUP(F89,$AK$3:$AL$7,2,FALSE)&amp;"_"&amp;W89)</f>
        <v>#REF!</v>
      </c>
      <c r="V89" t="str">
        <f>"PSSE_DMAT_HYB_SCR"&amp;ROUND(G89,2)&amp;"_XR"&amp;ROUND(H89,2)&amp;"_P"&amp;E89&amp;"_Q"&amp;F89</f>
        <v>PSSE_DMAT_HYB_SCR10_XR14_P1_Q0</v>
      </c>
      <c r="Y89" t="e">
        <f>"PSSE_"&amp;U89</f>
        <v>#REF!</v>
      </c>
      <c r="AH89" s="7"/>
      <c r="AI89" s="7"/>
    </row>
    <row r="90" spans="1:35" x14ac:dyDescent="0.25">
      <c r="A90" s="5" t="s">
        <v>161</v>
      </c>
      <c r="B90" s="5" t="s">
        <v>17</v>
      </c>
      <c r="C90" t="s">
        <v>52</v>
      </c>
      <c r="D90">
        <v>90</v>
      </c>
      <c r="E90">
        <v>1</v>
      </c>
      <c r="F90">
        <v>0</v>
      </c>
      <c r="G90" s="7">
        <v>10</v>
      </c>
      <c r="H90" s="7">
        <v>14</v>
      </c>
      <c r="I90" t="e">
        <f>VLOOKUP(V90,#REF!,2,FALSE)</f>
        <v>#REF!</v>
      </c>
      <c r="J90">
        <v>0</v>
      </c>
      <c r="K90">
        <v>0</v>
      </c>
      <c r="L90">
        <v>0</v>
      </c>
      <c r="M90" t="e">
        <f t="shared" si="5"/>
        <v>#REF!</v>
      </c>
      <c r="N90" t="e">
        <f t="shared" si="6"/>
        <v>#REF!</v>
      </c>
      <c r="O90" t="e">
        <f>#REF!^2/((G90*#REF!)*(SQRT(1+H90^2)))</f>
        <v>#REF!</v>
      </c>
      <c r="P90" t="e">
        <f t="shared" si="8"/>
        <v>#REF!</v>
      </c>
      <c r="Q90" t="e">
        <f>VLOOKUP(V90,#REF!,4,FALSE)</f>
        <v>#REF!</v>
      </c>
      <c r="R90" s="10" t="e">
        <f>VLOOKUP(V90,#REF!,3,FALSE)</f>
        <v>#REF!</v>
      </c>
      <c r="S90">
        <v>0</v>
      </c>
      <c r="T90">
        <v>0</v>
      </c>
      <c r="U90" t="e">
        <f>IF(W90="","PSSE_Test_"&amp;A90&amp;"_"&amp;#REF!&amp;"_R0"&amp;"_SCR"&amp;ROUND(G90,2)&amp;"_XR"&amp;ROUND(H90,2)&amp;"_P"&amp;E90&amp;"_Q"&amp;VLOOKUP(F90,$AK$3:$AL$7,2,FALSE),"Test_"&amp;A90&amp;"_"&amp;#REF!&amp;"_R0"&amp;"_SCR"&amp;ROUND(G90,2)&amp;"_XR"&amp;ROUND(H90,2)&amp;"_P"&amp;E90&amp;"_Q"&amp;VLOOKUP(F90,$AK$3:$AL$7,2,FALSE)&amp;"_"&amp;W90)</f>
        <v>#REF!</v>
      </c>
      <c r="V90" t="str">
        <f t="shared" si="7"/>
        <v>PSSE_DMAT_HYB_SCR10_XR14_P1_Q0</v>
      </c>
      <c r="Y90" t="e">
        <f t="shared" si="9"/>
        <v>#REF!</v>
      </c>
      <c r="AH90" s="7"/>
      <c r="AI90" s="7"/>
    </row>
    <row r="91" spans="1:35" x14ac:dyDescent="0.25">
      <c r="A91" s="5" t="s">
        <v>162</v>
      </c>
      <c r="B91" s="5" t="s">
        <v>17</v>
      </c>
      <c r="C91" t="s">
        <v>52</v>
      </c>
      <c r="D91">
        <v>90</v>
      </c>
      <c r="E91">
        <v>1</v>
      </c>
      <c r="F91">
        <v>0</v>
      </c>
      <c r="G91" s="7">
        <v>10</v>
      </c>
      <c r="H91" s="7">
        <v>3</v>
      </c>
      <c r="I91" t="e">
        <f>VLOOKUP(V91,#REF!,2,FALSE)</f>
        <v>#REF!</v>
      </c>
      <c r="J91">
        <v>0</v>
      </c>
      <c r="K91">
        <v>0</v>
      </c>
      <c r="L91">
        <v>0</v>
      </c>
      <c r="M91" t="e">
        <f t="shared" si="5"/>
        <v>#REF!</v>
      </c>
      <c r="N91" t="e">
        <f t="shared" si="6"/>
        <v>#REF!</v>
      </c>
      <c r="O91" t="e">
        <f>#REF!^2/((G91*#REF!)*(SQRT(1+H91^2)))</f>
        <v>#REF!</v>
      </c>
      <c r="P91" t="e">
        <f t="shared" si="8"/>
        <v>#REF!</v>
      </c>
      <c r="Q91" t="e">
        <f>VLOOKUP(V91,#REF!,4,FALSE)</f>
        <v>#REF!</v>
      </c>
      <c r="R91" s="10" t="e">
        <f>VLOOKUP(V91,#REF!,3,FALSE)</f>
        <v>#REF!</v>
      </c>
      <c r="S91">
        <v>0</v>
      </c>
      <c r="T91">
        <v>0</v>
      </c>
      <c r="U91" t="e">
        <f>IF(W91="","PSSE_Test_"&amp;A91&amp;"_"&amp;#REF!&amp;"_R0"&amp;"_SCR"&amp;ROUND(G91,2)&amp;"_XR"&amp;ROUND(H91,2)&amp;"_P"&amp;E91&amp;"_Q"&amp;VLOOKUP(F91,$AK$3:$AL$7,2,FALSE),"Test_"&amp;A91&amp;"_"&amp;#REF!&amp;"_R0"&amp;"_SCR"&amp;ROUND(G91,2)&amp;"_XR"&amp;ROUND(H91,2)&amp;"_P"&amp;E91&amp;"_Q"&amp;VLOOKUP(F91,$AK$3:$AL$7,2,FALSE)&amp;"_"&amp;W91)</f>
        <v>#REF!</v>
      </c>
      <c r="V91" t="str">
        <f t="shared" si="7"/>
        <v>PSSE_DMAT_HYB_SCR10_XR3_P1_Q0</v>
      </c>
      <c r="Y91" t="e">
        <f t="shared" si="9"/>
        <v>#REF!</v>
      </c>
      <c r="AH91" s="7"/>
      <c r="AI91" s="7"/>
    </row>
    <row r="92" spans="1:35" x14ac:dyDescent="0.25">
      <c r="A92" s="5" t="s">
        <v>163</v>
      </c>
      <c r="B92" s="5" t="s">
        <v>17</v>
      </c>
      <c r="C92" t="s">
        <v>52</v>
      </c>
      <c r="D92">
        <v>90</v>
      </c>
      <c r="E92">
        <v>0.05</v>
      </c>
      <c r="F92">
        <v>0</v>
      </c>
      <c r="G92" s="7">
        <v>10</v>
      </c>
      <c r="H92" s="7">
        <v>14</v>
      </c>
      <c r="I92" t="e">
        <f>VLOOKUP(V92,#REF!,2,FALSE)</f>
        <v>#REF!</v>
      </c>
      <c r="J92">
        <v>0</v>
      </c>
      <c r="K92">
        <v>0</v>
      </c>
      <c r="L92">
        <v>0</v>
      </c>
      <c r="M92" t="e">
        <f t="shared" si="5"/>
        <v>#REF!</v>
      </c>
      <c r="N92" t="e">
        <f t="shared" si="6"/>
        <v>#REF!</v>
      </c>
      <c r="O92" t="e">
        <f>#REF!^2/((G92*#REF!)*(SQRT(1+H92^2)))</f>
        <v>#REF!</v>
      </c>
      <c r="P92" t="e">
        <f t="shared" si="8"/>
        <v>#REF!</v>
      </c>
      <c r="Q92" t="e">
        <f>VLOOKUP(V92,#REF!,4,FALSE)</f>
        <v>#REF!</v>
      </c>
      <c r="R92" s="10" t="e">
        <f>VLOOKUP(V92,#REF!,3,FALSE)</f>
        <v>#REF!</v>
      </c>
      <c r="S92">
        <v>0</v>
      </c>
      <c r="T92">
        <v>0</v>
      </c>
      <c r="U92" t="e">
        <f>IF(W92="","PSSE_Test_"&amp;A92&amp;"_"&amp;#REF!&amp;"_R0"&amp;"_SCR"&amp;ROUND(G92,2)&amp;"_XR"&amp;ROUND(H92,2)&amp;"_P"&amp;E92&amp;"_Q"&amp;VLOOKUP(F92,$AK$3:$AL$7,2,FALSE),"Test_"&amp;A92&amp;"_"&amp;#REF!&amp;"_R0"&amp;"_SCR"&amp;ROUND(G92,2)&amp;"_XR"&amp;ROUND(H92,2)&amp;"_P"&amp;E92&amp;"_Q"&amp;VLOOKUP(F92,$AK$3:$AL$7,2,FALSE)&amp;"_"&amp;W92)</f>
        <v>#REF!</v>
      </c>
      <c r="V92" t="str">
        <f t="shared" si="7"/>
        <v>PSSE_DMAT_HYB_SCR10_XR14_P0.05_Q0</v>
      </c>
      <c r="Y92" t="e">
        <f t="shared" si="9"/>
        <v>#REF!</v>
      </c>
      <c r="AH92" s="7"/>
      <c r="AI92" s="7"/>
    </row>
    <row r="93" spans="1:35" x14ac:dyDescent="0.25">
      <c r="A93" s="5" t="s">
        <v>164</v>
      </c>
      <c r="B93" s="5" t="s">
        <v>17</v>
      </c>
      <c r="C93" t="s">
        <v>52</v>
      </c>
      <c r="D93">
        <v>90</v>
      </c>
      <c r="E93">
        <v>0.05</v>
      </c>
      <c r="F93">
        <v>0</v>
      </c>
      <c r="G93" s="7">
        <v>10</v>
      </c>
      <c r="H93" s="7">
        <v>3</v>
      </c>
      <c r="I93" t="e">
        <f>VLOOKUP(V93,#REF!,2,FALSE)</f>
        <v>#REF!</v>
      </c>
      <c r="J93">
        <v>0</v>
      </c>
      <c r="K93">
        <v>0</v>
      </c>
      <c r="L93">
        <v>0</v>
      </c>
      <c r="M93" t="e">
        <f t="shared" si="5"/>
        <v>#REF!</v>
      </c>
      <c r="N93" t="e">
        <f t="shared" si="6"/>
        <v>#REF!</v>
      </c>
      <c r="O93" t="e">
        <f>#REF!^2/((G93*#REF!)*(SQRT(1+H93^2)))</f>
        <v>#REF!</v>
      </c>
      <c r="P93" t="e">
        <f t="shared" si="8"/>
        <v>#REF!</v>
      </c>
      <c r="Q93" t="e">
        <f>VLOOKUP(V93,#REF!,4,FALSE)</f>
        <v>#REF!</v>
      </c>
      <c r="R93" s="10" t="e">
        <f>VLOOKUP(V93,#REF!,3,FALSE)</f>
        <v>#REF!</v>
      </c>
      <c r="S93">
        <v>0</v>
      </c>
      <c r="T93">
        <v>0</v>
      </c>
      <c r="U93" t="e">
        <f>IF(W93="","PSSE_Test_"&amp;A93&amp;"_"&amp;#REF!&amp;"_R0"&amp;"_SCR"&amp;ROUND(G93,2)&amp;"_XR"&amp;ROUND(H93,2)&amp;"_P"&amp;E93&amp;"_Q"&amp;VLOOKUP(F93,$AK$3:$AL$7,2,FALSE),"Test_"&amp;A93&amp;"_"&amp;#REF!&amp;"_R0"&amp;"_SCR"&amp;ROUND(G93,2)&amp;"_XR"&amp;ROUND(H93,2)&amp;"_P"&amp;E93&amp;"_Q"&amp;VLOOKUP(F93,$AK$3:$AL$7,2,FALSE)&amp;"_"&amp;W93)</f>
        <v>#REF!</v>
      </c>
      <c r="V93" t="str">
        <f t="shared" si="7"/>
        <v>PSSE_DMAT_HYB_SCR10_XR3_P0.05_Q0</v>
      </c>
      <c r="Y93" t="e">
        <f t="shared" si="9"/>
        <v>#REF!</v>
      </c>
      <c r="AH93" s="7"/>
      <c r="AI93" s="7"/>
    </row>
    <row r="94" spans="1:35" x14ac:dyDescent="0.25">
      <c r="A94" s="5" t="s">
        <v>165</v>
      </c>
      <c r="B94" s="5" t="s">
        <v>17</v>
      </c>
      <c r="C94" t="s">
        <v>52</v>
      </c>
      <c r="D94">
        <v>90</v>
      </c>
      <c r="E94">
        <v>1</v>
      </c>
      <c r="F94">
        <v>0</v>
      </c>
      <c r="G94" s="7">
        <v>3</v>
      </c>
      <c r="H94" s="7">
        <v>14</v>
      </c>
      <c r="I94" t="e">
        <f>VLOOKUP(V94,#REF!,2,FALSE)</f>
        <v>#REF!</v>
      </c>
      <c r="J94">
        <v>0</v>
      </c>
      <c r="K94">
        <v>0</v>
      </c>
      <c r="L94">
        <v>0</v>
      </c>
      <c r="M94" t="e">
        <f t="shared" si="5"/>
        <v>#REF!</v>
      </c>
      <c r="N94" t="e">
        <f t="shared" si="6"/>
        <v>#REF!</v>
      </c>
      <c r="O94" t="e">
        <f>#REF!^2/((G94*#REF!)*(SQRT(1+H94^2)))</f>
        <v>#REF!</v>
      </c>
      <c r="P94" t="e">
        <f t="shared" si="8"/>
        <v>#REF!</v>
      </c>
      <c r="Q94" t="e">
        <f>VLOOKUP(V94,#REF!,4,FALSE)</f>
        <v>#REF!</v>
      </c>
      <c r="R94" s="10" t="e">
        <f>VLOOKUP(V94,#REF!,3,FALSE)</f>
        <v>#REF!</v>
      </c>
      <c r="S94">
        <v>0</v>
      </c>
      <c r="T94">
        <v>0</v>
      </c>
      <c r="U94" t="e">
        <f>IF(W94="","PSSE_Test_"&amp;A94&amp;"_"&amp;#REF!&amp;"_R0"&amp;"_SCR"&amp;ROUND(G94,2)&amp;"_XR"&amp;ROUND(H94,2)&amp;"_P"&amp;E94&amp;"_Q"&amp;VLOOKUP(F94,$AK$3:$AL$7,2,FALSE),"Test_"&amp;A94&amp;"_"&amp;#REF!&amp;"_R0"&amp;"_SCR"&amp;ROUND(G94,2)&amp;"_XR"&amp;ROUND(H94,2)&amp;"_P"&amp;E94&amp;"_Q"&amp;VLOOKUP(F94,$AK$3:$AL$7,2,FALSE)&amp;"_"&amp;W94)</f>
        <v>#REF!</v>
      </c>
      <c r="V94" t="str">
        <f t="shared" si="7"/>
        <v>PSSE_DMAT_HYB_SCR3_XR14_P1_Q0</v>
      </c>
      <c r="Y94" t="e">
        <f t="shared" si="9"/>
        <v>#REF!</v>
      </c>
      <c r="AH94" s="7"/>
      <c r="AI94" s="7"/>
    </row>
    <row r="95" spans="1:35" x14ac:dyDescent="0.25">
      <c r="A95" s="5" t="s">
        <v>166</v>
      </c>
      <c r="B95" s="5" t="s">
        <v>17</v>
      </c>
      <c r="C95" t="s">
        <v>52</v>
      </c>
      <c r="D95">
        <v>90</v>
      </c>
      <c r="E95">
        <v>1</v>
      </c>
      <c r="F95">
        <v>0</v>
      </c>
      <c r="G95" s="7">
        <v>3</v>
      </c>
      <c r="H95" s="7">
        <v>3</v>
      </c>
      <c r="I95" t="e">
        <f>VLOOKUP(V95,#REF!,2,FALSE)</f>
        <v>#REF!</v>
      </c>
      <c r="J95">
        <v>0</v>
      </c>
      <c r="K95">
        <v>0</v>
      </c>
      <c r="L95">
        <v>0</v>
      </c>
      <c r="M95" t="e">
        <f t="shared" si="5"/>
        <v>#REF!</v>
      </c>
      <c r="N95" t="e">
        <f t="shared" si="6"/>
        <v>#REF!</v>
      </c>
      <c r="O95" t="e">
        <f>#REF!^2/((G95*#REF!)*(SQRT(1+H95^2)))</f>
        <v>#REF!</v>
      </c>
      <c r="P95" t="e">
        <f t="shared" si="8"/>
        <v>#REF!</v>
      </c>
      <c r="Q95" t="e">
        <f>VLOOKUP(V95,#REF!,4,FALSE)</f>
        <v>#REF!</v>
      </c>
      <c r="R95" s="10" t="e">
        <f>VLOOKUP(V95,#REF!,3,FALSE)</f>
        <v>#REF!</v>
      </c>
      <c r="S95">
        <v>0</v>
      </c>
      <c r="T95">
        <v>0</v>
      </c>
      <c r="U95" t="e">
        <f>IF(W95="","PSSE_Test_"&amp;A95&amp;"_"&amp;#REF!&amp;"_R0"&amp;"_SCR"&amp;ROUND(G95,2)&amp;"_XR"&amp;ROUND(H95,2)&amp;"_P"&amp;E95&amp;"_Q"&amp;VLOOKUP(F95,$AK$3:$AL$7,2,FALSE),"Test_"&amp;A95&amp;"_"&amp;#REF!&amp;"_R0"&amp;"_SCR"&amp;ROUND(G95,2)&amp;"_XR"&amp;ROUND(H95,2)&amp;"_P"&amp;E95&amp;"_Q"&amp;VLOOKUP(F95,$AK$3:$AL$7,2,FALSE)&amp;"_"&amp;W95)</f>
        <v>#REF!</v>
      </c>
      <c r="V95" t="str">
        <f t="shared" si="7"/>
        <v>PSSE_DMAT_HYB_SCR3_XR3_P1_Q0</v>
      </c>
      <c r="Y95" t="e">
        <f t="shared" si="9"/>
        <v>#REF!</v>
      </c>
      <c r="AH95" s="7"/>
      <c r="AI95" s="7"/>
    </row>
    <row r="96" spans="1:35" x14ac:dyDescent="0.25">
      <c r="A96" s="5" t="s">
        <v>167</v>
      </c>
      <c r="B96" s="5" t="s">
        <v>17</v>
      </c>
      <c r="C96" t="s">
        <v>52</v>
      </c>
      <c r="D96">
        <v>90</v>
      </c>
      <c r="E96">
        <v>0.05</v>
      </c>
      <c r="F96">
        <v>0</v>
      </c>
      <c r="G96" s="7">
        <v>3</v>
      </c>
      <c r="H96" s="7">
        <v>14</v>
      </c>
      <c r="I96" t="e">
        <f>VLOOKUP(V96,#REF!,2,FALSE)</f>
        <v>#REF!</v>
      </c>
      <c r="J96">
        <v>0</v>
      </c>
      <c r="K96">
        <v>0</v>
      </c>
      <c r="L96">
        <v>0</v>
      </c>
      <c r="M96" t="e">
        <f t="shared" si="5"/>
        <v>#REF!</v>
      </c>
      <c r="N96" t="e">
        <f t="shared" si="6"/>
        <v>#REF!</v>
      </c>
      <c r="O96" t="e">
        <f>#REF!^2/((G96*#REF!)*(SQRT(1+H96^2)))</f>
        <v>#REF!</v>
      </c>
      <c r="P96" t="e">
        <f t="shared" si="8"/>
        <v>#REF!</v>
      </c>
      <c r="Q96" t="e">
        <f>VLOOKUP(V96,#REF!,4,FALSE)</f>
        <v>#REF!</v>
      </c>
      <c r="R96" s="10" t="e">
        <f>VLOOKUP(V96,#REF!,3,FALSE)</f>
        <v>#REF!</v>
      </c>
      <c r="S96">
        <v>0</v>
      </c>
      <c r="T96">
        <v>0</v>
      </c>
      <c r="U96" t="e">
        <f>IF(W96="","PSSE_Test_"&amp;A96&amp;"_"&amp;#REF!&amp;"_R0"&amp;"_SCR"&amp;ROUND(G96,2)&amp;"_XR"&amp;ROUND(H96,2)&amp;"_P"&amp;E96&amp;"_Q"&amp;VLOOKUP(F96,$AK$3:$AL$7,2,FALSE),"Test_"&amp;A96&amp;"_"&amp;#REF!&amp;"_R0"&amp;"_SCR"&amp;ROUND(G96,2)&amp;"_XR"&amp;ROUND(H96,2)&amp;"_P"&amp;E96&amp;"_Q"&amp;VLOOKUP(F96,$AK$3:$AL$7,2,FALSE)&amp;"_"&amp;W96)</f>
        <v>#REF!</v>
      </c>
      <c r="V96" t="str">
        <f t="shared" si="7"/>
        <v>PSSE_DMAT_HYB_SCR3_XR14_P0.05_Q0</v>
      </c>
      <c r="Y96" t="e">
        <f t="shared" si="9"/>
        <v>#REF!</v>
      </c>
      <c r="AH96" s="7"/>
      <c r="AI96" s="7"/>
    </row>
    <row r="97" spans="1:35" x14ac:dyDescent="0.25">
      <c r="A97" s="5" t="s">
        <v>168</v>
      </c>
      <c r="B97" s="5" t="s">
        <v>17</v>
      </c>
      <c r="C97" t="s">
        <v>52</v>
      </c>
      <c r="D97">
        <v>90</v>
      </c>
      <c r="E97">
        <v>0.05</v>
      </c>
      <c r="F97">
        <v>0</v>
      </c>
      <c r="G97" s="7">
        <v>3</v>
      </c>
      <c r="H97" s="7">
        <v>3</v>
      </c>
      <c r="I97" t="e">
        <f>VLOOKUP(V97,#REF!,2,FALSE)</f>
        <v>#REF!</v>
      </c>
      <c r="J97">
        <v>0</v>
      </c>
      <c r="K97">
        <v>0</v>
      </c>
      <c r="L97">
        <v>0</v>
      </c>
      <c r="M97" t="e">
        <f t="shared" si="5"/>
        <v>#REF!</v>
      </c>
      <c r="N97" t="e">
        <f t="shared" si="6"/>
        <v>#REF!</v>
      </c>
      <c r="O97" t="e">
        <f>#REF!^2/((G97*#REF!)*(SQRT(1+H97^2)))</f>
        <v>#REF!</v>
      </c>
      <c r="P97" t="e">
        <f t="shared" si="8"/>
        <v>#REF!</v>
      </c>
      <c r="Q97" t="e">
        <f>VLOOKUP(V97,#REF!,4,FALSE)</f>
        <v>#REF!</v>
      </c>
      <c r="R97" s="10" t="e">
        <f>VLOOKUP(V97,#REF!,3,FALSE)</f>
        <v>#REF!</v>
      </c>
      <c r="S97">
        <v>0</v>
      </c>
      <c r="T97">
        <v>0</v>
      </c>
      <c r="U97" t="e">
        <f>IF(W97="","PSSE_Test_"&amp;A97&amp;"_"&amp;#REF!&amp;"_R0"&amp;"_SCR"&amp;ROUND(G97,2)&amp;"_XR"&amp;ROUND(H97,2)&amp;"_P"&amp;E97&amp;"_Q"&amp;VLOOKUP(F97,$AK$3:$AL$7,2,FALSE),"Test_"&amp;A97&amp;"_"&amp;#REF!&amp;"_R0"&amp;"_SCR"&amp;ROUND(G97,2)&amp;"_XR"&amp;ROUND(H97,2)&amp;"_P"&amp;E97&amp;"_Q"&amp;VLOOKUP(F97,$AK$3:$AL$7,2,FALSE)&amp;"_"&amp;W97)</f>
        <v>#REF!</v>
      </c>
      <c r="V97" t="str">
        <f t="shared" si="7"/>
        <v>PSSE_DMAT_HYB_SCR3_XR3_P0.05_Q0</v>
      </c>
      <c r="Y97" t="e">
        <f t="shared" si="9"/>
        <v>#REF!</v>
      </c>
      <c r="AH97" s="7"/>
      <c r="AI97" s="7"/>
    </row>
    <row r="98" spans="1:35" x14ac:dyDescent="0.25">
      <c r="A98" s="5" t="s">
        <v>169</v>
      </c>
      <c r="B98" s="5" t="s">
        <v>17</v>
      </c>
      <c r="C98" t="s">
        <v>52</v>
      </c>
      <c r="D98">
        <v>90</v>
      </c>
      <c r="E98">
        <v>1</v>
      </c>
      <c r="F98">
        <v>0</v>
      </c>
      <c r="G98" s="7">
        <v>7.06</v>
      </c>
      <c r="H98" s="7">
        <v>1.63</v>
      </c>
      <c r="I98" t="e">
        <f>VLOOKUP(V98,#REF!,2,FALSE)</f>
        <v>#REF!</v>
      </c>
      <c r="J98">
        <v>0</v>
      </c>
      <c r="K98">
        <v>0</v>
      </c>
      <c r="L98">
        <v>0</v>
      </c>
      <c r="M98" t="e">
        <f t="shared" si="5"/>
        <v>#REF!</v>
      </c>
      <c r="N98" t="e">
        <f t="shared" si="6"/>
        <v>#REF!</v>
      </c>
      <c r="O98" t="e">
        <f>#REF!^2/((G98*#REF!)*(SQRT(1+H98^2)))</f>
        <v>#REF!</v>
      </c>
      <c r="P98" t="e">
        <f t="shared" si="8"/>
        <v>#REF!</v>
      </c>
      <c r="Q98" t="e">
        <f>VLOOKUP(V98,#REF!,4,FALSE)</f>
        <v>#REF!</v>
      </c>
      <c r="R98" s="10" t="e">
        <f>VLOOKUP(V98,#REF!,3,FALSE)</f>
        <v>#REF!</v>
      </c>
      <c r="S98">
        <v>0</v>
      </c>
      <c r="T98">
        <v>0</v>
      </c>
      <c r="U98" t="e">
        <f>IF(W98="","PSSE_Test_"&amp;A98&amp;"_"&amp;#REF!&amp;"_R0"&amp;"_SCR"&amp;ROUND(G98,2)&amp;"_XR"&amp;ROUND(H98,2)&amp;"_P"&amp;E98&amp;"_Q"&amp;VLOOKUP(F98,$AK$3:$AL$7,2,FALSE),"Test_"&amp;A98&amp;"_"&amp;#REF!&amp;"_R0"&amp;"_SCR"&amp;ROUND(G98,2)&amp;"_XR"&amp;ROUND(H98,2)&amp;"_P"&amp;E98&amp;"_Q"&amp;VLOOKUP(F98,$AK$3:$AL$7,2,FALSE)&amp;"_"&amp;W98)</f>
        <v>#REF!</v>
      </c>
      <c r="V98" t="str">
        <f t="shared" si="7"/>
        <v>PSSE_DMAT_HYB_SCR7.06_XR1.63_P1_Q0</v>
      </c>
      <c r="Y98" t="e">
        <f t="shared" si="9"/>
        <v>#REF!</v>
      </c>
      <c r="AH98" s="7"/>
      <c r="AI98" s="7"/>
    </row>
    <row r="99" spans="1:35" x14ac:dyDescent="0.25">
      <c r="A99" s="5" t="s">
        <v>170</v>
      </c>
      <c r="B99" s="5" t="s">
        <v>17</v>
      </c>
      <c r="C99" t="s">
        <v>52</v>
      </c>
      <c r="D99">
        <v>90</v>
      </c>
      <c r="E99">
        <v>1</v>
      </c>
      <c r="F99">
        <v>0</v>
      </c>
      <c r="G99" s="7">
        <v>4.53</v>
      </c>
      <c r="H99" s="7">
        <v>1.21</v>
      </c>
      <c r="I99" t="e">
        <f>VLOOKUP(V99,#REF!,2,FALSE)</f>
        <v>#REF!</v>
      </c>
      <c r="J99">
        <v>0</v>
      </c>
      <c r="K99">
        <v>0</v>
      </c>
      <c r="L99">
        <v>0</v>
      </c>
      <c r="M99" t="e">
        <f t="shared" si="5"/>
        <v>#REF!</v>
      </c>
      <c r="N99" t="e">
        <f t="shared" si="6"/>
        <v>#REF!</v>
      </c>
      <c r="O99" t="e">
        <f>#REF!^2/((G99*#REF!)*(SQRT(1+H99^2)))</f>
        <v>#REF!</v>
      </c>
      <c r="P99" t="e">
        <f t="shared" si="8"/>
        <v>#REF!</v>
      </c>
      <c r="Q99" t="e">
        <f>VLOOKUP(V99,#REF!,4,FALSE)</f>
        <v>#REF!</v>
      </c>
      <c r="R99" s="10" t="e">
        <f>VLOOKUP(V99,#REF!,3,FALSE)</f>
        <v>#REF!</v>
      </c>
      <c r="S99">
        <v>0</v>
      </c>
      <c r="T99">
        <v>0</v>
      </c>
      <c r="U99" t="e">
        <f>IF(W99="","PSSE_Test_"&amp;A99&amp;"_"&amp;#REF!&amp;"_R0"&amp;"_SCR"&amp;ROUND(G99,2)&amp;"_XR"&amp;ROUND(H99,2)&amp;"_P"&amp;E99&amp;"_Q"&amp;VLOOKUP(F99,$AK$3:$AL$7,2,FALSE),"Test_"&amp;A99&amp;"_"&amp;#REF!&amp;"_R0"&amp;"_SCR"&amp;ROUND(G99,2)&amp;"_XR"&amp;ROUND(H99,2)&amp;"_P"&amp;E99&amp;"_Q"&amp;VLOOKUP(F99,$AK$3:$AL$7,2,FALSE)&amp;"_"&amp;W99)</f>
        <v>#REF!</v>
      </c>
      <c r="V99" t="str">
        <f t="shared" si="7"/>
        <v>PSSE_DMAT_HYB_SCR4.53_XR1.21_P1_Q0</v>
      </c>
      <c r="Y99" t="e">
        <f t="shared" si="9"/>
        <v>#REF!</v>
      </c>
      <c r="AH99" s="7"/>
      <c r="AI99" s="7"/>
    </row>
    <row r="100" spans="1:35" x14ac:dyDescent="0.25">
      <c r="A100" s="5" t="s">
        <v>171</v>
      </c>
      <c r="B100" s="5" t="s">
        <v>17</v>
      </c>
      <c r="C100" t="s">
        <v>52</v>
      </c>
      <c r="D100">
        <v>90</v>
      </c>
      <c r="E100">
        <v>0.05</v>
      </c>
      <c r="F100">
        <v>0</v>
      </c>
      <c r="G100" s="7">
        <v>7.06</v>
      </c>
      <c r="H100" s="7">
        <v>1.63</v>
      </c>
      <c r="I100" t="e">
        <f>VLOOKUP(V100,#REF!,2,FALSE)</f>
        <v>#REF!</v>
      </c>
      <c r="J100">
        <v>0</v>
      </c>
      <c r="K100">
        <v>0</v>
      </c>
      <c r="L100">
        <v>0</v>
      </c>
      <c r="M100" t="e">
        <f t="shared" si="5"/>
        <v>#REF!</v>
      </c>
      <c r="N100" t="e">
        <f t="shared" si="6"/>
        <v>#REF!</v>
      </c>
      <c r="O100" t="e">
        <f>#REF!^2/((G100*#REF!)*(SQRT(1+H100^2)))</f>
        <v>#REF!</v>
      </c>
      <c r="P100" t="e">
        <f t="shared" si="8"/>
        <v>#REF!</v>
      </c>
      <c r="Q100" t="e">
        <f>VLOOKUP(V100,#REF!,4,FALSE)</f>
        <v>#REF!</v>
      </c>
      <c r="R100" s="10" t="e">
        <f>VLOOKUP(V100,#REF!,3,FALSE)</f>
        <v>#REF!</v>
      </c>
      <c r="S100">
        <v>0</v>
      </c>
      <c r="T100">
        <v>0</v>
      </c>
      <c r="U100" t="e">
        <f>IF(W100="","PSSE_Test_"&amp;A100&amp;"_"&amp;#REF!&amp;"_R0"&amp;"_SCR"&amp;ROUND(G100,2)&amp;"_XR"&amp;ROUND(H100,2)&amp;"_P"&amp;E100&amp;"_Q"&amp;VLOOKUP(F100,$AK$3:$AL$7,2,FALSE),"Test_"&amp;A100&amp;"_"&amp;#REF!&amp;"_R0"&amp;"_SCR"&amp;ROUND(G100,2)&amp;"_XR"&amp;ROUND(H100,2)&amp;"_P"&amp;E100&amp;"_Q"&amp;VLOOKUP(F100,$AK$3:$AL$7,2,FALSE)&amp;"_"&amp;W100)</f>
        <v>#REF!</v>
      </c>
      <c r="V100" t="str">
        <f t="shared" si="7"/>
        <v>PSSE_DMAT_HYB_SCR7.06_XR1.63_P0.05_Q0</v>
      </c>
      <c r="Y100" t="e">
        <f t="shared" si="9"/>
        <v>#REF!</v>
      </c>
      <c r="AH100" s="7"/>
      <c r="AI100" s="7"/>
    </row>
    <row r="101" spans="1:35" x14ac:dyDescent="0.25">
      <c r="A101" s="5" t="s">
        <v>172</v>
      </c>
      <c r="B101" s="5" t="s">
        <v>17</v>
      </c>
      <c r="C101" t="s">
        <v>52</v>
      </c>
      <c r="D101">
        <v>90</v>
      </c>
      <c r="E101">
        <v>0.05</v>
      </c>
      <c r="F101">
        <v>0</v>
      </c>
      <c r="G101" s="7">
        <v>4.53</v>
      </c>
      <c r="H101" s="7">
        <v>1.21</v>
      </c>
      <c r="I101" t="e">
        <f>VLOOKUP(V101,#REF!,2,FALSE)</f>
        <v>#REF!</v>
      </c>
      <c r="J101">
        <v>0</v>
      </c>
      <c r="K101">
        <v>0</v>
      </c>
      <c r="L101">
        <v>0</v>
      </c>
      <c r="M101" t="e">
        <f t="shared" si="5"/>
        <v>#REF!</v>
      </c>
      <c r="N101" t="e">
        <f t="shared" si="6"/>
        <v>#REF!</v>
      </c>
      <c r="O101" t="e">
        <f>#REF!^2/((G101*#REF!)*(SQRT(1+H101^2)))</f>
        <v>#REF!</v>
      </c>
      <c r="P101" t="e">
        <f t="shared" si="8"/>
        <v>#REF!</v>
      </c>
      <c r="Q101" t="e">
        <f>VLOOKUP(V101,#REF!,4,FALSE)</f>
        <v>#REF!</v>
      </c>
      <c r="R101" s="10" t="e">
        <f>VLOOKUP(V101,#REF!,3,FALSE)</f>
        <v>#REF!</v>
      </c>
      <c r="S101">
        <v>0</v>
      </c>
      <c r="T101">
        <v>0</v>
      </c>
      <c r="U101" t="e">
        <f>IF(W101="","PSSE_Test_"&amp;A101&amp;"_"&amp;#REF!&amp;"_R0"&amp;"_SCR"&amp;ROUND(G101,2)&amp;"_XR"&amp;ROUND(H101,2)&amp;"_P"&amp;E101&amp;"_Q"&amp;VLOOKUP(F101,$AK$3:$AL$7,2,FALSE),"Test_"&amp;A101&amp;"_"&amp;#REF!&amp;"_R0"&amp;"_SCR"&amp;ROUND(G101,2)&amp;"_XR"&amp;ROUND(H101,2)&amp;"_P"&amp;E101&amp;"_Q"&amp;VLOOKUP(F101,$AK$3:$AL$7,2,FALSE)&amp;"_"&amp;W101)</f>
        <v>#REF!</v>
      </c>
      <c r="V101" t="str">
        <f t="shared" si="7"/>
        <v>PSSE_DMAT_HYB_SCR4.53_XR1.21_P0.05_Q0</v>
      </c>
      <c r="Y101" t="e">
        <f t="shared" si="9"/>
        <v>#REF!</v>
      </c>
      <c r="AH101" s="7"/>
      <c r="AI101" s="7"/>
    </row>
    <row r="102" spans="1:35" x14ac:dyDescent="0.25">
      <c r="A102" s="5" t="s">
        <v>173</v>
      </c>
      <c r="B102" s="5" t="s">
        <v>17</v>
      </c>
      <c r="C102" t="s">
        <v>53</v>
      </c>
      <c r="D102">
        <v>70</v>
      </c>
      <c r="E102">
        <v>1</v>
      </c>
      <c r="F102">
        <v>0</v>
      </c>
      <c r="G102" s="7">
        <v>10</v>
      </c>
      <c r="H102" s="7">
        <v>14</v>
      </c>
      <c r="I102" t="e">
        <f>VLOOKUP(V102,#REF!,2,FALSE)</f>
        <v>#REF!</v>
      </c>
      <c r="J102">
        <v>0</v>
      </c>
      <c r="K102">
        <v>0</v>
      </c>
      <c r="L102">
        <v>0</v>
      </c>
      <c r="M102" t="e">
        <f t="shared" si="5"/>
        <v>#REF!</v>
      </c>
      <c r="N102" t="e">
        <f t="shared" si="6"/>
        <v>#REF!</v>
      </c>
      <c r="O102" t="e">
        <f>#REF!^2/((G102*#REF!)*(SQRT(1+H102^2)))</f>
        <v>#REF!</v>
      </c>
      <c r="P102" t="e">
        <f t="shared" si="8"/>
        <v>#REF!</v>
      </c>
      <c r="Q102" t="e">
        <f>VLOOKUP(V102,#REF!,4,FALSE)</f>
        <v>#REF!</v>
      </c>
      <c r="R102" s="10" t="e">
        <f>VLOOKUP(V102,#REF!,3,FALSE)</f>
        <v>#REF!</v>
      </c>
      <c r="S102">
        <v>0</v>
      </c>
      <c r="T102">
        <v>0</v>
      </c>
      <c r="U102" t="e">
        <f>IF(W102="","PSSE_Test_"&amp;A102&amp;"_"&amp;#REF!&amp;"_R0"&amp;"_SCR"&amp;ROUND(G102,2)&amp;"_XR"&amp;ROUND(H102,2)&amp;"_P"&amp;E102&amp;"_Q"&amp;VLOOKUP(F102,$AK$3:$AL$7,2,FALSE),"Test_"&amp;A102&amp;"_"&amp;#REF!&amp;"_R0"&amp;"_SCR"&amp;ROUND(G102,2)&amp;"_XR"&amp;ROUND(H102,2)&amp;"_P"&amp;E102&amp;"_Q"&amp;VLOOKUP(F102,$AK$3:$AL$7,2,FALSE)&amp;"_"&amp;W102)</f>
        <v>#REF!</v>
      </c>
      <c r="V102" t="str">
        <f t="shared" si="7"/>
        <v>PSSE_DMAT_HYB_SCR10_XR14_P1_Q0</v>
      </c>
      <c r="Y102" t="e">
        <f t="shared" si="9"/>
        <v>#REF!</v>
      </c>
      <c r="AH102" s="7"/>
      <c r="AI102" s="7"/>
    </row>
    <row r="103" spans="1:35" x14ac:dyDescent="0.25">
      <c r="A103" s="5" t="s">
        <v>174</v>
      </c>
      <c r="B103" s="5" t="s">
        <v>17</v>
      </c>
      <c r="C103" t="s">
        <v>53</v>
      </c>
      <c r="D103">
        <v>70</v>
      </c>
      <c r="E103">
        <v>1</v>
      </c>
      <c r="F103">
        <v>0</v>
      </c>
      <c r="G103" s="7">
        <v>10</v>
      </c>
      <c r="H103" s="7">
        <v>3</v>
      </c>
      <c r="I103" t="e">
        <f>VLOOKUP(V103,#REF!,2,FALSE)</f>
        <v>#REF!</v>
      </c>
      <c r="J103">
        <v>0</v>
      </c>
      <c r="K103">
        <v>0</v>
      </c>
      <c r="L103">
        <v>0</v>
      </c>
      <c r="M103" t="e">
        <f t="shared" si="5"/>
        <v>#REF!</v>
      </c>
      <c r="N103" t="e">
        <f t="shared" si="6"/>
        <v>#REF!</v>
      </c>
      <c r="O103" t="e">
        <f>#REF!^2/((G103*#REF!)*(SQRT(1+H103^2)))</f>
        <v>#REF!</v>
      </c>
      <c r="P103" t="e">
        <f t="shared" si="8"/>
        <v>#REF!</v>
      </c>
      <c r="Q103" t="e">
        <f>VLOOKUP(V103,#REF!,4,FALSE)</f>
        <v>#REF!</v>
      </c>
      <c r="R103" s="10" t="e">
        <f>VLOOKUP(V103,#REF!,3,FALSE)</f>
        <v>#REF!</v>
      </c>
      <c r="S103">
        <v>0</v>
      </c>
      <c r="T103">
        <v>0</v>
      </c>
      <c r="U103" t="e">
        <f>IF(W103="","PSSE_Test_"&amp;A103&amp;"_"&amp;#REF!&amp;"_R0"&amp;"_SCR"&amp;ROUND(G103,2)&amp;"_XR"&amp;ROUND(H103,2)&amp;"_P"&amp;E103&amp;"_Q"&amp;VLOOKUP(F103,$AK$3:$AL$7,2,FALSE),"Test_"&amp;A103&amp;"_"&amp;#REF!&amp;"_R0"&amp;"_SCR"&amp;ROUND(G103,2)&amp;"_XR"&amp;ROUND(H103,2)&amp;"_P"&amp;E103&amp;"_Q"&amp;VLOOKUP(F103,$AK$3:$AL$7,2,FALSE)&amp;"_"&amp;W103)</f>
        <v>#REF!</v>
      </c>
      <c r="V103" t="str">
        <f t="shared" si="7"/>
        <v>PSSE_DMAT_HYB_SCR10_XR3_P1_Q0</v>
      </c>
      <c r="Y103" t="e">
        <f t="shared" si="9"/>
        <v>#REF!</v>
      </c>
      <c r="AH103" s="7"/>
      <c r="AI103" s="7"/>
    </row>
    <row r="104" spans="1:35" x14ac:dyDescent="0.25">
      <c r="A104" s="5" t="s">
        <v>175</v>
      </c>
      <c r="B104" s="5" t="s">
        <v>17</v>
      </c>
      <c r="C104" t="s">
        <v>53</v>
      </c>
      <c r="D104">
        <v>70</v>
      </c>
      <c r="E104">
        <v>0.05</v>
      </c>
      <c r="F104">
        <v>0</v>
      </c>
      <c r="G104" s="7">
        <v>10</v>
      </c>
      <c r="H104" s="7">
        <v>14</v>
      </c>
      <c r="I104" t="e">
        <f>VLOOKUP(V104,#REF!,2,FALSE)</f>
        <v>#REF!</v>
      </c>
      <c r="J104">
        <v>0</v>
      </c>
      <c r="K104">
        <v>0</v>
      </c>
      <c r="L104">
        <v>0</v>
      </c>
      <c r="M104" t="e">
        <f t="shared" si="5"/>
        <v>#REF!</v>
      </c>
      <c r="N104" t="e">
        <f t="shared" si="6"/>
        <v>#REF!</v>
      </c>
      <c r="O104" t="e">
        <f>#REF!^2/((G104*#REF!)*(SQRT(1+H104^2)))</f>
        <v>#REF!</v>
      </c>
      <c r="P104" t="e">
        <f t="shared" si="8"/>
        <v>#REF!</v>
      </c>
      <c r="Q104" t="e">
        <f>VLOOKUP(V104,#REF!,4,FALSE)</f>
        <v>#REF!</v>
      </c>
      <c r="R104" s="10" t="e">
        <f>VLOOKUP(V104,#REF!,3,FALSE)</f>
        <v>#REF!</v>
      </c>
      <c r="S104">
        <v>0</v>
      </c>
      <c r="T104">
        <v>0</v>
      </c>
      <c r="U104" t="e">
        <f>IF(W104="","PSSE_Test_"&amp;A104&amp;"_"&amp;#REF!&amp;"_R0"&amp;"_SCR"&amp;ROUND(G104,2)&amp;"_XR"&amp;ROUND(H104,2)&amp;"_P"&amp;E104&amp;"_Q"&amp;VLOOKUP(F104,$AK$3:$AL$7,2,FALSE),"Test_"&amp;A104&amp;"_"&amp;#REF!&amp;"_R0"&amp;"_SCR"&amp;ROUND(G104,2)&amp;"_XR"&amp;ROUND(H104,2)&amp;"_P"&amp;E104&amp;"_Q"&amp;VLOOKUP(F104,$AK$3:$AL$7,2,FALSE)&amp;"_"&amp;W104)</f>
        <v>#REF!</v>
      </c>
      <c r="V104" t="str">
        <f t="shared" si="7"/>
        <v>PSSE_DMAT_HYB_SCR10_XR14_P0.05_Q0</v>
      </c>
      <c r="Y104" t="e">
        <f t="shared" si="9"/>
        <v>#REF!</v>
      </c>
      <c r="AH104" s="7"/>
      <c r="AI104" s="7"/>
    </row>
    <row r="105" spans="1:35" x14ac:dyDescent="0.25">
      <c r="A105" s="5" t="s">
        <v>176</v>
      </c>
      <c r="B105" s="5" t="s">
        <v>17</v>
      </c>
      <c r="C105" t="s">
        <v>53</v>
      </c>
      <c r="D105">
        <v>70</v>
      </c>
      <c r="E105">
        <v>0.05</v>
      </c>
      <c r="F105">
        <v>0</v>
      </c>
      <c r="G105" s="7">
        <v>10</v>
      </c>
      <c r="H105" s="7">
        <v>3</v>
      </c>
      <c r="I105" t="e">
        <f>VLOOKUP(V105,#REF!,2,FALSE)</f>
        <v>#REF!</v>
      </c>
      <c r="J105">
        <v>0</v>
      </c>
      <c r="K105">
        <v>0</v>
      </c>
      <c r="L105">
        <v>0</v>
      </c>
      <c r="M105" t="e">
        <f t="shared" si="5"/>
        <v>#REF!</v>
      </c>
      <c r="N105" t="e">
        <f t="shared" si="6"/>
        <v>#REF!</v>
      </c>
      <c r="O105" t="e">
        <f>#REF!^2/((G105*#REF!)*(SQRT(1+H105^2)))</f>
        <v>#REF!</v>
      </c>
      <c r="P105" t="e">
        <f t="shared" si="8"/>
        <v>#REF!</v>
      </c>
      <c r="Q105" t="e">
        <f>VLOOKUP(V105,#REF!,4,FALSE)</f>
        <v>#REF!</v>
      </c>
      <c r="R105" s="10" t="e">
        <f>VLOOKUP(V105,#REF!,3,FALSE)</f>
        <v>#REF!</v>
      </c>
      <c r="S105">
        <v>0</v>
      </c>
      <c r="T105">
        <v>0</v>
      </c>
      <c r="U105" t="e">
        <f>IF(W105="","PSSE_Test_"&amp;A105&amp;"_"&amp;#REF!&amp;"_R0"&amp;"_SCR"&amp;ROUND(G105,2)&amp;"_XR"&amp;ROUND(H105,2)&amp;"_P"&amp;E105&amp;"_Q"&amp;VLOOKUP(F105,$AK$3:$AL$7,2,FALSE),"Test_"&amp;A105&amp;"_"&amp;#REF!&amp;"_R0"&amp;"_SCR"&amp;ROUND(G105,2)&amp;"_XR"&amp;ROUND(H105,2)&amp;"_P"&amp;E105&amp;"_Q"&amp;VLOOKUP(F105,$AK$3:$AL$7,2,FALSE)&amp;"_"&amp;W105)</f>
        <v>#REF!</v>
      </c>
      <c r="V105" t="str">
        <f t="shared" si="7"/>
        <v>PSSE_DMAT_HYB_SCR10_XR3_P0.05_Q0</v>
      </c>
      <c r="Y105" t="e">
        <f t="shared" si="9"/>
        <v>#REF!</v>
      </c>
      <c r="AH105" s="7"/>
      <c r="AI105" s="7"/>
    </row>
    <row r="106" spans="1:35" x14ac:dyDescent="0.25">
      <c r="A106" s="5" t="s">
        <v>177</v>
      </c>
      <c r="B106" s="5" t="s">
        <v>17</v>
      </c>
      <c r="C106" t="s">
        <v>53</v>
      </c>
      <c r="D106">
        <v>70</v>
      </c>
      <c r="E106">
        <v>1</v>
      </c>
      <c r="F106">
        <v>0</v>
      </c>
      <c r="G106" s="7">
        <v>3</v>
      </c>
      <c r="H106" s="7">
        <v>14</v>
      </c>
      <c r="I106" t="e">
        <f>VLOOKUP(V106,#REF!,2,FALSE)</f>
        <v>#REF!</v>
      </c>
      <c r="J106">
        <v>0</v>
      </c>
      <c r="K106">
        <v>0</v>
      </c>
      <c r="L106">
        <v>0</v>
      </c>
      <c r="M106" t="e">
        <f t="shared" si="5"/>
        <v>#REF!</v>
      </c>
      <c r="N106" t="e">
        <f t="shared" si="6"/>
        <v>#REF!</v>
      </c>
      <c r="O106" t="e">
        <f>#REF!^2/((G106*#REF!)*(SQRT(1+H106^2)))</f>
        <v>#REF!</v>
      </c>
      <c r="P106" t="e">
        <f t="shared" si="8"/>
        <v>#REF!</v>
      </c>
      <c r="Q106" t="e">
        <f>VLOOKUP(V106,#REF!,4,FALSE)</f>
        <v>#REF!</v>
      </c>
      <c r="R106" s="10" t="e">
        <f>VLOOKUP(V106,#REF!,3,FALSE)</f>
        <v>#REF!</v>
      </c>
      <c r="S106">
        <v>0</v>
      </c>
      <c r="T106">
        <v>0</v>
      </c>
      <c r="U106" t="e">
        <f>IF(W106="","PSSE_Test_"&amp;A106&amp;"_"&amp;#REF!&amp;"_R0"&amp;"_SCR"&amp;ROUND(G106,2)&amp;"_XR"&amp;ROUND(H106,2)&amp;"_P"&amp;E106&amp;"_Q"&amp;VLOOKUP(F106,$AK$3:$AL$7,2,FALSE),"Test_"&amp;A106&amp;"_"&amp;#REF!&amp;"_R0"&amp;"_SCR"&amp;ROUND(G106,2)&amp;"_XR"&amp;ROUND(H106,2)&amp;"_P"&amp;E106&amp;"_Q"&amp;VLOOKUP(F106,$AK$3:$AL$7,2,FALSE)&amp;"_"&amp;W106)</f>
        <v>#REF!</v>
      </c>
      <c r="V106" t="str">
        <f t="shared" si="7"/>
        <v>PSSE_DMAT_HYB_SCR3_XR14_P1_Q0</v>
      </c>
      <c r="Y106" t="e">
        <f t="shared" si="9"/>
        <v>#REF!</v>
      </c>
      <c r="AH106" s="7"/>
      <c r="AI106" s="7"/>
    </row>
    <row r="107" spans="1:35" x14ac:dyDescent="0.25">
      <c r="A107" s="5" t="s">
        <v>178</v>
      </c>
      <c r="B107" s="5" t="s">
        <v>17</v>
      </c>
      <c r="C107" t="s">
        <v>53</v>
      </c>
      <c r="D107">
        <v>70</v>
      </c>
      <c r="E107">
        <v>1</v>
      </c>
      <c r="F107">
        <v>0</v>
      </c>
      <c r="G107" s="7">
        <v>3</v>
      </c>
      <c r="H107" s="7">
        <v>3</v>
      </c>
      <c r="I107" t="e">
        <f>VLOOKUP(V107,#REF!,2,FALSE)</f>
        <v>#REF!</v>
      </c>
      <c r="J107">
        <v>0</v>
      </c>
      <c r="K107">
        <v>0</v>
      </c>
      <c r="L107">
        <v>0</v>
      </c>
      <c r="M107" t="e">
        <f t="shared" si="5"/>
        <v>#REF!</v>
      </c>
      <c r="N107" t="e">
        <f t="shared" si="6"/>
        <v>#REF!</v>
      </c>
      <c r="O107" t="e">
        <f>#REF!^2/((G107*#REF!)*(SQRT(1+H107^2)))</f>
        <v>#REF!</v>
      </c>
      <c r="P107" t="e">
        <f t="shared" si="8"/>
        <v>#REF!</v>
      </c>
      <c r="Q107" t="e">
        <f>VLOOKUP(V107,#REF!,4,FALSE)</f>
        <v>#REF!</v>
      </c>
      <c r="R107" s="10" t="e">
        <f>VLOOKUP(V107,#REF!,3,FALSE)</f>
        <v>#REF!</v>
      </c>
      <c r="S107">
        <v>0</v>
      </c>
      <c r="T107">
        <v>0</v>
      </c>
      <c r="U107" t="e">
        <f>IF(W107="","PSSE_Test_"&amp;A107&amp;"_"&amp;#REF!&amp;"_R0"&amp;"_SCR"&amp;ROUND(G107,2)&amp;"_XR"&amp;ROUND(H107,2)&amp;"_P"&amp;E107&amp;"_Q"&amp;VLOOKUP(F107,$AK$3:$AL$7,2,FALSE),"Test_"&amp;A107&amp;"_"&amp;#REF!&amp;"_R0"&amp;"_SCR"&amp;ROUND(G107,2)&amp;"_XR"&amp;ROUND(H107,2)&amp;"_P"&amp;E107&amp;"_Q"&amp;VLOOKUP(F107,$AK$3:$AL$7,2,FALSE)&amp;"_"&amp;W107)</f>
        <v>#REF!</v>
      </c>
      <c r="V107" t="str">
        <f t="shared" si="7"/>
        <v>PSSE_DMAT_HYB_SCR3_XR3_P1_Q0</v>
      </c>
      <c r="Y107" t="e">
        <f t="shared" si="9"/>
        <v>#REF!</v>
      </c>
      <c r="AH107" s="7"/>
      <c r="AI107" s="7"/>
    </row>
    <row r="108" spans="1:35" x14ac:dyDescent="0.25">
      <c r="A108" s="5" t="s">
        <v>179</v>
      </c>
      <c r="B108" s="5" t="s">
        <v>17</v>
      </c>
      <c r="C108" t="s">
        <v>53</v>
      </c>
      <c r="D108">
        <v>70</v>
      </c>
      <c r="E108">
        <v>0.05</v>
      </c>
      <c r="F108">
        <v>0</v>
      </c>
      <c r="G108" s="7">
        <v>3</v>
      </c>
      <c r="H108" s="7">
        <v>14</v>
      </c>
      <c r="I108" t="e">
        <f>VLOOKUP(V108,#REF!,2,FALSE)</f>
        <v>#REF!</v>
      </c>
      <c r="J108">
        <v>0</v>
      </c>
      <c r="K108">
        <v>0</v>
      </c>
      <c r="L108">
        <v>0</v>
      </c>
      <c r="M108" t="e">
        <f t="shared" si="5"/>
        <v>#REF!</v>
      </c>
      <c r="N108" t="e">
        <f t="shared" si="6"/>
        <v>#REF!</v>
      </c>
      <c r="O108" t="e">
        <f>#REF!^2/((G108*#REF!)*(SQRT(1+H108^2)))</f>
        <v>#REF!</v>
      </c>
      <c r="P108" t="e">
        <f t="shared" si="8"/>
        <v>#REF!</v>
      </c>
      <c r="Q108" t="e">
        <f>VLOOKUP(V108,#REF!,4,FALSE)</f>
        <v>#REF!</v>
      </c>
      <c r="R108" s="10" t="e">
        <f>VLOOKUP(V108,#REF!,3,FALSE)</f>
        <v>#REF!</v>
      </c>
      <c r="S108">
        <v>0</v>
      </c>
      <c r="T108">
        <v>0</v>
      </c>
      <c r="U108" t="e">
        <f>IF(W108="","PSSE_Test_"&amp;A108&amp;"_"&amp;#REF!&amp;"_R0"&amp;"_SCR"&amp;ROUND(G108,2)&amp;"_XR"&amp;ROUND(H108,2)&amp;"_P"&amp;E108&amp;"_Q"&amp;VLOOKUP(F108,$AK$3:$AL$7,2,FALSE),"Test_"&amp;A108&amp;"_"&amp;#REF!&amp;"_R0"&amp;"_SCR"&amp;ROUND(G108,2)&amp;"_XR"&amp;ROUND(H108,2)&amp;"_P"&amp;E108&amp;"_Q"&amp;VLOOKUP(F108,$AK$3:$AL$7,2,FALSE)&amp;"_"&amp;W108)</f>
        <v>#REF!</v>
      </c>
      <c r="V108" t="str">
        <f t="shared" si="7"/>
        <v>PSSE_DMAT_HYB_SCR3_XR14_P0.05_Q0</v>
      </c>
      <c r="Y108" t="e">
        <f t="shared" si="9"/>
        <v>#REF!</v>
      </c>
      <c r="AH108" s="7"/>
      <c r="AI108" s="7"/>
    </row>
    <row r="109" spans="1:35" x14ac:dyDescent="0.25">
      <c r="A109" s="5" t="s">
        <v>180</v>
      </c>
      <c r="B109" s="5" t="s">
        <v>17</v>
      </c>
      <c r="C109" t="s">
        <v>53</v>
      </c>
      <c r="D109">
        <v>70</v>
      </c>
      <c r="E109">
        <v>0.05</v>
      </c>
      <c r="F109">
        <v>0</v>
      </c>
      <c r="G109" s="7">
        <v>3</v>
      </c>
      <c r="H109" s="7">
        <v>3</v>
      </c>
      <c r="I109" t="e">
        <f>VLOOKUP(V109,#REF!,2,FALSE)</f>
        <v>#REF!</v>
      </c>
      <c r="J109">
        <v>0</v>
      </c>
      <c r="K109">
        <v>0</v>
      </c>
      <c r="L109">
        <v>0</v>
      </c>
      <c r="M109" t="e">
        <f t="shared" si="5"/>
        <v>#REF!</v>
      </c>
      <c r="N109" t="e">
        <f t="shared" si="6"/>
        <v>#REF!</v>
      </c>
      <c r="O109" t="e">
        <f>#REF!^2/((G109*#REF!)*(SQRT(1+H109^2)))</f>
        <v>#REF!</v>
      </c>
      <c r="P109" t="e">
        <f t="shared" si="8"/>
        <v>#REF!</v>
      </c>
      <c r="Q109" t="e">
        <f>VLOOKUP(V109,#REF!,4,FALSE)</f>
        <v>#REF!</v>
      </c>
      <c r="R109" s="10" t="e">
        <f>VLOOKUP(V109,#REF!,3,FALSE)</f>
        <v>#REF!</v>
      </c>
      <c r="S109">
        <v>0</v>
      </c>
      <c r="T109">
        <v>0</v>
      </c>
      <c r="U109" t="e">
        <f>IF(W109="","PSSE_Test_"&amp;A109&amp;"_"&amp;#REF!&amp;"_R0"&amp;"_SCR"&amp;ROUND(G109,2)&amp;"_XR"&amp;ROUND(H109,2)&amp;"_P"&amp;E109&amp;"_Q"&amp;VLOOKUP(F109,$AK$3:$AL$7,2,FALSE),"Test_"&amp;A109&amp;"_"&amp;#REF!&amp;"_R0"&amp;"_SCR"&amp;ROUND(G109,2)&amp;"_XR"&amp;ROUND(H109,2)&amp;"_P"&amp;E109&amp;"_Q"&amp;VLOOKUP(F109,$AK$3:$AL$7,2,FALSE)&amp;"_"&amp;W109)</f>
        <v>#REF!</v>
      </c>
      <c r="V109" t="str">
        <f t="shared" si="7"/>
        <v>PSSE_DMAT_HYB_SCR3_XR3_P0.05_Q0</v>
      </c>
      <c r="Y109" t="e">
        <f t="shared" si="9"/>
        <v>#REF!</v>
      </c>
      <c r="AH109" s="7"/>
      <c r="AI109" s="7"/>
    </row>
    <row r="110" spans="1:35" x14ac:dyDescent="0.25">
      <c r="A110" s="5" t="s">
        <v>181</v>
      </c>
      <c r="B110" s="5" t="s">
        <v>17</v>
      </c>
      <c r="C110" t="s">
        <v>53</v>
      </c>
      <c r="D110">
        <v>70</v>
      </c>
      <c r="E110">
        <v>1</v>
      </c>
      <c r="F110">
        <v>0</v>
      </c>
      <c r="G110" s="7">
        <v>7.06</v>
      </c>
      <c r="H110" s="7">
        <v>1.63</v>
      </c>
      <c r="I110" t="e">
        <f>VLOOKUP(V110,#REF!,2,FALSE)</f>
        <v>#REF!</v>
      </c>
      <c r="J110">
        <v>0</v>
      </c>
      <c r="K110">
        <v>0</v>
      </c>
      <c r="L110">
        <v>0</v>
      </c>
      <c r="M110" t="e">
        <f t="shared" si="5"/>
        <v>#REF!</v>
      </c>
      <c r="N110" t="e">
        <f t="shared" si="6"/>
        <v>#REF!</v>
      </c>
      <c r="O110" t="e">
        <f>#REF!^2/((G110*#REF!)*(SQRT(1+H110^2)))</f>
        <v>#REF!</v>
      </c>
      <c r="P110" t="e">
        <f t="shared" si="8"/>
        <v>#REF!</v>
      </c>
      <c r="Q110" t="e">
        <f>VLOOKUP(V110,#REF!,4,FALSE)</f>
        <v>#REF!</v>
      </c>
      <c r="R110" s="10" t="e">
        <f>VLOOKUP(V110,#REF!,3,FALSE)</f>
        <v>#REF!</v>
      </c>
      <c r="S110">
        <v>0</v>
      </c>
      <c r="T110">
        <v>0</v>
      </c>
      <c r="U110" t="e">
        <f>IF(W110="","PSSE_Test_"&amp;A110&amp;"_"&amp;#REF!&amp;"_R0"&amp;"_SCR"&amp;ROUND(G110,2)&amp;"_XR"&amp;ROUND(H110,2)&amp;"_P"&amp;E110&amp;"_Q"&amp;VLOOKUP(F110,$AK$3:$AL$7,2,FALSE),"Test_"&amp;A110&amp;"_"&amp;#REF!&amp;"_R0"&amp;"_SCR"&amp;ROUND(G110,2)&amp;"_XR"&amp;ROUND(H110,2)&amp;"_P"&amp;E110&amp;"_Q"&amp;VLOOKUP(F110,$AK$3:$AL$7,2,FALSE)&amp;"_"&amp;W110)</f>
        <v>#REF!</v>
      </c>
      <c r="V110" t="str">
        <f t="shared" si="7"/>
        <v>PSSE_DMAT_HYB_SCR7.06_XR1.63_P1_Q0</v>
      </c>
      <c r="Y110" t="e">
        <f t="shared" si="9"/>
        <v>#REF!</v>
      </c>
      <c r="AH110" s="7"/>
      <c r="AI110" s="7"/>
    </row>
    <row r="111" spans="1:35" x14ac:dyDescent="0.25">
      <c r="A111" s="5" t="s">
        <v>182</v>
      </c>
      <c r="B111" s="5" t="s">
        <v>17</v>
      </c>
      <c r="C111" t="s">
        <v>53</v>
      </c>
      <c r="D111">
        <v>70</v>
      </c>
      <c r="E111">
        <v>1</v>
      </c>
      <c r="F111">
        <v>0</v>
      </c>
      <c r="G111" s="7">
        <v>4.53</v>
      </c>
      <c r="H111" s="7">
        <v>1.21</v>
      </c>
      <c r="I111" t="e">
        <f>VLOOKUP(V111,#REF!,2,FALSE)</f>
        <v>#REF!</v>
      </c>
      <c r="J111">
        <v>0</v>
      </c>
      <c r="K111">
        <v>0</v>
      </c>
      <c r="L111">
        <v>0</v>
      </c>
      <c r="M111" t="e">
        <f t="shared" si="5"/>
        <v>#REF!</v>
      </c>
      <c r="N111" t="e">
        <f t="shared" si="6"/>
        <v>#REF!</v>
      </c>
      <c r="O111" t="e">
        <f>#REF!^2/((G111*#REF!)*(SQRT(1+H111^2)))</f>
        <v>#REF!</v>
      </c>
      <c r="P111" t="e">
        <f t="shared" si="8"/>
        <v>#REF!</v>
      </c>
      <c r="Q111" t="e">
        <f>VLOOKUP(V111,#REF!,4,FALSE)</f>
        <v>#REF!</v>
      </c>
      <c r="R111" s="10" t="e">
        <f>VLOOKUP(V111,#REF!,3,FALSE)</f>
        <v>#REF!</v>
      </c>
      <c r="S111">
        <v>0</v>
      </c>
      <c r="T111">
        <v>0</v>
      </c>
      <c r="U111" t="e">
        <f>IF(W111="","PSSE_Test_"&amp;A111&amp;"_"&amp;#REF!&amp;"_R0"&amp;"_SCR"&amp;ROUND(G111,2)&amp;"_XR"&amp;ROUND(H111,2)&amp;"_P"&amp;E111&amp;"_Q"&amp;VLOOKUP(F111,$AK$3:$AL$7,2,FALSE),"Test_"&amp;A111&amp;"_"&amp;#REF!&amp;"_R0"&amp;"_SCR"&amp;ROUND(G111,2)&amp;"_XR"&amp;ROUND(H111,2)&amp;"_P"&amp;E111&amp;"_Q"&amp;VLOOKUP(F111,$AK$3:$AL$7,2,FALSE)&amp;"_"&amp;W111)</f>
        <v>#REF!</v>
      </c>
      <c r="V111" t="str">
        <f t="shared" si="7"/>
        <v>PSSE_DMAT_HYB_SCR4.53_XR1.21_P1_Q0</v>
      </c>
      <c r="Y111" t="e">
        <f t="shared" si="9"/>
        <v>#REF!</v>
      </c>
      <c r="AH111" s="7"/>
      <c r="AI111" s="7"/>
    </row>
    <row r="112" spans="1:35" x14ac:dyDescent="0.25">
      <c r="A112" s="5" t="s">
        <v>183</v>
      </c>
      <c r="B112" s="5" t="s">
        <v>17</v>
      </c>
      <c r="C112" t="s">
        <v>53</v>
      </c>
      <c r="D112">
        <v>70</v>
      </c>
      <c r="E112">
        <v>0.05</v>
      </c>
      <c r="F112">
        <v>0</v>
      </c>
      <c r="G112" s="7">
        <v>7.06</v>
      </c>
      <c r="H112" s="7">
        <v>1.63</v>
      </c>
      <c r="I112" t="e">
        <f>VLOOKUP(V112,#REF!,2,FALSE)</f>
        <v>#REF!</v>
      </c>
      <c r="J112">
        <v>0</v>
      </c>
      <c r="K112">
        <v>0</v>
      </c>
      <c r="L112">
        <v>0</v>
      </c>
      <c r="M112" t="e">
        <f t="shared" si="5"/>
        <v>#REF!</v>
      </c>
      <c r="N112" t="e">
        <f t="shared" si="6"/>
        <v>#REF!</v>
      </c>
      <c r="O112" t="e">
        <f>#REF!^2/((G112*#REF!)*(SQRT(1+H112^2)))</f>
        <v>#REF!</v>
      </c>
      <c r="P112" t="e">
        <f t="shared" si="8"/>
        <v>#REF!</v>
      </c>
      <c r="Q112" t="e">
        <f>VLOOKUP(V112,#REF!,4,FALSE)</f>
        <v>#REF!</v>
      </c>
      <c r="R112" s="10" t="e">
        <f>VLOOKUP(V112,#REF!,3,FALSE)</f>
        <v>#REF!</v>
      </c>
      <c r="S112">
        <v>0</v>
      </c>
      <c r="T112">
        <v>0</v>
      </c>
      <c r="U112" t="e">
        <f>IF(W112="","PSSE_Test_"&amp;A112&amp;"_"&amp;#REF!&amp;"_R0"&amp;"_SCR"&amp;ROUND(G112,2)&amp;"_XR"&amp;ROUND(H112,2)&amp;"_P"&amp;E112&amp;"_Q"&amp;VLOOKUP(F112,$AK$3:$AL$7,2,FALSE),"Test_"&amp;A112&amp;"_"&amp;#REF!&amp;"_R0"&amp;"_SCR"&amp;ROUND(G112,2)&amp;"_XR"&amp;ROUND(H112,2)&amp;"_P"&amp;E112&amp;"_Q"&amp;VLOOKUP(F112,$AK$3:$AL$7,2,FALSE)&amp;"_"&amp;W112)</f>
        <v>#REF!</v>
      </c>
      <c r="V112" t="str">
        <f t="shared" si="7"/>
        <v>PSSE_DMAT_HYB_SCR7.06_XR1.63_P0.05_Q0</v>
      </c>
      <c r="Y112" t="e">
        <f t="shared" si="9"/>
        <v>#REF!</v>
      </c>
      <c r="AH112" s="7"/>
      <c r="AI112" s="7"/>
    </row>
    <row r="113" spans="1:35" x14ac:dyDescent="0.25">
      <c r="A113" s="5" t="s">
        <v>184</v>
      </c>
      <c r="B113" s="5" t="s">
        <v>17</v>
      </c>
      <c r="C113" t="s">
        <v>53</v>
      </c>
      <c r="D113">
        <v>70</v>
      </c>
      <c r="E113">
        <v>0.05</v>
      </c>
      <c r="F113">
        <v>0</v>
      </c>
      <c r="G113" s="7">
        <v>4.53</v>
      </c>
      <c r="H113" s="7">
        <v>1.21</v>
      </c>
      <c r="I113" t="e">
        <f>VLOOKUP(V113,#REF!,2,FALSE)</f>
        <v>#REF!</v>
      </c>
      <c r="J113">
        <v>0</v>
      </c>
      <c r="K113">
        <v>0</v>
      </c>
      <c r="L113">
        <v>0</v>
      </c>
      <c r="M113" t="e">
        <f t="shared" si="5"/>
        <v>#REF!</v>
      </c>
      <c r="N113" t="e">
        <f t="shared" si="6"/>
        <v>#REF!</v>
      </c>
      <c r="O113" t="e">
        <f>#REF!^2/((G113*#REF!)*(SQRT(1+H113^2)))</f>
        <v>#REF!</v>
      </c>
      <c r="P113" t="e">
        <f t="shared" si="8"/>
        <v>#REF!</v>
      </c>
      <c r="Q113" t="e">
        <f>VLOOKUP(V113,#REF!,4,FALSE)</f>
        <v>#REF!</v>
      </c>
      <c r="R113" s="10" t="e">
        <f>VLOOKUP(V113,#REF!,3,FALSE)</f>
        <v>#REF!</v>
      </c>
      <c r="S113">
        <v>0</v>
      </c>
      <c r="T113">
        <v>0</v>
      </c>
      <c r="U113" t="e">
        <f>IF(W113="","PSSE_Test_"&amp;A113&amp;"_"&amp;#REF!&amp;"_R0"&amp;"_SCR"&amp;ROUND(G113,2)&amp;"_XR"&amp;ROUND(H113,2)&amp;"_P"&amp;E113&amp;"_Q"&amp;VLOOKUP(F113,$AK$3:$AL$7,2,FALSE),"Test_"&amp;A113&amp;"_"&amp;#REF!&amp;"_R0"&amp;"_SCR"&amp;ROUND(G113,2)&amp;"_XR"&amp;ROUND(H113,2)&amp;"_P"&amp;E113&amp;"_Q"&amp;VLOOKUP(F113,$AK$3:$AL$7,2,FALSE)&amp;"_"&amp;W113)</f>
        <v>#REF!</v>
      </c>
      <c r="V113" t="str">
        <f t="shared" si="7"/>
        <v>PSSE_DMAT_HYB_SCR4.53_XR1.21_P0.05_Q0</v>
      </c>
      <c r="Y113" t="e">
        <f t="shared" si="9"/>
        <v>#REF!</v>
      </c>
      <c r="AH113" s="7"/>
      <c r="AI113" s="7"/>
    </row>
    <row r="114" spans="1:35" x14ac:dyDescent="0.25">
      <c r="A114" s="5" t="s">
        <v>185</v>
      </c>
      <c r="B114" s="5" t="s">
        <v>17</v>
      </c>
      <c r="C114" t="s">
        <v>54</v>
      </c>
      <c r="D114">
        <v>90</v>
      </c>
      <c r="E114">
        <v>1</v>
      </c>
      <c r="F114">
        <v>0</v>
      </c>
      <c r="G114" s="7">
        <v>10</v>
      </c>
      <c r="H114" s="7">
        <v>14</v>
      </c>
      <c r="I114" t="e">
        <f>VLOOKUP(V114,#REF!,2,FALSE)</f>
        <v>#REF!</v>
      </c>
      <c r="J114">
        <v>0</v>
      </c>
      <c r="K114">
        <v>0</v>
      </c>
      <c r="L114">
        <v>0</v>
      </c>
      <c r="M114" t="e">
        <f t="shared" si="5"/>
        <v>#REF!</v>
      </c>
      <c r="N114" t="e">
        <f t="shared" si="6"/>
        <v>#REF!</v>
      </c>
      <c r="O114" t="e">
        <f>#REF!^2/((G114*#REF!)*(SQRT(1+H114^2)))</f>
        <v>#REF!</v>
      </c>
      <c r="P114" t="e">
        <f t="shared" si="8"/>
        <v>#REF!</v>
      </c>
      <c r="Q114" t="e">
        <f>VLOOKUP(V114,#REF!,4,FALSE)</f>
        <v>#REF!</v>
      </c>
      <c r="R114" s="10" t="e">
        <f>VLOOKUP(V114,#REF!,3,FALSE)</f>
        <v>#REF!</v>
      </c>
      <c r="S114">
        <v>0</v>
      </c>
      <c r="T114">
        <v>0</v>
      </c>
      <c r="U114" t="e">
        <f>IF(W114="","PSSE_Test_"&amp;A114&amp;"_"&amp;#REF!&amp;"_R0"&amp;"_SCR"&amp;ROUND(G114,2)&amp;"_XR"&amp;ROUND(H114,2)&amp;"_P"&amp;E114&amp;"_Q"&amp;VLOOKUP(F114,$AK$3:$AL$7,2,FALSE),"Test_"&amp;A114&amp;"_"&amp;#REF!&amp;"_R0"&amp;"_SCR"&amp;ROUND(G114,2)&amp;"_XR"&amp;ROUND(H114,2)&amp;"_P"&amp;E114&amp;"_Q"&amp;VLOOKUP(F114,$AK$3:$AL$7,2,FALSE)&amp;"_"&amp;W114)</f>
        <v>#REF!</v>
      </c>
      <c r="V114" t="str">
        <f t="shared" si="7"/>
        <v>PSSE_DMAT_HYB_SCR10_XR14_P1_Q0</v>
      </c>
      <c r="Y114" t="e">
        <f t="shared" si="9"/>
        <v>#REF!</v>
      </c>
      <c r="AH114" s="7"/>
      <c r="AI114" s="7"/>
    </row>
    <row r="115" spans="1:35" x14ac:dyDescent="0.25">
      <c r="A115" s="5" t="s">
        <v>186</v>
      </c>
      <c r="B115" s="5" t="s">
        <v>17</v>
      </c>
      <c r="C115" t="s">
        <v>54</v>
      </c>
      <c r="D115">
        <v>90</v>
      </c>
      <c r="E115">
        <v>1</v>
      </c>
      <c r="F115">
        <v>0</v>
      </c>
      <c r="G115" s="7">
        <v>10</v>
      </c>
      <c r="H115" s="7">
        <v>3</v>
      </c>
      <c r="I115" t="e">
        <f>VLOOKUP(V115,#REF!,2,FALSE)</f>
        <v>#REF!</v>
      </c>
      <c r="J115">
        <v>0</v>
      </c>
      <c r="K115">
        <v>0</v>
      </c>
      <c r="L115">
        <v>0</v>
      </c>
      <c r="M115" t="e">
        <f t="shared" si="5"/>
        <v>#REF!</v>
      </c>
      <c r="N115" t="e">
        <f t="shared" si="6"/>
        <v>#REF!</v>
      </c>
      <c r="O115" t="e">
        <f>#REF!^2/((G115*#REF!)*(SQRT(1+H115^2)))</f>
        <v>#REF!</v>
      </c>
      <c r="P115" t="e">
        <f t="shared" si="8"/>
        <v>#REF!</v>
      </c>
      <c r="Q115" t="e">
        <f>VLOOKUP(V115,#REF!,4,FALSE)</f>
        <v>#REF!</v>
      </c>
      <c r="R115" s="10" t="e">
        <f>VLOOKUP(V115,#REF!,3,FALSE)</f>
        <v>#REF!</v>
      </c>
      <c r="S115">
        <v>0</v>
      </c>
      <c r="T115">
        <v>0</v>
      </c>
      <c r="U115" t="e">
        <f>IF(W115="","PSSE_Test_"&amp;A115&amp;"_"&amp;#REF!&amp;"_R0"&amp;"_SCR"&amp;ROUND(G115,2)&amp;"_XR"&amp;ROUND(H115,2)&amp;"_P"&amp;E115&amp;"_Q"&amp;VLOOKUP(F115,$AK$3:$AL$7,2,FALSE),"Test_"&amp;A115&amp;"_"&amp;#REF!&amp;"_R0"&amp;"_SCR"&amp;ROUND(G115,2)&amp;"_XR"&amp;ROUND(H115,2)&amp;"_P"&amp;E115&amp;"_Q"&amp;VLOOKUP(F115,$AK$3:$AL$7,2,FALSE)&amp;"_"&amp;W115)</f>
        <v>#REF!</v>
      </c>
      <c r="V115" t="str">
        <f t="shared" si="7"/>
        <v>PSSE_DMAT_HYB_SCR10_XR3_P1_Q0</v>
      </c>
      <c r="Y115" t="e">
        <f t="shared" si="9"/>
        <v>#REF!</v>
      </c>
      <c r="AH115" s="7"/>
      <c r="AI115" s="7"/>
    </row>
    <row r="116" spans="1:35" x14ac:dyDescent="0.25">
      <c r="A116" s="5" t="s">
        <v>187</v>
      </c>
      <c r="B116" s="5" t="s">
        <v>17</v>
      </c>
      <c r="C116" t="s">
        <v>54</v>
      </c>
      <c r="D116">
        <v>90</v>
      </c>
      <c r="E116">
        <v>0.05</v>
      </c>
      <c r="F116">
        <v>0</v>
      </c>
      <c r="G116" s="7">
        <v>10</v>
      </c>
      <c r="H116" s="7">
        <v>14</v>
      </c>
      <c r="I116" t="e">
        <f>VLOOKUP(V116,#REF!,2,FALSE)</f>
        <v>#REF!</v>
      </c>
      <c r="J116">
        <v>0</v>
      </c>
      <c r="K116">
        <v>0</v>
      </c>
      <c r="L116">
        <v>0</v>
      </c>
      <c r="M116" t="e">
        <f t="shared" si="5"/>
        <v>#REF!</v>
      </c>
      <c r="N116" t="e">
        <f t="shared" si="6"/>
        <v>#REF!</v>
      </c>
      <c r="O116" t="e">
        <f>#REF!^2/((G116*#REF!)*(SQRT(1+H116^2)))</f>
        <v>#REF!</v>
      </c>
      <c r="P116" t="e">
        <f t="shared" si="8"/>
        <v>#REF!</v>
      </c>
      <c r="Q116" t="e">
        <f>VLOOKUP(V116,#REF!,4,FALSE)</f>
        <v>#REF!</v>
      </c>
      <c r="R116" s="10" t="e">
        <f>VLOOKUP(V116,#REF!,3,FALSE)</f>
        <v>#REF!</v>
      </c>
      <c r="S116">
        <v>0</v>
      </c>
      <c r="T116">
        <v>0</v>
      </c>
      <c r="U116" t="e">
        <f>IF(W116="","PSSE_Test_"&amp;A116&amp;"_"&amp;#REF!&amp;"_R0"&amp;"_SCR"&amp;ROUND(G116,2)&amp;"_XR"&amp;ROUND(H116,2)&amp;"_P"&amp;E116&amp;"_Q"&amp;VLOOKUP(F116,$AK$3:$AL$7,2,FALSE),"Test_"&amp;A116&amp;"_"&amp;#REF!&amp;"_R0"&amp;"_SCR"&amp;ROUND(G116,2)&amp;"_XR"&amp;ROUND(H116,2)&amp;"_P"&amp;E116&amp;"_Q"&amp;VLOOKUP(F116,$AK$3:$AL$7,2,FALSE)&amp;"_"&amp;W116)</f>
        <v>#REF!</v>
      </c>
      <c r="V116" t="str">
        <f t="shared" si="7"/>
        <v>PSSE_DMAT_HYB_SCR10_XR14_P0.05_Q0</v>
      </c>
      <c r="Y116" t="e">
        <f t="shared" si="9"/>
        <v>#REF!</v>
      </c>
      <c r="AH116" s="7"/>
      <c r="AI116" s="7"/>
    </row>
    <row r="117" spans="1:35" x14ac:dyDescent="0.25">
      <c r="A117" s="5" t="s">
        <v>188</v>
      </c>
      <c r="B117" s="5" t="s">
        <v>17</v>
      </c>
      <c r="C117" t="s">
        <v>54</v>
      </c>
      <c r="D117">
        <v>90</v>
      </c>
      <c r="E117">
        <v>0.05</v>
      </c>
      <c r="F117">
        <v>0</v>
      </c>
      <c r="G117" s="7">
        <v>10</v>
      </c>
      <c r="H117" s="7">
        <v>3</v>
      </c>
      <c r="I117" t="e">
        <f>VLOOKUP(V117,#REF!,2,FALSE)</f>
        <v>#REF!</v>
      </c>
      <c r="J117">
        <v>0</v>
      </c>
      <c r="K117">
        <v>0</v>
      </c>
      <c r="L117">
        <v>0</v>
      </c>
      <c r="M117" t="e">
        <f t="shared" si="5"/>
        <v>#REF!</v>
      </c>
      <c r="N117" t="e">
        <f t="shared" si="6"/>
        <v>#REF!</v>
      </c>
      <c r="O117" t="e">
        <f>#REF!^2/((G117*#REF!)*(SQRT(1+H117^2)))</f>
        <v>#REF!</v>
      </c>
      <c r="P117" t="e">
        <f t="shared" si="8"/>
        <v>#REF!</v>
      </c>
      <c r="Q117" t="e">
        <f>VLOOKUP(V117,#REF!,4,FALSE)</f>
        <v>#REF!</v>
      </c>
      <c r="R117" s="10" t="e">
        <f>VLOOKUP(V117,#REF!,3,FALSE)</f>
        <v>#REF!</v>
      </c>
      <c r="S117">
        <v>0</v>
      </c>
      <c r="T117">
        <v>0</v>
      </c>
      <c r="U117" t="e">
        <f>IF(W117="","PSSE_Test_"&amp;A117&amp;"_"&amp;#REF!&amp;"_R0"&amp;"_SCR"&amp;ROUND(G117,2)&amp;"_XR"&amp;ROUND(H117,2)&amp;"_P"&amp;E117&amp;"_Q"&amp;VLOOKUP(F117,$AK$3:$AL$7,2,FALSE),"Test_"&amp;A117&amp;"_"&amp;#REF!&amp;"_R0"&amp;"_SCR"&amp;ROUND(G117,2)&amp;"_XR"&amp;ROUND(H117,2)&amp;"_P"&amp;E117&amp;"_Q"&amp;VLOOKUP(F117,$AK$3:$AL$7,2,FALSE)&amp;"_"&amp;W117)</f>
        <v>#REF!</v>
      </c>
      <c r="V117" t="str">
        <f t="shared" si="7"/>
        <v>PSSE_DMAT_HYB_SCR10_XR3_P0.05_Q0</v>
      </c>
      <c r="Y117" t="e">
        <f t="shared" si="9"/>
        <v>#REF!</v>
      </c>
      <c r="AH117" s="7"/>
      <c r="AI117" s="7"/>
    </row>
    <row r="118" spans="1:35" x14ac:dyDescent="0.25">
      <c r="A118" s="5" t="s">
        <v>189</v>
      </c>
      <c r="B118" s="5" t="s">
        <v>17</v>
      </c>
      <c r="C118" t="s">
        <v>54</v>
      </c>
      <c r="D118">
        <v>90</v>
      </c>
      <c r="E118">
        <v>1</v>
      </c>
      <c r="F118">
        <v>0</v>
      </c>
      <c r="G118" s="7">
        <v>3</v>
      </c>
      <c r="H118" s="7">
        <v>14</v>
      </c>
      <c r="I118" t="e">
        <f>VLOOKUP(V118,#REF!,2,FALSE)</f>
        <v>#REF!</v>
      </c>
      <c r="J118">
        <v>0</v>
      </c>
      <c r="K118">
        <v>0</v>
      </c>
      <c r="L118">
        <v>0</v>
      </c>
      <c r="M118" t="e">
        <f t="shared" si="5"/>
        <v>#REF!</v>
      </c>
      <c r="N118" t="e">
        <f t="shared" si="6"/>
        <v>#REF!</v>
      </c>
      <c r="O118" t="e">
        <f>#REF!^2/((G118*#REF!)*(SQRT(1+H118^2)))</f>
        <v>#REF!</v>
      </c>
      <c r="P118" t="e">
        <f t="shared" si="8"/>
        <v>#REF!</v>
      </c>
      <c r="Q118" t="e">
        <f>VLOOKUP(V118,#REF!,4,FALSE)</f>
        <v>#REF!</v>
      </c>
      <c r="R118" s="10" t="e">
        <f>VLOOKUP(V118,#REF!,3,FALSE)</f>
        <v>#REF!</v>
      </c>
      <c r="S118">
        <v>0</v>
      </c>
      <c r="T118">
        <v>0</v>
      </c>
      <c r="U118" t="e">
        <f>IF(W118="","PSSE_Test_"&amp;A118&amp;"_"&amp;#REF!&amp;"_R0"&amp;"_SCR"&amp;ROUND(G118,2)&amp;"_XR"&amp;ROUND(H118,2)&amp;"_P"&amp;E118&amp;"_Q"&amp;VLOOKUP(F118,$AK$3:$AL$7,2,FALSE),"Test_"&amp;A118&amp;"_"&amp;#REF!&amp;"_R0"&amp;"_SCR"&amp;ROUND(G118,2)&amp;"_XR"&amp;ROUND(H118,2)&amp;"_P"&amp;E118&amp;"_Q"&amp;VLOOKUP(F118,$AK$3:$AL$7,2,FALSE)&amp;"_"&amp;W118)</f>
        <v>#REF!</v>
      </c>
      <c r="V118" t="str">
        <f t="shared" si="7"/>
        <v>PSSE_DMAT_HYB_SCR3_XR14_P1_Q0</v>
      </c>
      <c r="Y118" t="e">
        <f t="shared" si="9"/>
        <v>#REF!</v>
      </c>
      <c r="AH118" s="7"/>
      <c r="AI118" s="7"/>
    </row>
    <row r="119" spans="1:35" x14ac:dyDescent="0.25">
      <c r="A119" s="5" t="s">
        <v>190</v>
      </c>
      <c r="B119" s="5" t="s">
        <v>17</v>
      </c>
      <c r="C119" t="s">
        <v>54</v>
      </c>
      <c r="D119">
        <v>90</v>
      </c>
      <c r="E119">
        <v>1</v>
      </c>
      <c r="F119">
        <v>0</v>
      </c>
      <c r="G119" s="7">
        <v>3</v>
      </c>
      <c r="H119" s="7">
        <v>3</v>
      </c>
      <c r="I119" t="e">
        <f>VLOOKUP(V119,#REF!,2,FALSE)</f>
        <v>#REF!</v>
      </c>
      <c r="J119">
        <v>0</v>
      </c>
      <c r="K119">
        <v>0</v>
      </c>
      <c r="L119">
        <v>0</v>
      </c>
      <c r="M119" t="e">
        <f t="shared" si="5"/>
        <v>#REF!</v>
      </c>
      <c r="N119" t="e">
        <f t="shared" si="6"/>
        <v>#REF!</v>
      </c>
      <c r="O119" t="e">
        <f>#REF!^2/((G119*#REF!)*(SQRT(1+H119^2)))</f>
        <v>#REF!</v>
      </c>
      <c r="P119" t="e">
        <f t="shared" si="8"/>
        <v>#REF!</v>
      </c>
      <c r="Q119" t="e">
        <f>VLOOKUP(V119,#REF!,4,FALSE)</f>
        <v>#REF!</v>
      </c>
      <c r="R119" s="10" t="e">
        <f>VLOOKUP(V119,#REF!,3,FALSE)</f>
        <v>#REF!</v>
      </c>
      <c r="S119">
        <v>0</v>
      </c>
      <c r="T119">
        <v>0</v>
      </c>
      <c r="U119" t="e">
        <f>IF(W119="","PSSE_Test_"&amp;A119&amp;"_"&amp;#REF!&amp;"_R0"&amp;"_SCR"&amp;ROUND(G119,2)&amp;"_XR"&amp;ROUND(H119,2)&amp;"_P"&amp;E119&amp;"_Q"&amp;VLOOKUP(F119,$AK$3:$AL$7,2,FALSE),"Test_"&amp;A119&amp;"_"&amp;#REF!&amp;"_R0"&amp;"_SCR"&amp;ROUND(G119,2)&amp;"_XR"&amp;ROUND(H119,2)&amp;"_P"&amp;E119&amp;"_Q"&amp;VLOOKUP(F119,$AK$3:$AL$7,2,FALSE)&amp;"_"&amp;W119)</f>
        <v>#REF!</v>
      </c>
      <c r="V119" t="str">
        <f t="shared" si="7"/>
        <v>PSSE_DMAT_HYB_SCR3_XR3_P1_Q0</v>
      </c>
      <c r="Y119" t="e">
        <f t="shared" si="9"/>
        <v>#REF!</v>
      </c>
      <c r="AH119" s="7"/>
      <c r="AI119" s="7"/>
    </row>
    <row r="120" spans="1:35" x14ac:dyDescent="0.25">
      <c r="A120" s="5" t="s">
        <v>191</v>
      </c>
      <c r="B120" s="5" t="s">
        <v>17</v>
      </c>
      <c r="C120" t="s">
        <v>54</v>
      </c>
      <c r="D120">
        <v>90</v>
      </c>
      <c r="E120">
        <v>0.05</v>
      </c>
      <c r="F120">
        <v>0</v>
      </c>
      <c r="G120" s="7">
        <v>3</v>
      </c>
      <c r="H120" s="7">
        <v>14</v>
      </c>
      <c r="I120" t="e">
        <f>VLOOKUP(V120,#REF!,2,FALSE)</f>
        <v>#REF!</v>
      </c>
      <c r="J120">
        <v>0</v>
      </c>
      <c r="K120">
        <v>0</v>
      </c>
      <c r="L120">
        <v>0</v>
      </c>
      <c r="M120" t="e">
        <f t="shared" si="5"/>
        <v>#REF!</v>
      </c>
      <c r="N120" t="e">
        <f t="shared" si="6"/>
        <v>#REF!</v>
      </c>
      <c r="O120" t="e">
        <f>#REF!^2/((G120*#REF!)*(SQRT(1+H120^2)))</f>
        <v>#REF!</v>
      </c>
      <c r="P120" t="e">
        <f t="shared" si="8"/>
        <v>#REF!</v>
      </c>
      <c r="Q120" t="e">
        <f>VLOOKUP(V120,#REF!,4,FALSE)</f>
        <v>#REF!</v>
      </c>
      <c r="R120" s="10" t="e">
        <f>VLOOKUP(V120,#REF!,3,FALSE)</f>
        <v>#REF!</v>
      </c>
      <c r="S120">
        <v>0</v>
      </c>
      <c r="T120">
        <v>0</v>
      </c>
      <c r="U120" t="e">
        <f>IF(W120="","PSSE_Test_"&amp;A120&amp;"_"&amp;#REF!&amp;"_R0"&amp;"_SCR"&amp;ROUND(G120,2)&amp;"_XR"&amp;ROUND(H120,2)&amp;"_P"&amp;E120&amp;"_Q"&amp;VLOOKUP(F120,$AK$3:$AL$7,2,FALSE),"Test_"&amp;A120&amp;"_"&amp;#REF!&amp;"_R0"&amp;"_SCR"&amp;ROUND(G120,2)&amp;"_XR"&amp;ROUND(H120,2)&amp;"_P"&amp;E120&amp;"_Q"&amp;VLOOKUP(F120,$AK$3:$AL$7,2,FALSE)&amp;"_"&amp;W120)</f>
        <v>#REF!</v>
      </c>
      <c r="V120" t="str">
        <f t="shared" si="7"/>
        <v>PSSE_DMAT_HYB_SCR3_XR14_P0.05_Q0</v>
      </c>
      <c r="Y120" t="e">
        <f t="shared" si="9"/>
        <v>#REF!</v>
      </c>
      <c r="AH120" s="7"/>
      <c r="AI120" s="7"/>
    </row>
    <row r="121" spans="1:35" x14ac:dyDescent="0.25">
      <c r="A121" s="5" t="s">
        <v>192</v>
      </c>
      <c r="B121" s="5" t="s">
        <v>17</v>
      </c>
      <c r="C121" t="s">
        <v>54</v>
      </c>
      <c r="D121">
        <v>90</v>
      </c>
      <c r="E121">
        <v>0.05</v>
      </c>
      <c r="F121">
        <v>0</v>
      </c>
      <c r="G121" s="7">
        <v>3</v>
      </c>
      <c r="H121" s="7">
        <v>3</v>
      </c>
      <c r="I121" t="e">
        <f>VLOOKUP(V121,#REF!,2,FALSE)</f>
        <v>#REF!</v>
      </c>
      <c r="J121">
        <v>0</v>
      </c>
      <c r="K121">
        <v>0</v>
      </c>
      <c r="L121">
        <v>0</v>
      </c>
      <c r="M121" t="e">
        <f t="shared" si="5"/>
        <v>#REF!</v>
      </c>
      <c r="N121" t="e">
        <f t="shared" si="6"/>
        <v>#REF!</v>
      </c>
      <c r="O121" t="e">
        <f>#REF!^2/((G121*#REF!)*(SQRT(1+H121^2)))</f>
        <v>#REF!</v>
      </c>
      <c r="P121" t="e">
        <f t="shared" si="8"/>
        <v>#REF!</v>
      </c>
      <c r="Q121" t="e">
        <f>VLOOKUP(V121,#REF!,4,FALSE)</f>
        <v>#REF!</v>
      </c>
      <c r="R121" s="10" t="e">
        <f>VLOOKUP(V121,#REF!,3,FALSE)</f>
        <v>#REF!</v>
      </c>
      <c r="S121">
        <v>0</v>
      </c>
      <c r="T121">
        <v>0</v>
      </c>
      <c r="U121" t="e">
        <f>IF(W121="","PSSE_Test_"&amp;A121&amp;"_"&amp;#REF!&amp;"_R0"&amp;"_SCR"&amp;ROUND(G121,2)&amp;"_XR"&amp;ROUND(H121,2)&amp;"_P"&amp;E121&amp;"_Q"&amp;VLOOKUP(F121,$AK$3:$AL$7,2,FALSE),"Test_"&amp;A121&amp;"_"&amp;#REF!&amp;"_R0"&amp;"_SCR"&amp;ROUND(G121,2)&amp;"_XR"&amp;ROUND(H121,2)&amp;"_P"&amp;E121&amp;"_Q"&amp;VLOOKUP(F121,$AK$3:$AL$7,2,FALSE)&amp;"_"&amp;W121)</f>
        <v>#REF!</v>
      </c>
      <c r="V121" t="str">
        <f t="shared" si="7"/>
        <v>PSSE_DMAT_HYB_SCR3_XR3_P0.05_Q0</v>
      </c>
      <c r="Y121" t="e">
        <f t="shared" si="9"/>
        <v>#REF!</v>
      </c>
      <c r="AH121" s="7"/>
      <c r="AI121" s="7"/>
    </row>
    <row r="122" spans="1:35" x14ac:dyDescent="0.25">
      <c r="A122" s="5" t="s">
        <v>193</v>
      </c>
      <c r="B122" s="5" t="s">
        <v>17</v>
      </c>
      <c r="C122" t="s">
        <v>54</v>
      </c>
      <c r="D122">
        <v>90</v>
      </c>
      <c r="E122">
        <v>1</v>
      </c>
      <c r="F122">
        <v>0</v>
      </c>
      <c r="G122" s="7">
        <v>7.06</v>
      </c>
      <c r="H122" s="7">
        <v>1.63</v>
      </c>
      <c r="I122" t="e">
        <f>VLOOKUP(V122,#REF!,2,FALSE)</f>
        <v>#REF!</v>
      </c>
      <c r="J122">
        <v>0</v>
      </c>
      <c r="K122">
        <v>0</v>
      </c>
      <c r="L122">
        <v>0</v>
      </c>
      <c r="M122" t="e">
        <f t="shared" si="5"/>
        <v>#REF!</v>
      </c>
      <c r="N122" t="e">
        <f t="shared" si="6"/>
        <v>#REF!</v>
      </c>
      <c r="O122" t="e">
        <f>#REF!^2/((G122*#REF!)*(SQRT(1+H122^2)))</f>
        <v>#REF!</v>
      </c>
      <c r="P122" t="e">
        <f t="shared" si="8"/>
        <v>#REF!</v>
      </c>
      <c r="Q122" t="e">
        <f>VLOOKUP(V122,#REF!,4,FALSE)</f>
        <v>#REF!</v>
      </c>
      <c r="R122" s="10" t="e">
        <f>VLOOKUP(V122,#REF!,3,FALSE)</f>
        <v>#REF!</v>
      </c>
      <c r="S122">
        <v>0</v>
      </c>
      <c r="T122">
        <v>0</v>
      </c>
      <c r="U122" t="e">
        <f>IF(W122="","PSSE_Test_"&amp;A122&amp;"_"&amp;#REF!&amp;"_R0"&amp;"_SCR"&amp;ROUND(G122,2)&amp;"_XR"&amp;ROUND(H122,2)&amp;"_P"&amp;E122&amp;"_Q"&amp;VLOOKUP(F122,$AK$3:$AL$7,2,FALSE),"Test_"&amp;A122&amp;"_"&amp;#REF!&amp;"_R0"&amp;"_SCR"&amp;ROUND(G122,2)&amp;"_XR"&amp;ROUND(H122,2)&amp;"_P"&amp;E122&amp;"_Q"&amp;VLOOKUP(F122,$AK$3:$AL$7,2,FALSE)&amp;"_"&amp;W122)</f>
        <v>#REF!</v>
      </c>
      <c r="V122" t="str">
        <f t="shared" si="7"/>
        <v>PSSE_DMAT_HYB_SCR7.06_XR1.63_P1_Q0</v>
      </c>
      <c r="Y122" t="e">
        <f t="shared" si="9"/>
        <v>#REF!</v>
      </c>
      <c r="AH122" s="7"/>
      <c r="AI122" s="7"/>
    </row>
    <row r="123" spans="1:35" x14ac:dyDescent="0.25">
      <c r="A123" s="5" t="s">
        <v>194</v>
      </c>
      <c r="B123" s="5" t="s">
        <v>17</v>
      </c>
      <c r="C123" t="s">
        <v>54</v>
      </c>
      <c r="D123">
        <v>90</v>
      </c>
      <c r="E123">
        <v>1</v>
      </c>
      <c r="F123">
        <v>0</v>
      </c>
      <c r="G123" s="7">
        <v>4.53</v>
      </c>
      <c r="H123" s="7">
        <v>1.21</v>
      </c>
      <c r="I123" t="e">
        <f>VLOOKUP(V123,#REF!,2,FALSE)</f>
        <v>#REF!</v>
      </c>
      <c r="J123">
        <v>0</v>
      </c>
      <c r="K123">
        <v>0</v>
      </c>
      <c r="L123">
        <v>0</v>
      </c>
      <c r="M123" t="e">
        <f t="shared" si="5"/>
        <v>#REF!</v>
      </c>
      <c r="N123" t="e">
        <f t="shared" si="6"/>
        <v>#REF!</v>
      </c>
      <c r="O123" t="e">
        <f>#REF!^2/((G123*#REF!)*(SQRT(1+H123^2)))</f>
        <v>#REF!</v>
      </c>
      <c r="P123" t="e">
        <f t="shared" si="8"/>
        <v>#REF!</v>
      </c>
      <c r="Q123" t="e">
        <f>VLOOKUP(V123,#REF!,4,FALSE)</f>
        <v>#REF!</v>
      </c>
      <c r="R123" s="10" t="e">
        <f>VLOOKUP(V123,#REF!,3,FALSE)</f>
        <v>#REF!</v>
      </c>
      <c r="S123">
        <v>0</v>
      </c>
      <c r="T123">
        <v>0</v>
      </c>
      <c r="U123" t="e">
        <f>IF(W123="","PSSE_Test_"&amp;A123&amp;"_"&amp;#REF!&amp;"_R0"&amp;"_SCR"&amp;ROUND(G123,2)&amp;"_XR"&amp;ROUND(H123,2)&amp;"_P"&amp;E123&amp;"_Q"&amp;VLOOKUP(F123,$AK$3:$AL$7,2,FALSE),"Test_"&amp;A123&amp;"_"&amp;#REF!&amp;"_R0"&amp;"_SCR"&amp;ROUND(G123,2)&amp;"_XR"&amp;ROUND(H123,2)&amp;"_P"&amp;E123&amp;"_Q"&amp;VLOOKUP(F123,$AK$3:$AL$7,2,FALSE)&amp;"_"&amp;W123)</f>
        <v>#REF!</v>
      </c>
      <c r="V123" t="str">
        <f t="shared" si="7"/>
        <v>PSSE_DMAT_HYB_SCR4.53_XR1.21_P1_Q0</v>
      </c>
      <c r="Y123" t="e">
        <f t="shared" si="9"/>
        <v>#REF!</v>
      </c>
      <c r="AH123" s="7"/>
      <c r="AI123" s="7"/>
    </row>
    <row r="124" spans="1:35" x14ac:dyDescent="0.25">
      <c r="A124" s="5" t="s">
        <v>195</v>
      </c>
      <c r="B124" s="5" t="s">
        <v>17</v>
      </c>
      <c r="C124" t="s">
        <v>54</v>
      </c>
      <c r="D124">
        <v>90</v>
      </c>
      <c r="E124">
        <v>0.05</v>
      </c>
      <c r="F124">
        <v>0</v>
      </c>
      <c r="G124" s="7">
        <v>7.06</v>
      </c>
      <c r="H124" s="7">
        <v>1.63</v>
      </c>
      <c r="I124" t="e">
        <f>VLOOKUP(V124,#REF!,2,FALSE)</f>
        <v>#REF!</v>
      </c>
      <c r="J124">
        <v>0</v>
      </c>
      <c r="K124">
        <v>0</v>
      </c>
      <c r="L124">
        <v>0</v>
      </c>
      <c r="M124" t="e">
        <f t="shared" si="5"/>
        <v>#REF!</v>
      </c>
      <c r="N124" t="e">
        <f t="shared" si="6"/>
        <v>#REF!</v>
      </c>
      <c r="O124" t="e">
        <f>#REF!^2/((G124*#REF!)*(SQRT(1+H124^2)))</f>
        <v>#REF!</v>
      </c>
      <c r="P124" t="e">
        <f t="shared" si="8"/>
        <v>#REF!</v>
      </c>
      <c r="Q124" t="e">
        <f>VLOOKUP(V124,#REF!,4,FALSE)</f>
        <v>#REF!</v>
      </c>
      <c r="R124" s="10" t="e">
        <f>VLOOKUP(V124,#REF!,3,FALSE)</f>
        <v>#REF!</v>
      </c>
      <c r="S124">
        <v>0</v>
      </c>
      <c r="T124">
        <v>0</v>
      </c>
      <c r="U124" t="e">
        <f>IF(W124="","PSSE_Test_"&amp;A124&amp;"_"&amp;#REF!&amp;"_R0"&amp;"_SCR"&amp;ROUND(G124,2)&amp;"_XR"&amp;ROUND(H124,2)&amp;"_P"&amp;E124&amp;"_Q"&amp;VLOOKUP(F124,$AK$3:$AL$7,2,FALSE),"Test_"&amp;A124&amp;"_"&amp;#REF!&amp;"_R0"&amp;"_SCR"&amp;ROUND(G124,2)&amp;"_XR"&amp;ROUND(H124,2)&amp;"_P"&amp;E124&amp;"_Q"&amp;VLOOKUP(F124,$AK$3:$AL$7,2,FALSE)&amp;"_"&amp;W124)</f>
        <v>#REF!</v>
      </c>
      <c r="V124" t="str">
        <f t="shared" si="7"/>
        <v>PSSE_DMAT_HYB_SCR7.06_XR1.63_P0.05_Q0</v>
      </c>
      <c r="Y124" t="e">
        <f t="shared" si="9"/>
        <v>#REF!</v>
      </c>
      <c r="AH124" s="7"/>
      <c r="AI124" s="7"/>
    </row>
    <row r="125" spans="1:35" x14ac:dyDescent="0.25">
      <c r="A125" s="5" t="s">
        <v>196</v>
      </c>
      <c r="B125" s="5" t="s">
        <v>17</v>
      </c>
      <c r="C125" t="s">
        <v>54</v>
      </c>
      <c r="D125">
        <v>90</v>
      </c>
      <c r="E125">
        <v>0.05</v>
      </c>
      <c r="F125">
        <v>0</v>
      </c>
      <c r="G125" s="7">
        <v>4.53</v>
      </c>
      <c r="H125" s="7">
        <v>1.21</v>
      </c>
      <c r="I125" t="e">
        <f>VLOOKUP(V125,#REF!,2,FALSE)</f>
        <v>#REF!</v>
      </c>
      <c r="J125">
        <v>0</v>
      </c>
      <c r="K125">
        <v>0</v>
      </c>
      <c r="L125">
        <v>0</v>
      </c>
      <c r="M125" t="e">
        <f t="shared" si="5"/>
        <v>#REF!</v>
      </c>
      <c r="N125" t="e">
        <f t="shared" si="6"/>
        <v>#REF!</v>
      </c>
      <c r="O125" t="e">
        <f>#REF!^2/((G125*#REF!)*(SQRT(1+H125^2)))</f>
        <v>#REF!</v>
      </c>
      <c r="P125" t="e">
        <f t="shared" si="8"/>
        <v>#REF!</v>
      </c>
      <c r="Q125" t="e">
        <f>VLOOKUP(V125,#REF!,4,FALSE)</f>
        <v>#REF!</v>
      </c>
      <c r="R125" s="10" t="e">
        <f>VLOOKUP(V125,#REF!,3,FALSE)</f>
        <v>#REF!</v>
      </c>
      <c r="S125">
        <v>0</v>
      </c>
      <c r="T125">
        <v>0</v>
      </c>
      <c r="U125" t="e">
        <f>IF(W125="","PSSE_Test_"&amp;A125&amp;"_"&amp;#REF!&amp;"_R0"&amp;"_SCR"&amp;ROUND(G125,2)&amp;"_XR"&amp;ROUND(H125,2)&amp;"_P"&amp;E125&amp;"_Q"&amp;VLOOKUP(F125,$AK$3:$AL$7,2,FALSE),"Test_"&amp;A125&amp;"_"&amp;#REF!&amp;"_R0"&amp;"_SCR"&amp;ROUND(G125,2)&amp;"_XR"&amp;ROUND(H125,2)&amp;"_P"&amp;E125&amp;"_Q"&amp;VLOOKUP(F125,$AK$3:$AL$7,2,FALSE)&amp;"_"&amp;W125)</f>
        <v>#REF!</v>
      </c>
      <c r="V125" t="str">
        <f t="shared" si="7"/>
        <v>PSSE_DMAT_HYB_SCR4.53_XR1.21_P0.05_Q0</v>
      </c>
      <c r="Y125" t="e">
        <f t="shared" si="9"/>
        <v>#REF!</v>
      </c>
      <c r="AH125" s="7"/>
      <c r="AI125" s="7"/>
    </row>
    <row r="126" spans="1:35" x14ac:dyDescent="0.25">
      <c r="A126" s="5" t="s">
        <v>197</v>
      </c>
      <c r="B126" s="5" t="s">
        <v>17</v>
      </c>
      <c r="C126" t="s">
        <v>55</v>
      </c>
      <c r="D126">
        <v>90</v>
      </c>
      <c r="E126">
        <v>1</v>
      </c>
      <c r="F126">
        <v>0</v>
      </c>
      <c r="G126" s="7">
        <v>10</v>
      </c>
      <c r="H126" s="7">
        <v>14</v>
      </c>
      <c r="I126" t="e">
        <f>VLOOKUP(V126,#REF!,2,FALSE)</f>
        <v>#REF!</v>
      </c>
      <c r="J126">
        <v>0</v>
      </c>
      <c r="K126">
        <v>0</v>
      </c>
      <c r="L126">
        <v>0</v>
      </c>
      <c r="M126" t="e">
        <f t="shared" si="5"/>
        <v>#REF!</v>
      </c>
      <c r="N126" t="e">
        <f t="shared" si="6"/>
        <v>#REF!</v>
      </c>
      <c r="O126" t="e">
        <f>#REF!^2/((G126*#REF!)*(SQRT(1+H126^2)))</f>
        <v>#REF!</v>
      </c>
      <c r="P126" t="e">
        <f t="shared" si="8"/>
        <v>#REF!</v>
      </c>
      <c r="Q126" t="e">
        <f>VLOOKUP(V126,#REF!,4,FALSE)</f>
        <v>#REF!</v>
      </c>
      <c r="R126" s="10" t="e">
        <f>VLOOKUP(V126,#REF!,3,FALSE)</f>
        <v>#REF!</v>
      </c>
      <c r="S126">
        <v>0</v>
      </c>
      <c r="T126">
        <v>0</v>
      </c>
      <c r="U126" t="e">
        <f>IF(W126="","PSSE_Test_"&amp;A126&amp;"_"&amp;#REF!&amp;"_R0"&amp;"_SCR"&amp;ROUND(G126,2)&amp;"_XR"&amp;ROUND(H126,2)&amp;"_P"&amp;E126&amp;"_Q"&amp;VLOOKUP(F126,$AK$3:$AL$7,2,FALSE),"Test_"&amp;A126&amp;"_"&amp;#REF!&amp;"_R0"&amp;"_SCR"&amp;ROUND(G126,2)&amp;"_XR"&amp;ROUND(H126,2)&amp;"_P"&amp;E126&amp;"_Q"&amp;VLOOKUP(F126,$AK$3:$AL$7,2,FALSE)&amp;"_"&amp;W126)</f>
        <v>#REF!</v>
      </c>
      <c r="V126" t="str">
        <f t="shared" si="7"/>
        <v>PSSE_DMAT_HYB_SCR10_XR14_P1_Q0</v>
      </c>
      <c r="Y126" t="e">
        <f t="shared" si="9"/>
        <v>#REF!</v>
      </c>
      <c r="AH126" s="7"/>
      <c r="AI126" s="7"/>
    </row>
    <row r="127" spans="1:35" x14ac:dyDescent="0.25">
      <c r="A127" s="5" t="s">
        <v>198</v>
      </c>
      <c r="B127" s="5" t="s">
        <v>17</v>
      </c>
      <c r="C127" t="s">
        <v>55</v>
      </c>
      <c r="D127">
        <v>90</v>
      </c>
      <c r="E127">
        <v>1</v>
      </c>
      <c r="F127">
        <v>0</v>
      </c>
      <c r="G127" s="7">
        <v>10</v>
      </c>
      <c r="H127" s="7">
        <v>3</v>
      </c>
      <c r="I127" t="e">
        <f>VLOOKUP(V127,#REF!,2,FALSE)</f>
        <v>#REF!</v>
      </c>
      <c r="J127">
        <v>0</v>
      </c>
      <c r="K127">
        <v>0</v>
      </c>
      <c r="L127">
        <v>0</v>
      </c>
      <c r="M127" t="e">
        <f t="shared" si="5"/>
        <v>#REF!</v>
      </c>
      <c r="N127" t="e">
        <f t="shared" si="6"/>
        <v>#REF!</v>
      </c>
      <c r="O127" t="e">
        <f>#REF!^2/((G127*#REF!)*(SQRT(1+H127^2)))</f>
        <v>#REF!</v>
      </c>
      <c r="P127" t="e">
        <f t="shared" si="8"/>
        <v>#REF!</v>
      </c>
      <c r="Q127" t="e">
        <f>VLOOKUP(V127,#REF!,4,FALSE)</f>
        <v>#REF!</v>
      </c>
      <c r="R127" s="10" t="e">
        <f>VLOOKUP(V127,#REF!,3,FALSE)</f>
        <v>#REF!</v>
      </c>
      <c r="S127">
        <v>0</v>
      </c>
      <c r="T127">
        <v>0</v>
      </c>
      <c r="U127" t="e">
        <f>IF(W127="","PSSE_Test_"&amp;A127&amp;"_"&amp;#REF!&amp;"_R0"&amp;"_SCR"&amp;ROUND(G127,2)&amp;"_XR"&amp;ROUND(H127,2)&amp;"_P"&amp;E127&amp;"_Q"&amp;VLOOKUP(F127,$AK$3:$AL$7,2,FALSE),"Test_"&amp;A127&amp;"_"&amp;#REF!&amp;"_R0"&amp;"_SCR"&amp;ROUND(G127,2)&amp;"_XR"&amp;ROUND(H127,2)&amp;"_P"&amp;E127&amp;"_Q"&amp;VLOOKUP(F127,$AK$3:$AL$7,2,FALSE)&amp;"_"&amp;W127)</f>
        <v>#REF!</v>
      </c>
      <c r="V127" t="str">
        <f t="shared" si="7"/>
        <v>PSSE_DMAT_HYB_SCR10_XR3_P1_Q0</v>
      </c>
      <c r="Y127" t="e">
        <f t="shared" si="9"/>
        <v>#REF!</v>
      </c>
      <c r="AH127" s="7"/>
      <c r="AI127" s="7"/>
    </row>
    <row r="128" spans="1:35" x14ac:dyDescent="0.25">
      <c r="A128" s="5" t="s">
        <v>199</v>
      </c>
      <c r="B128" s="5" t="s">
        <v>17</v>
      </c>
      <c r="C128" t="s">
        <v>55</v>
      </c>
      <c r="D128">
        <v>90</v>
      </c>
      <c r="E128">
        <v>0.05</v>
      </c>
      <c r="F128">
        <v>0</v>
      </c>
      <c r="G128" s="7">
        <v>10</v>
      </c>
      <c r="H128" s="7">
        <v>14</v>
      </c>
      <c r="I128" t="e">
        <f>VLOOKUP(V128,#REF!,2,FALSE)</f>
        <v>#REF!</v>
      </c>
      <c r="J128">
        <v>0</v>
      </c>
      <c r="K128">
        <v>0</v>
      </c>
      <c r="L128">
        <v>0</v>
      </c>
      <c r="M128" t="e">
        <f t="shared" ref="M128:M191" si="10">O128*T128</f>
        <v>#REF!</v>
      </c>
      <c r="N128" t="e">
        <f t="shared" ref="N128:N191" si="11">P128*T128</f>
        <v>#REF!</v>
      </c>
      <c r="O128" t="e">
        <f>#REF!^2/((G128*#REF!)*(SQRT(1+H128^2)))</f>
        <v>#REF!</v>
      </c>
      <c r="P128" t="e">
        <f t="shared" si="8"/>
        <v>#REF!</v>
      </c>
      <c r="Q128" t="e">
        <f>VLOOKUP(V128,#REF!,4,FALSE)</f>
        <v>#REF!</v>
      </c>
      <c r="R128" s="10" t="e">
        <f>VLOOKUP(V128,#REF!,3,FALSE)</f>
        <v>#REF!</v>
      </c>
      <c r="S128">
        <v>0</v>
      </c>
      <c r="T128">
        <v>0</v>
      </c>
      <c r="U128" t="e">
        <f>IF(W128="","PSSE_Test_"&amp;A128&amp;"_"&amp;#REF!&amp;"_R0"&amp;"_SCR"&amp;ROUND(G128,2)&amp;"_XR"&amp;ROUND(H128,2)&amp;"_P"&amp;E128&amp;"_Q"&amp;VLOOKUP(F128,$AK$3:$AL$7,2,FALSE),"Test_"&amp;A128&amp;"_"&amp;#REF!&amp;"_R0"&amp;"_SCR"&amp;ROUND(G128,2)&amp;"_XR"&amp;ROUND(H128,2)&amp;"_P"&amp;E128&amp;"_Q"&amp;VLOOKUP(F128,$AK$3:$AL$7,2,FALSE)&amp;"_"&amp;W128)</f>
        <v>#REF!</v>
      </c>
      <c r="V128" t="str">
        <f t="shared" si="7"/>
        <v>PSSE_DMAT_HYB_SCR10_XR14_P0.05_Q0</v>
      </c>
      <c r="Y128" t="e">
        <f t="shared" si="9"/>
        <v>#REF!</v>
      </c>
      <c r="AH128" s="7"/>
      <c r="AI128" s="7"/>
    </row>
    <row r="129" spans="1:39" x14ac:dyDescent="0.25">
      <c r="A129" s="5" t="s">
        <v>200</v>
      </c>
      <c r="B129" s="5" t="s">
        <v>17</v>
      </c>
      <c r="C129" t="s">
        <v>55</v>
      </c>
      <c r="D129">
        <v>90</v>
      </c>
      <c r="E129">
        <v>0.05</v>
      </c>
      <c r="F129">
        <v>0</v>
      </c>
      <c r="G129" s="7">
        <v>10</v>
      </c>
      <c r="H129" s="7">
        <v>3</v>
      </c>
      <c r="I129" t="e">
        <f>VLOOKUP(V129,#REF!,2,FALSE)</f>
        <v>#REF!</v>
      </c>
      <c r="J129">
        <v>0</v>
      </c>
      <c r="K129">
        <v>0</v>
      </c>
      <c r="L129">
        <v>0</v>
      </c>
      <c r="M129" t="e">
        <f t="shared" si="10"/>
        <v>#REF!</v>
      </c>
      <c r="N129" t="e">
        <f t="shared" si="11"/>
        <v>#REF!</v>
      </c>
      <c r="O129" t="e">
        <f>#REF!^2/((G129*#REF!)*(SQRT(1+H129^2)))</f>
        <v>#REF!</v>
      </c>
      <c r="P129" t="e">
        <f t="shared" si="8"/>
        <v>#REF!</v>
      </c>
      <c r="Q129" t="e">
        <f>VLOOKUP(V129,#REF!,4,FALSE)</f>
        <v>#REF!</v>
      </c>
      <c r="R129" s="10" t="e">
        <f>VLOOKUP(V129,#REF!,3,FALSE)</f>
        <v>#REF!</v>
      </c>
      <c r="S129">
        <v>0</v>
      </c>
      <c r="T129">
        <v>0</v>
      </c>
      <c r="U129" t="e">
        <f>IF(W129="","PSSE_Test_"&amp;A129&amp;"_"&amp;#REF!&amp;"_R0"&amp;"_SCR"&amp;ROUND(G129,2)&amp;"_XR"&amp;ROUND(H129,2)&amp;"_P"&amp;E129&amp;"_Q"&amp;VLOOKUP(F129,$AK$3:$AL$7,2,FALSE),"Test_"&amp;A129&amp;"_"&amp;#REF!&amp;"_R0"&amp;"_SCR"&amp;ROUND(G129,2)&amp;"_XR"&amp;ROUND(H129,2)&amp;"_P"&amp;E129&amp;"_Q"&amp;VLOOKUP(F129,$AK$3:$AL$7,2,FALSE)&amp;"_"&amp;W129)</f>
        <v>#REF!</v>
      </c>
      <c r="V129" t="str">
        <f t="shared" si="7"/>
        <v>PSSE_DMAT_HYB_SCR10_XR3_P0.05_Q0</v>
      </c>
      <c r="Y129" t="e">
        <f t="shared" si="9"/>
        <v>#REF!</v>
      </c>
      <c r="AH129" s="7"/>
      <c r="AI129" s="7"/>
    </row>
    <row r="130" spans="1:39" x14ac:dyDescent="0.25">
      <c r="A130" s="5" t="s">
        <v>201</v>
      </c>
      <c r="B130" s="5" t="s">
        <v>17</v>
      </c>
      <c r="C130" t="s">
        <v>55</v>
      </c>
      <c r="D130">
        <v>90</v>
      </c>
      <c r="E130">
        <v>1</v>
      </c>
      <c r="F130">
        <v>0</v>
      </c>
      <c r="G130" s="7">
        <v>3</v>
      </c>
      <c r="H130" s="7">
        <v>14</v>
      </c>
      <c r="I130" t="e">
        <f>VLOOKUP(V130,#REF!,2,FALSE)</f>
        <v>#REF!</v>
      </c>
      <c r="J130">
        <v>0</v>
      </c>
      <c r="K130">
        <v>0</v>
      </c>
      <c r="L130">
        <v>0</v>
      </c>
      <c r="M130" t="e">
        <f t="shared" si="10"/>
        <v>#REF!</v>
      </c>
      <c r="N130" t="e">
        <f t="shared" si="11"/>
        <v>#REF!</v>
      </c>
      <c r="O130" t="e">
        <f>#REF!^2/((G130*#REF!)*(SQRT(1+H130^2)))</f>
        <v>#REF!</v>
      </c>
      <c r="P130" t="e">
        <f t="shared" ref="P130:P193" si="12">O130*H130/(2*PI()*50)</f>
        <v>#REF!</v>
      </c>
      <c r="Q130" t="e">
        <f>VLOOKUP(V130,#REF!,4,FALSE)</f>
        <v>#REF!</v>
      </c>
      <c r="R130" s="10" t="e">
        <f>VLOOKUP(V130,#REF!,3,FALSE)</f>
        <v>#REF!</v>
      </c>
      <c r="S130">
        <v>0</v>
      </c>
      <c r="T130">
        <v>0</v>
      </c>
      <c r="U130" t="e">
        <f>IF(W130="","PSSE_Test_"&amp;A130&amp;"_"&amp;#REF!&amp;"_R0"&amp;"_SCR"&amp;ROUND(G130,2)&amp;"_XR"&amp;ROUND(H130,2)&amp;"_P"&amp;E130&amp;"_Q"&amp;VLOOKUP(F130,$AK$3:$AL$7,2,FALSE),"Test_"&amp;A130&amp;"_"&amp;#REF!&amp;"_R0"&amp;"_SCR"&amp;ROUND(G130,2)&amp;"_XR"&amp;ROUND(H130,2)&amp;"_P"&amp;E130&amp;"_Q"&amp;VLOOKUP(F130,$AK$3:$AL$7,2,FALSE)&amp;"_"&amp;W130)</f>
        <v>#REF!</v>
      </c>
      <c r="V130" t="str">
        <f t="shared" si="7"/>
        <v>PSSE_DMAT_HYB_SCR3_XR14_P1_Q0</v>
      </c>
      <c r="Y130" t="e">
        <f t="shared" si="9"/>
        <v>#REF!</v>
      </c>
      <c r="AH130" s="7"/>
      <c r="AI130" s="7"/>
    </row>
    <row r="131" spans="1:39" x14ac:dyDescent="0.25">
      <c r="A131" s="5" t="s">
        <v>202</v>
      </c>
      <c r="B131" s="5" t="s">
        <v>17</v>
      </c>
      <c r="C131" t="s">
        <v>55</v>
      </c>
      <c r="D131">
        <v>90</v>
      </c>
      <c r="E131">
        <v>1</v>
      </c>
      <c r="F131">
        <v>0</v>
      </c>
      <c r="G131" s="7">
        <v>3</v>
      </c>
      <c r="H131" s="7">
        <v>3</v>
      </c>
      <c r="I131" t="e">
        <f>VLOOKUP(V131,#REF!,2,FALSE)</f>
        <v>#REF!</v>
      </c>
      <c r="J131">
        <v>0</v>
      </c>
      <c r="K131">
        <v>0</v>
      </c>
      <c r="L131">
        <v>0</v>
      </c>
      <c r="M131" t="e">
        <f t="shared" si="10"/>
        <v>#REF!</v>
      </c>
      <c r="N131" t="e">
        <f t="shared" si="11"/>
        <v>#REF!</v>
      </c>
      <c r="O131" t="e">
        <f>#REF!^2/((G131*#REF!)*(SQRT(1+H131^2)))</f>
        <v>#REF!</v>
      </c>
      <c r="P131" t="e">
        <f t="shared" si="12"/>
        <v>#REF!</v>
      </c>
      <c r="Q131" t="e">
        <f>VLOOKUP(V131,#REF!,4,FALSE)</f>
        <v>#REF!</v>
      </c>
      <c r="R131" s="10" t="e">
        <f>VLOOKUP(V131,#REF!,3,FALSE)</f>
        <v>#REF!</v>
      </c>
      <c r="S131">
        <v>0</v>
      </c>
      <c r="T131">
        <v>0</v>
      </c>
      <c r="U131" t="e">
        <f>IF(W131="","PSSE_Test_"&amp;A131&amp;"_"&amp;#REF!&amp;"_R0"&amp;"_SCR"&amp;ROUND(G131,2)&amp;"_XR"&amp;ROUND(H131,2)&amp;"_P"&amp;E131&amp;"_Q"&amp;VLOOKUP(F131,$AK$3:$AL$7,2,FALSE),"Test_"&amp;A131&amp;"_"&amp;#REF!&amp;"_R0"&amp;"_SCR"&amp;ROUND(G131,2)&amp;"_XR"&amp;ROUND(H131,2)&amp;"_P"&amp;E131&amp;"_Q"&amp;VLOOKUP(F131,$AK$3:$AL$7,2,FALSE)&amp;"_"&amp;W131)</f>
        <v>#REF!</v>
      </c>
      <c r="V131" t="str">
        <f t="shared" ref="V131:V194" si="13">"PSSE_DMAT_HYB_SCR"&amp;ROUND(G131,2)&amp;"_XR"&amp;ROUND(H131,2)&amp;"_P"&amp;E131&amp;"_Q"&amp;F131</f>
        <v>PSSE_DMAT_HYB_SCR3_XR3_P1_Q0</v>
      </c>
      <c r="Y131" t="e">
        <f t="shared" si="9"/>
        <v>#REF!</v>
      </c>
      <c r="AH131" s="7"/>
      <c r="AI131" s="7"/>
    </row>
    <row r="132" spans="1:39" x14ac:dyDescent="0.25">
      <c r="A132" s="5" t="s">
        <v>203</v>
      </c>
      <c r="B132" s="5" t="s">
        <v>17</v>
      </c>
      <c r="C132" t="s">
        <v>55</v>
      </c>
      <c r="D132">
        <v>90</v>
      </c>
      <c r="E132">
        <v>0.05</v>
      </c>
      <c r="F132">
        <v>0</v>
      </c>
      <c r="G132" s="7">
        <v>3</v>
      </c>
      <c r="H132" s="7">
        <v>14</v>
      </c>
      <c r="I132" t="e">
        <f>VLOOKUP(V132,#REF!,2,FALSE)</f>
        <v>#REF!</v>
      </c>
      <c r="J132">
        <v>0</v>
      </c>
      <c r="K132">
        <v>0</v>
      </c>
      <c r="L132">
        <v>0</v>
      </c>
      <c r="M132" t="e">
        <f t="shared" si="10"/>
        <v>#REF!</v>
      </c>
      <c r="N132" t="e">
        <f t="shared" si="11"/>
        <v>#REF!</v>
      </c>
      <c r="O132" t="e">
        <f>#REF!^2/((G132*#REF!)*(SQRT(1+H132^2)))</f>
        <v>#REF!</v>
      </c>
      <c r="P132" t="e">
        <f t="shared" si="12"/>
        <v>#REF!</v>
      </c>
      <c r="Q132" t="e">
        <f>VLOOKUP(V132,#REF!,4,FALSE)</f>
        <v>#REF!</v>
      </c>
      <c r="R132" s="10" t="e">
        <f>VLOOKUP(V132,#REF!,3,FALSE)</f>
        <v>#REF!</v>
      </c>
      <c r="S132">
        <v>0</v>
      </c>
      <c r="T132">
        <v>0</v>
      </c>
      <c r="U132" t="e">
        <f>IF(W132="","PSSE_Test_"&amp;A132&amp;"_"&amp;#REF!&amp;"_R0"&amp;"_SCR"&amp;ROUND(G132,2)&amp;"_XR"&amp;ROUND(H132,2)&amp;"_P"&amp;E132&amp;"_Q"&amp;VLOOKUP(F132,$AK$3:$AL$7,2,FALSE),"Test_"&amp;A132&amp;"_"&amp;#REF!&amp;"_R0"&amp;"_SCR"&amp;ROUND(G132,2)&amp;"_XR"&amp;ROUND(H132,2)&amp;"_P"&amp;E132&amp;"_Q"&amp;VLOOKUP(F132,$AK$3:$AL$7,2,FALSE)&amp;"_"&amp;W132)</f>
        <v>#REF!</v>
      </c>
      <c r="V132" t="str">
        <f t="shared" si="13"/>
        <v>PSSE_DMAT_HYB_SCR3_XR14_P0.05_Q0</v>
      </c>
      <c r="Y132" t="e">
        <f t="shared" ref="Y132:Y195" si="14">"PSSE_"&amp;U132</f>
        <v>#REF!</v>
      </c>
      <c r="AH132" s="7"/>
      <c r="AI132" s="7"/>
    </row>
    <row r="133" spans="1:39" x14ac:dyDescent="0.25">
      <c r="A133" s="5" t="s">
        <v>204</v>
      </c>
      <c r="B133" s="5" t="s">
        <v>17</v>
      </c>
      <c r="C133" t="s">
        <v>55</v>
      </c>
      <c r="D133">
        <v>90</v>
      </c>
      <c r="E133">
        <v>0.05</v>
      </c>
      <c r="F133">
        <v>0</v>
      </c>
      <c r="G133" s="7">
        <v>3</v>
      </c>
      <c r="H133" s="7">
        <v>3</v>
      </c>
      <c r="I133" t="e">
        <f>VLOOKUP(V133,#REF!,2,FALSE)</f>
        <v>#REF!</v>
      </c>
      <c r="J133">
        <v>0</v>
      </c>
      <c r="K133">
        <v>0</v>
      </c>
      <c r="L133">
        <v>0</v>
      </c>
      <c r="M133" t="e">
        <f t="shared" si="10"/>
        <v>#REF!</v>
      </c>
      <c r="N133" t="e">
        <f t="shared" si="11"/>
        <v>#REF!</v>
      </c>
      <c r="O133" t="e">
        <f>#REF!^2/((G133*#REF!)*(SQRT(1+H133^2)))</f>
        <v>#REF!</v>
      </c>
      <c r="P133" t="e">
        <f t="shared" si="12"/>
        <v>#REF!</v>
      </c>
      <c r="Q133" t="e">
        <f>VLOOKUP(V133,#REF!,4,FALSE)</f>
        <v>#REF!</v>
      </c>
      <c r="R133" s="10" t="e">
        <f>VLOOKUP(V133,#REF!,3,FALSE)</f>
        <v>#REF!</v>
      </c>
      <c r="S133">
        <v>0</v>
      </c>
      <c r="T133">
        <v>0</v>
      </c>
      <c r="U133" t="e">
        <f>IF(W133="","PSSE_Test_"&amp;A133&amp;"_"&amp;#REF!&amp;"_R0"&amp;"_SCR"&amp;ROUND(G133,2)&amp;"_XR"&amp;ROUND(H133,2)&amp;"_P"&amp;E133&amp;"_Q"&amp;VLOOKUP(F133,$AK$3:$AL$7,2,FALSE),"Test_"&amp;A133&amp;"_"&amp;#REF!&amp;"_R0"&amp;"_SCR"&amp;ROUND(G133,2)&amp;"_XR"&amp;ROUND(H133,2)&amp;"_P"&amp;E133&amp;"_Q"&amp;VLOOKUP(F133,$AK$3:$AL$7,2,FALSE)&amp;"_"&amp;W133)</f>
        <v>#REF!</v>
      </c>
      <c r="V133" t="str">
        <f t="shared" si="13"/>
        <v>PSSE_DMAT_HYB_SCR3_XR3_P0.05_Q0</v>
      </c>
      <c r="Y133" t="e">
        <f t="shared" si="14"/>
        <v>#REF!</v>
      </c>
      <c r="AH133" s="7"/>
      <c r="AI133" s="7"/>
    </row>
    <row r="134" spans="1:39" x14ac:dyDescent="0.25">
      <c r="A134" s="5" t="s">
        <v>205</v>
      </c>
      <c r="B134" s="5" t="s">
        <v>17</v>
      </c>
      <c r="C134" t="s">
        <v>55</v>
      </c>
      <c r="D134">
        <v>90</v>
      </c>
      <c r="E134">
        <v>1</v>
      </c>
      <c r="F134">
        <v>0</v>
      </c>
      <c r="G134" s="7">
        <v>7.06</v>
      </c>
      <c r="H134" s="7">
        <v>1.63</v>
      </c>
      <c r="I134" t="e">
        <f>VLOOKUP(V134,#REF!,2,FALSE)</f>
        <v>#REF!</v>
      </c>
      <c r="J134">
        <v>0</v>
      </c>
      <c r="K134">
        <v>0</v>
      </c>
      <c r="L134">
        <v>0</v>
      </c>
      <c r="M134" t="e">
        <f t="shared" si="10"/>
        <v>#REF!</v>
      </c>
      <c r="N134" t="e">
        <f t="shared" si="11"/>
        <v>#REF!</v>
      </c>
      <c r="O134" t="e">
        <f>#REF!^2/((G134*#REF!)*(SQRT(1+H134^2)))</f>
        <v>#REF!</v>
      </c>
      <c r="P134" t="e">
        <f t="shared" si="12"/>
        <v>#REF!</v>
      </c>
      <c r="Q134" t="e">
        <f>VLOOKUP(V134,#REF!,4,FALSE)</f>
        <v>#REF!</v>
      </c>
      <c r="R134" s="10" t="e">
        <f>VLOOKUP(V134,#REF!,3,FALSE)</f>
        <v>#REF!</v>
      </c>
      <c r="S134">
        <v>0</v>
      </c>
      <c r="T134">
        <v>0</v>
      </c>
      <c r="U134" t="e">
        <f>IF(W134="","PSSE_Test_"&amp;A134&amp;"_"&amp;#REF!&amp;"_R0"&amp;"_SCR"&amp;ROUND(G134,2)&amp;"_XR"&amp;ROUND(H134,2)&amp;"_P"&amp;E134&amp;"_Q"&amp;VLOOKUP(F134,$AK$3:$AL$7,2,FALSE),"Test_"&amp;A134&amp;"_"&amp;#REF!&amp;"_R0"&amp;"_SCR"&amp;ROUND(G134,2)&amp;"_XR"&amp;ROUND(H134,2)&amp;"_P"&amp;E134&amp;"_Q"&amp;VLOOKUP(F134,$AK$3:$AL$7,2,FALSE)&amp;"_"&amp;W134)</f>
        <v>#REF!</v>
      </c>
      <c r="V134" t="str">
        <f t="shared" si="13"/>
        <v>PSSE_DMAT_HYB_SCR7.06_XR1.63_P1_Q0</v>
      </c>
      <c r="Y134" t="e">
        <f t="shared" si="14"/>
        <v>#REF!</v>
      </c>
      <c r="AH134" s="7"/>
      <c r="AI134" s="7"/>
    </row>
    <row r="135" spans="1:39" x14ac:dyDescent="0.25">
      <c r="A135" s="5" t="s">
        <v>206</v>
      </c>
      <c r="B135" s="5" t="s">
        <v>17</v>
      </c>
      <c r="C135" t="s">
        <v>55</v>
      </c>
      <c r="D135">
        <v>90</v>
      </c>
      <c r="E135">
        <v>1</v>
      </c>
      <c r="F135">
        <v>0</v>
      </c>
      <c r="G135" s="7">
        <v>4.53</v>
      </c>
      <c r="H135" s="7">
        <v>1.21</v>
      </c>
      <c r="I135" t="e">
        <f>VLOOKUP(V135,#REF!,2,FALSE)</f>
        <v>#REF!</v>
      </c>
      <c r="J135">
        <v>0</v>
      </c>
      <c r="K135">
        <v>0</v>
      </c>
      <c r="L135">
        <v>0</v>
      </c>
      <c r="M135" t="e">
        <f t="shared" si="10"/>
        <v>#REF!</v>
      </c>
      <c r="N135" t="e">
        <f t="shared" si="11"/>
        <v>#REF!</v>
      </c>
      <c r="O135" t="e">
        <f>#REF!^2/((G135*#REF!)*(SQRT(1+H135^2)))</f>
        <v>#REF!</v>
      </c>
      <c r="P135" t="e">
        <f t="shared" si="12"/>
        <v>#REF!</v>
      </c>
      <c r="Q135" t="e">
        <f>VLOOKUP(V135,#REF!,4,FALSE)</f>
        <v>#REF!</v>
      </c>
      <c r="R135" s="10" t="e">
        <f>VLOOKUP(V135,#REF!,3,FALSE)</f>
        <v>#REF!</v>
      </c>
      <c r="S135">
        <v>0</v>
      </c>
      <c r="T135">
        <v>0</v>
      </c>
      <c r="U135" t="e">
        <f>IF(W135="","PSSE_Test_"&amp;A135&amp;"_"&amp;#REF!&amp;"_R0"&amp;"_SCR"&amp;ROUND(G135,2)&amp;"_XR"&amp;ROUND(H135,2)&amp;"_P"&amp;E135&amp;"_Q"&amp;VLOOKUP(F135,$AK$3:$AL$7,2,FALSE),"Test_"&amp;A135&amp;"_"&amp;#REF!&amp;"_R0"&amp;"_SCR"&amp;ROUND(G135,2)&amp;"_XR"&amp;ROUND(H135,2)&amp;"_P"&amp;E135&amp;"_Q"&amp;VLOOKUP(F135,$AK$3:$AL$7,2,FALSE)&amp;"_"&amp;W135)</f>
        <v>#REF!</v>
      </c>
      <c r="V135" t="str">
        <f t="shared" si="13"/>
        <v>PSSE_DMAT_HYB_SCR4.53_XR1.21_P1_Q0</v>
      </c>
      <c r="Y135" t="e">
        <f t="shared" si="14"/>
        <v>#REF!</v>
      </c>
      <c r="AH135" s="7"/>
      <c r="AI135" s="7"/>
    </row>
    <row r="136" spans="1:39" x14ac:dyDescent="0.25">
      <c r="A136" s="5" t="s">
        <v>207</v>
      </c>
      <c r="B136" s="5" t="s">
        <v>17</v>
      </c>
      <c r="C136" t="s">
        <v>55</v>
      </c>
      <c r="D136">
        <v>90</v>
      </c>
      <c r="E136">
        <v>0.05</v>
      </c>
      <c r="F136">
        <v>0</v>
      </c>
      <c r="G136" s="7">
        <v>7.06</v>
      </c>
      <c r="H136" s="7">
        <v>1.63</v>
      </c>
      <c r="I136" t="e">
        <f>VLOOKUP(V136,#REF!,2,FALSE)</f>
        <v>#REF!</v>
      </c>
      <c r="J136">
        <v>0</v>
      </c>
      <c r="K136">
        <v>0</v>
      </c>
      <c r="L136">
        <v>0</v>
      </c>
      <c r="M136" t="e">
        <f t="shared" si="10"/>
        <v>#REF!</v>
      </c>
      <c r="N136" t="e">
        <f t="shared" si="11"/>
        <v>#REF!</v>
      </c>
      <c r="O136" t="e">
        <f>#REF!^2/((G136*#REF!)*(SQRT(1+H136^2)))</f>
        <v>#REF!</v>
      </c>
      <c r="P136" t="e">
        <f t="shared" si="12"/>
        <v>#REF!</v>
      </c>
      <c r="Q136" t="e">
        <f>VLOOKUP(V136,#REF!,4,FALSE)</f>
        <v>#REF!</v>
      </c>
      <c r="R136" s="10" t="e">
        <f>VLOOKUP(V136,#REF!,3,FALSE)</f>
        <v>#REF!</v>
      </c>
      <c r="S136">
        <v>0</v>
      </c>
      <c r="T136">
        <v>0</v>
      </c>
      <c r="U136" t="e">
        <f>IF(W136="","PSSE_Test_"&amp;A136&amp;"_"&amp;#REF!&amp;"_R0"&amp;"_SCR"&amp;ROUND(G136,2)&amp;"_XR"&amp;ROUND(H136,2)&amp;"_P"&amp;E136&amp;"_Q"&amp;VLOOKUP(F136,$AK$3:$AL$7,2,FALSE),"Test_"&amp;A136&amp;"_"&amp;#REF!&amp;"_R0"&amp;"_SCR"&amp;ROUND(G136,2)&amp;"_XR"&amp;ROUND(H136,2)&amp;"_P"&amp;E136&amp;"_Q"&amp;VLOOKUP(F136,$AK$3:$AL$7,2,FALSE)&amp;"_"&amp;W136)</f>
        <v>#REF!</v>
      </c>
      <c r="V136" t="str">
        <f t="shared" si="13"/>
        <v>PSSE_DMAT_HYB_SCR7.06_XR1.63_P0.05_Q0</v>
      </c>
      <c r="Y136" t="e">
        <f t="shared" si="14"/>
        <v>#REF!</v>
      </c>
      <c r="AH136" s="7"/>
      <c r="AI136" s="7"/>
    </row>
    <row r="137" spans="1:39" x14ac:dyDescent="0.25">
      <c r="A137" s="5" t="s">
        <v>208</v>
      </c>
      <c r="B137" s="5" t="s">
        <v>17</v>
      </c>
      <c r="C137" t="s">
        <v>55</v>
      </c>
      <c r="D137">
        <v>90</v>
      </c>
      <c r="E137">
        <v>0.05</v>
      </c>
      <c r="F137">
        <v>0</v>
      </c>
      <c r="G137" s="7">
        <v>4.53</v>
      </c>
      <c r="H137" s="7">
        <v>1.21</v>
      </c>
      <c r="I137" t="e">
        <f>VLOOKUP(V137,#REF!,2,FALSE)</f>
        <v>#REF!</v>
      </c>
      <c r="J137">
        <v>0</v>
      </c>
      <c r="K137">
        <v>0</v>
      </c>
      <c r="L137">
        <v>0</v>
      </c>
      <c r="M137" t="e">
        <f t="shared" si="10"/>
        <v>#REF!</v>
      </c>
      <c r="N137" t="e">
        <f t="shared" si="11"/>
        <v>#REF!</v>
      </c>
      <c r="O137" t="e">
        <f>#REF!^2/((G137*#REF!)*(SQRT(1+H137^2)))</f>
        <v>#REF!</v>
      </c>
      <c r="P137" t="e">
        <f t="shared" si="12"/>
        <v>#REF!</v>
      </c>
      <c r="Q137" t="e">
        <f>VLOOKUP(V137,#REF!,4,FALSE)</f>
        <v>#REF!</v>
      </c>
      <c r="R137" s="10" t="e">
        <f>VLOOKUP(V137,#REF!,3,FALSE)</f>
        <v>#REF!</v>
      </c>
      <c r="S137">
        <v>0</v>
      </c>
      <c r="T137">
        <v>0</v>
      </c>
      <c r="U137" t="e">
        <f>IF(W137="","PSSE_Test_"&amp;A137&amp;"_"&amp;#REF!&amp;"_R0"&amp;"_SCR"&amp;ROUND(G137,2)&amp;"_XR"&amp;ROUND(H137,2)&amp;"_P"&amp;E137&amp;"_Q"&amp;VLOOKUP(F137,$AK$3:$AL$7,2,FALSE),"Test_"&amp;A137&amp;"_"&amp;#REF!&amp;"_R0"&amp;"_SCR"&amp;ROUND(G137,2)&amp;"_XR"&amp;ROUND(H137,2)&amp;"_P"&amp;E137&amp;"_Q"&amp;VLOOKUP(F137,$AK$3:$AL$7,2,FALSE)&amp;"_"&amp;W137)</f>
        <v>#REF!</v>
      </c>
      <c r="V137" t="str">
        <f t="shared" si="13"/>
        <v>PSSE_DMAT_HYB_SCR4.53_XR1.21_P0.05_Q0</v>
      </c>
      <c r="Y137" t="e">
        <f t="shared" si="14"/>
        <v>#REF!</v>
      </c>
      <c r="AH137" s="7"/>
      <c r="AI137" s="7"/>
    </row>
    <row r="138" spans="1:39" x14ac:dyDescent="0.25">
      <c r="A138" s="5" t="s">
        <v>209</v>
      </c>
      <c r="B138" s="5" t="s">
        <v>17</v>
      </c>
      <c r="C138" t="s">
        <v>56</v>
      </c>
      <c r="D138">
        <v>40</v>
      </c>
      <c r="E138">
        <v>1</v>
      </c>
      <c r="F138">
        <v>0</v>
      </c>
      <c r="G138" s="7">
        <v>10</v>
      </c>
      <c r="H138" s="7">
        <v>14</v>
      </c>
      <c r="I138" t="e">
        <f>VLOOKUP(V138,#REF!,2,FALSE)</f>
        <v>#REF!</v>
      </c>
      <c r="J138">
        <v>0</v>
      </c>
      <c r="K138">
        <v>0</v>
      </c>
      <c r="L138">
        <v>0</v>
      </c>
      <c r="M138" t="e">
        <f t="shared" si="10"/>
        <v>#REF!</v>
      </c>
      <c r="N138" t="e">
        <f t="shared" si="11"/>
        <v>#REF!</v>
      </c>
      <c r="O138" t="e">
        <f>#REF!^2/((G138*#REF!)*(SQRT(1+H138^2)))</f>
        <v>#REF!</v>
      </c>
      <c r="P138" t="e">
        <f t="shared" si="12"/>
        <v>#REF!</v>
      </c>
      <c r="Q138" t="e">
        <f>VLOOKUP(V138,#REF!,4,FALSE)</f>
        <v>#REF!</v>
      </c>
      <c r="R138" s="10" t="e">
        <f>VLOOKUP(V138,#REF!,3,FALSE)</f>
        <v>#REF!</v>
      </c>
      <c r="S138">
        <v>0</v>
      </c>
      <c r="T138">
        <v>0</v>
      </c>
      <c r="U138" t="e">
        <f>IF(W138="","PSSE_Test_"&amp;A138&amp;"_"&amp;#REF!&amp;"_R0"&amp;"_SCR"&amp;ROUND(G138,2)&amp;"_XR"&amp;ROUND(H138,2)&amp;"_P"&amp;E138&amp;"_Q"&amp;VLOOKUP(F138,$AK$3:$AL$7,2,FALSE),"Test_"&amp;A138&amp;"_"&amp;#REF!&amp;"_R0"&amp;"_SCR"&amp;ROUND(G138,2)&amp;"_XR"&amp;ROUND(H138,2)&amp;"_P"&amp;E138&amp;"_Q"&amp;VLOOKUP(F138,$AK$3:$AL$7,2,FALSE)&amp;"_"&amp;W138)</f>
        <v>#REF!</v>
      </c>
      <c r="V138" t="str">
        <f t="shared" si="13"/>
        <v>PSSE_DMAT_HYB_SCR10_XR14_P1_Q0</v>
      </c>
      <c r="Y138" t="e">
        <f t="shared" si="14"/>
        <v>#REF!</v>
      </c>
      <c r="AH138" s="7"/>
      <c r="AI138" s="7"/>
    </row>
    <row r="139" spans="1:39" x14ac:dyDescent="0.25">
      <c r="A139" s="5" t="s">
        <v>210</v>
      </c>
      <c r="B139" s="5" t="s">
        <v>17</v>
      </c>
      <c r="C139" t="s">
        <v>56</v>
      </c>
      <c r="D139">
        <v>40</v>
      </c>
      <c r="E139">
        <v>1</v>
      </c>
      <c r="F139">
        <v>0</v>
      </c>
      <c r="G139" s="7">
        <v>3</v>
      </c>
      <c r="H139" s="7">
        <v>14</v>
      </c>
      <c r="I139" t="e">
        <f>VLOOKUP(V139,#REF!,2,FALSE)</f>
        <v>#REF!</v>
      </c>
      <c r="J139">
        <v>0</v>
      </c>
      <c r="K139">
        <v>0</v>
      </c>
      <c r="L139">
        <v>0</v>
      </c>
      <c r="M139" t="e">
        <f t="shared" si="10"/>
        <v>#REF!</v>
      </c>
      <c r="N139" t="e">
        <f t="shared" si="11"/>
        <v>#REF!</v>
      </c>
      <c r="O139" t="e">
        <f>#REF!^2/((G139*#REF!)*(SQRT(1+H139^2)))</f>
        <v>#REF!</v>
      </c>
      <c r="P139" t="e">
        <f t="shared" si="12"/>
        <v>#REF!</v>
      </c>
      <c r="Q139" t="e">
        <f>VLOOKUP(V139,#REF!,4,FALSE)</f>
        <v>#REF!</v>
      </c>
      <c r="R139" s="10" t="e">
        <f>VLOOKUP(V139,#REF!,3,FALSE)</f>
        <v>#REF!</v>
      </c>
      <c r="S139">
        <v>0</v>
      </c>
      <c r="T139">
        <v>0</v>
      </c>
      <c r="U139" t="e">
        <f>IF(W139="","PSSE_Test_"&amp;A139&amp;"_"&amp;#REF!&amp;"_R0"&amp;"_SCR"&amp;ROUND(G139,2)&amp;"_XR"&amp;ROUND(H139,2)&amp;"_P"&amp;E139&amp;"_Q"&amp;VLOOKUP(F139,$AK$3:$AL$7,2,FALSE),"Test_"&amp;A139&amp;"_"&amp;#REF!&amp;"_R0"&amp;"_SCR"&amp;ROUND(G139,2)&amp;"_XR"&amp;ROUND(H139,2)&amp;"_P"&amp;E139&amp;"_Q"&amp;VLOOKUP(F139,$AK$3:$AL$7,2,FALSE)&amp;"_"&amp;W139)</f>
        <v>#REF!</v>
      </c>
      <c r="V139" t="str">
        <f t="shared" si="13"/>
        <v>PSSE_DMAT_HYB_SCR3_XR14_P1_Q0</v>
      </c>
      <c r="Y139" t="e">
        <f t="shared" si="14"/>
        <v>#REF!</v>
      </c>
      <c r="AH139" s="7"/>
      <c r="AI139" s="7"/>
    </row>
    <row r="140" spans="1:39" x14ac:dyDescent="0.25">
      <c r="A140" s="5" t="s">
        <v>211</v>
      </c>
      <c r="B140" s="5" t="s">
        <v>17</v>
      </c>
      <c r="C140" t="s">
        <v>56</v>
      </c>
      <c r="D140">
        <v>40</v>
      </c>
      <c r="E140">
        <v>1</v>
      </c>
      <c r="F140">
        <v>0</v>
      </c>
      <c r="G140" s="7">
        <v>7.06</v>
      </c>
      <c r="H140" s="7">
        <v>1.63</v>
      </c>
      <c r="I140" t="e">
        <f>VLOOKUP(V140,#REF!,2,FALSE)</f>
        <v>#REF!</v>
      </c>
      <c r="J140">
        <v>0</v>
      </c>
      <c r="K140">
        <v>0</v>
      </c>
      <c r="L140">
        <v>0</v>
      </c>
      <c r="M140" t="e">
        <f t="shared" si="10"/>
        <v>#REF!</v>
      </c>
      <c r="N140" t="e">
        <f t="shared" si="11"/>
        <v>#REF!</v>
      </c>
      <c r="O140" t="e">
        <f>#REF!^2/((G140*#REF!)*(SQRT(1+H140^2)))</f>
        <v>#REF!</v>
      </c>
      <c r="P140" t="e">
        <f t="shared" si="12"/>
        <v>#REF!</v>
      </c>
      <c r="Q140" t="e">
        <f>VLOOKUP(V140,#REF!,4,FALSE)</f>
        <v>#REF!</v>
      </c>
      <c r="R140" s="10" t="e">
        <f>VLOOKUP(V140,#REF!,3,FALSE)</f>
        <v>#REF!</v>
      </c>
      <c r="S140">
        <v>0</v>
      </c>
      <c r="T140">
        <v>0</v>
      </c>
      <c r="U140" t="e">
        <f>IF(W140="","PSSE_Test_"&amp;A140&amp;"_"&amp;#REF!&amp;"_R0"&amp;"_SCR"&amp;ROUND(G140,2)&amp;"_XR"&amp;ROUND(H140,2)&amp;"_P"&amp;E140&amp;"_Q"&amp;VLOOKUP(F140,$AK$3:$AL$7,2,FALSE),"Test_"&amp;A140&amp;"_"&amp;#REF!&amp;"_R0"&amp;"_SCR"&amp;ROUND(G140,2)&amp;"_XR"&amp;ROUND(H140,2)&amp;"_P"&amp;E140&amp;"_Q"&amp;VLOOKUP(F140,$AK$3:$AL$7,2,FALSE)&amp;"_"&amp;W140)</f>
        <v>#REF!</v>
      </c>
      <c r="V140" t="str">
        <f t="shared" si="13"/>
        <v>PSSE_DMAT_HYB_SCR7.06_XR1.63_P1_Q0</v>
      </c>
      <c r="Y140" t="e">
        <f t="shared" si="14"/>
        <v>#REF!</v>
      </c>
      <c r="AH140" s="7"/>
      <c r="AI140" s="7"/>
    </row>
    <row r="141" spans="1:39" x14ac:dyDescent="0.25">
      <c r="A141" s="5" t="s">
        <v>212</v>
      </c>
      <c r="B141" s="5" t="s">
        <v>17</v>
      </c>
      <c r="C141" t="s">
        <v>56</v>
      </c>
      <c r="D141">
        <v>40</v>
      </c>
      <c r="E141">
        <v>1</v>
      </c>
      <c r="F141">
        <v>0</v>
      </c>
      <c r="G141" s="7">
        <v>4.53</v>
      </c>
      <c r="H141" s="7">
        <v>1.21</v>
      </c>
      <c r="I141" t="e">
        <f>VLOOKUP(V141,#REF!,2,FALSE)</f>
        <v>#REF!</v>
      </c>
      <c r="J141">
        <v>0</v>
      </c>
      <c r="K141">
        <v>0</v>
      </c>
      <c r="L141">
        <v>0</v>
      </c>
      <c r="M141" t="e">
        <f t="shared" si="10"/>
        <v>#REF!</v>
      </c>
      <c r="N141" t="e">
        <f t="shared" si="11"/>
        <v>#REF!</v>
      </c>
      <c r="O141" t="e">
        <f>#REF!^2/((G141*#REF!)*(SQRT(1+H141^2)))</f>
        <v>#REF!</v>
      </c>
      <c r="P141" t="e">
        <f t="shared" si="12"/>
        <v>#REF!</v>
      </c>
      <c r="Q141" t="e">
        <f>VLOOKUP(V141,#REF!,4,FALSE)</f>
        <v>#REF!</v>
      </c>
      <c r="R141" s="10" t="e">
        <f>VLOOKUP(V141,#REF!,3,FALSE)</f>
        <v>#REF!</v>
      </c>
      <c r="S141">
        <v>0</v>
      </c>
      <c r="T141">
        <v>0</v>
      </c>
      <c r="U141" t="e">
        <f>IF(W141="","PSSE_Test_"&amp;A141&amp;"_"&amp;#REF!&amp;"_R0"&amp;"_SCR"&amp;ROUND(G141,2)&amp;"_XR"&amp;ROUND(H141,2)&amp;"_P"&amp;E141&amp;"_Q"&amp;VLOOKUP(F141,$AK$3:$AL$7,2,FALSE),"Test_"&amp;A141&amp;"_"&amp;#REF!&amp;"_R0"&amp;"_SCR"&amp;ROUND(G141,2)&amp;"_XR"&amp;ROUND(H141,2)&amp;"_P"&amp;E141&amp;"_Q"&amp;VLOOKUP(F141,$AK$3:$AL$7,2,FALSE)&amp;"_"&amp;W141)</f>
        <v>#REF!</v>
      </c>
      <c r="V141" t="str">
        <f t="shared" si="13"/>
        <v>PSSE_DMAT_HYB_SCR4.53_XR1.21_P1_Q0</v>
      </c>
      <c r="Y141" t="e">
        <f t="shared" si="14"/>
        <v>#REF!</v>
      </c>
      <c r="AH141" s="7"/>
      <c r="AI141" s="7"/>
    </row>
    <row r="142" spans="1:39" x14ac:dyDescent="0.25">
      <c r="A142" s="5" t="s">
        <v>213</v>
      </c>
      <c r="B142" s="5" t="s">
        <v>17</v>
      </c>
      <c r="C142" t="s">
        <v>57</v>
      </c>
      <c r="D142">
        <v>70</v>
      </c>
      <c r="E142">
        <v>1</v>
      </c>
      <c r="F142">
        <v>0</v>
      </c>
      <c r="G142" s="7">
        <v>7.06</v>
      </c>
      <c r="H142" s="7">
        <v>1.63</v>
      </c>
      <c r="I142" t="e">
        <f>VLOOKUP(V142,#REF!,2,FALSE)</f>
        <v>#REF!</v>
      </c>
      <c r="J142">
        <v>0</v>
      </c>
      <c r="K142">
        <v>0</v>
      </c>
      <c r="L142">
        <v>0</v>
      </c>
      <c r="M142" t="e">
        <f t="shared" si="10"/>
        <v>#REF!</v>
      </c>
      <c r="N142" t="e">
        <f t="shared" si="11"/>
        <v>#REF!</v>
      </c>
      <c r="O142" t="e">
        <f>#REF!^2/((G142*#REF!)*(SQRT(1+H142^2)))</f>
        <v>#REF!</v>
      </c>
      <c r="P142" t="e">
        <f t="shared" si="12"/>
        <v>#REF!</v>
      </c>
      <c r="Q142" t="e">
        <f>VLOOKUP(V142,#REF!,4,FALSE)</f>
        <v>#REF!</v>
      </c>
      <c r="R142" s="10" t="e">
        <f>VLOOKUP(V142,#REF!,3,FALSE)</f>
        <v>#REF!</v>
      </c>
      <c r="S142">
        <v>0</v>
      </c>
      <c r="T142">
        <v>0</v>
      </c>
      <c r="U142" t="e">
        <f>IF(W142="","PSSE_Test_"&amp;A142&amp;"_"&amp;#REF!&amp;"_R0"&amp;"_SCR"&amp;ROUND(G142,2)&amp;"_XR"&amp;ROUND(H142,2)&amp;"_P"&amp;E142&amp;"_Q"&amp;VLOOKUP(F142,$AK$3:$AL$7,2,FALSE),"Test_"&amp;A142&amp;"_"&amp;#REF!&amp;"_R0"&amp;"_SCR"&amp;ROUND(G142,2)&amp;"_XR"&amp;ROUND(H142,2)&amp;"_P"&amp;E142&amp;"_Q"&amp;VLOOKUP(F142,$AK$3:$AL$7,2,FALSE)&amp;"_"&amp;W142)</f>
        <v>#REF!</v>
      </c>
      <c r="V142" t="str">
        <f t="shared" si="13"/>
        <v>PSSE_DMAT_HYB_SCR7.06_XR1.63_P1_Q0</v>
      </c>
      <c r="Y142" t="e">
        <f t="shared" si="14"/>
        <v>#REF!</v>
      </c>
      <c r="AH142" s="7"/>
      <c r="AI142" s="7"/>
      <c r="AM142" s="1"/>
    </row>
    <row r="143" spans="1:39" x14ac:dyDescent="0.25">
      <c r="A143" s="5" t="s">
        <v>214</v>
      </c>
      <c r="B143" s="5" t="s">
        <v>17</v>
      </c>
      <c r="C143" t="s">
        <v>58</v>
      </c>
      <c r="D143">
        <v>30</v>
      </c>
      <c r="E143">
        <v>1</v>
      </c>
      <c r="F143">
        <v>0</v>
      </c>
      <c r="G143" s="7">
        <v>7.06</v>
      </c>
      <c r="H143" s="7">
        <v>1.63</v>
      </c>
      <c r="I143" t="e">
        <f>VLOOKUP(V143,#REF!,2,FALSE)</f>
        <v>#REF!</v>
      </c>
      <c r="J143">
        <v>0</v>
      </c>
      <c r="K143">
        <v>0</v>
      </c>
      <c r="L143">
        <v>0</v>
      </c>
      <c r="M143" t="e">
        <f t="shared" si="10"/>
        <v>#REF!</v>
      </c>
      <c r="N143" t="e">
        <f t="shared" si="11"/>
        <v>#REF!</v>
      </c>
      <c r="O143" t="e">
        <f>#REF!^2/((G143*#REF!)*(SQRT(1+H143^2)))</f>
        <v>#REF!</v>
      </c>
      <c r="P143" t="e">
        <f t="shared" si="12"/>
        <v>#REF!</v>
      </c>
      <c r="Q143" t="e">
        <f>VLOOKUP(V143,#REF!,4,FALSE)</f>
        <v>#REF!</v>
      </c>
      <c r="R143" s="10" t="e">
        <f>VLOOKUP(V143,#REF!,3,FALSE)</f>
        <v>#REF!</v>
      </c>
      <c r="S143">
        <v>0</v>
      </c>
      <c r="T143">
        <v>0</v>
      </c>
      <c r="U143" t="e">
        <f>IF(W143="","PSSE_Test_"&amp;A143&amp;"_"&amp;#REF!&amp;"_R0"&amp;"_SCR"&amp;ROUND(G143,2)&amp;"_XR"&amp;ROUND(H143,2)&amp;"_P"&amp;E143&amp;"_Q"&amp;VLOOKUP(F143,$AK$3:$AL$7,2,FALSE),"Test_"&amp;A143&amp;"_"&amp;#REF!&amp;"_R0"&amp;"_SCR"&amp;ROUND(G143,2)&amp;"_XR"&amp;ROUND(H143,2)&amp;"_P"&amp;E143&amp;"_Q"&amp;VLOOKUP(F143,$AK$3:$AL$7,2,FALSE)&amp;"_"&amp;W143)</f>
        <v>#REF!</v>
      </c>
      <c r="V143" t="str">
        <f t="shared" si="13"/>
        <v>PSSE_DMAT_HYB_SCR7.06_XR1.63_P1_Q0</v>
      </c>
      <c r="Y143" t="e">
        <f t="shared" si="14"/>
        <v>#REF!</v>
      </c>
      <c r="AH143" s="7"/>
      <c r="AI143" s="7"/>
      <c r="AM143" s="1"/>
    </row>
    <row r="144" spans="1:39" x14ac:dyDescent="0.25">
      <c r="A144" s="5" t="s">
        <v>215</v>
      </c>
      <c r="B144" s="5" t="s">
        <v>17</v>
      </c>
      <c r="C144" t="s">
        <v>57</v>
      </c>
      <c r="D144">
        <v>70</v>
      </c>
      <c r="E144">
        <v>1</v>
      </c>
      <c r="F144">
        <v>0</v>
      </c>
      <c r="G144" s="7">
        <v>4.53</v>
      </c>
      <c r="H144" s="7">
        <v>1.21</v>
      </c>
      <c r="I144" t="e">
        <f>VLOOKUP(V144,#REF!,2,FALSE)</f>
        <v>#REF!</v>
      </c>
      <c r="J144">
        <v>0</v>
      </c>
      <c r="K144">
        <v>0</v>
      </c>
      <c r="L144">
        <v>0</v>
      </c>
      <c r="M144" t="e">
        <f t="shared" si="10"/>
        <v>#REF!</v>
      </c>
      <c r="N144" t="e">
        <f t="shared" si="11"/>
        <v>#REF!</v>
      </c>
      <c r="O144" t="e">
        <f>#REF!^2/((G144*#REF!)*(SQRT(1+H144^2)))</f>
        <v>#REF!</v>
      </c>
      <c r="P144" t="e">
        <f t="shared" si="12"/>
        <v>#REF!</v>
      </c>
      <c r="Q144" t="e">
        <f>VLOOKUP(V144,#REF!,4,FALSE)</f>
        <v>#REF!</v>
      </c>
      <c r="R144" s="10" t="e">
        <f>VLOOKUP(V144,#REF!,3,FALSE)</f>
        <v>#REF!</v>
      </c>
      <c r="S144">
        <v>0</v>
      </c>
      <c r="T144">
        <v>0</v>
      </c>
      <c r="U144" t="e">
        <f>IF(W144="","PSSE_Test_"&amp;A144&amp;"_"&amp;#REF!&amp;"_R0"&amp;"_SCR"&amp;ROUND(G144,2)&amp;"_XR"&amp;ROUND(H144,2)&amp;"_P"&amp;E144&amp;"_Q"&amp;VLOOKUP(F144,$AK$3:$AL$7,2,FALSE),"Test_"&amp;A144&amp;"_"&amp;#REF!&amp;"_R0"&amp;"_SCR"&amp;ROUND(G144,2)&amp;"_XR"&amp;ROUND(H144,2)&amp;"_P"&amp;E144&amp;"_Q"&amp;VLOOKUP(F144,$AK$3:$AL$7,2,FALSE)&amp;"_"&amp;W144)</f>
        <v>#REF!</v>
      </c>
      <c r="V144" t="str">
        <f t="shared" si="13"/>
        <v>PSSE_DMAT_HYB_SCR4.53_XR1.21_P1_Q0</v>
      </c>
      <c r="Y144" t="e">
        <f t="shared" si="14"/>
        <v>#REF!</v>
      </c>
      <c r="AH144" s="7"/>
      <c r="AI144" s="7"/>
      <c r="AM144" s="1"/>
    </row>
    <row r="145" spans="1:39" x14ac:dyDescent="0.25">
      <c r="A145" s="5" t="s">
        <v>216</v>
      </c>
      <c r="B145" s="5" t="s">
        <v>17</v>
      </c>
      <c r="C145" t="s">
        <v>58</v>
      </c>
      <c r="D145">
        <v>30</v>
      </c>
      <c r="E145">
        <v>1</v>
      </c>
      <c r="F145">
        <v>0</v>
      </c>
      <c r="G145" s="7">
        <v>4.53</v>
      </c>
      <c r="H145" s="7">
        <v>1.21</v>
      </c>
      <c r="I145" t="e">
        <f>VLOOKUP(V145,#REF!,2,FALSE)</f>
        <v>#REF!</v>
      </c>
      <c r="J145">
        <v>0</v>
      </c>
      <c r="K145">
        <v>0</v>
      </c>
      <c r="L145">
        <v>0</v>
      </c>
      <c r="M145" t="e">
        <f t="shared" si="10"/>
        <v>#REF!</v>
      </c>
      <c r="N145" t="e">
        <f t="shared" si="11"/>
        <v>#REF!</v>
      </c>
      <c r="O145" t="e">
        <f>#REF!^2/((G145*#REF!)*(SQRT(1+H145^2)))</f>
        <v>#REF!</v>
      </c>
      <c r="P145" t="e">
        <f t="shared" si="12"/>
        <v>#REF!</v>
      </c>
      <c r="Q145" t="e">
        <f>VLOOKUP(V145,#REF!,4,FALSE)</f>
        <v>#REF!</v>
      </c>
      <c r="R145" s="10" t="e">
        <f>VLOOKUP(V145,#REF!,3,FALSE)</f>
        <v>#REF!</v>
      </c>
      <c r="S145">
        <v>0</v>
      </c>
      <c r="T145">
        <v>0</v>
      </c>
      <c r="U145" t="e">
        <f>IF(W145="","PSSE_Test_"&amp;A145&amp;"_"&amp;#REF!&amp;"_R0"&amp;"_SCR"&amp;ROUND(G145,2)&amp;"_XR"&amp;ROUND(H145,2)&amp;"_P"&amp;E145&amp;"_Q"&amp;VLOOKUP(F145,$AK$3:$AL$7,2,FALSE),"Test_"&amp;A145&amp;"_"&amp;#REF!&amp;"_R0"&amp;"_SCR"&amp;ROUND(G145,2)&amp;"_XR"&amp;ROUND(H145,2)&amp;"_P"&amp;E145&amp;"_Q"&amp;VLOOKUP(F145,$AK$3:$AL$7,2,FALSE)&amp;"_"&amp;W145)</f>
        <v>#REF!</v>
      </c>
      <c r="V145" t="str">
        <f t="shared" si="13"/>
        <v>PSSE_DMAT_HYB_SCR4.53_XR1.21_P1_Q0</v>
      </c>
      <c r="Y145" t="e">
        <f t="shared" si="14"/>
        <v>#REF!</v>
      </c>
      <c r="AH145" s="7"/>
      <c r="AI145" s="7"/>
      <c r="AM145" s="1"/>
    </row>
    <row r="146" spans="1:39" x14ac:dyDescent="0.25">
      <c r="A146" s="5" t="s">
        <v>217</v>
      </c>
      <c r="B146" s="5" t="s">
        <v>17</v>
      </c>
      <c r="C146" t="s">
        <v>57</v>
      </c>
      <c r="D146">
        <v>70</v>
      </c>
      <c r="E146">
        <v>0.5</v>
      </c>
      <c r="F146">
        <v>0</v>
      </c>
      <c r="G146" s="7">
        <v>7.06</v>
      </c>
      <c r="H146" s="7">
        <v>1.63</v>
      </c>
      <c r="I146" t="e">
        <f>VLOOKUP(V146,#REF!,2,FALSE)</f>
        <v>#REF!</v>
      </c>
      <c r="J146">
        <v>0</v>
      </c>
      <c r="K146">
        <v>0</v>
      </c>
      <c r="L146">
        <v>0</v>
      </c>
      <c r="M146" t="e">
        <f t="shared" si="10"/>
        <v>#REF!</v>
      </c>
      <c r="N146" t="e">
        <f t="shared" si="11"/>
        <v>#REF!</v>
      </c>
      <c r="O146" t="e">
        <f>#REF!^2/((G146*#REF!)*(SQRT(1+H146^2)))</f>
        <v>#REF!</v>
      </c>
      <c r="P146" t="e">
        <f t="shared" si="12"/>
        <v>#REF!</v>
      </c>
      <c r="Q146" t="e">
        <f>VLOOKUP(V146,#REF!,4,FALSE)</f>
        <v>#REF!</v>
      </c>
      <c r="R146" s="10" t="e">
        <f>VLOOKUP(V146,#REF!,3,FALSE)</f>
        <v>#REF!</v>
      </c>
      <c r="S146">
        <v>0</v>
      </c>
      <c r="T146">
        <v>0</v>
      </c>
      <c r="U146" t="e">
        <f>IF(W146="","PSSE_Test_"&amp;A146&amp;"_"&amp;#REF!&amp;"_R0"&amp;"_SCR"&amp;ROUND(G146,2)&amp;"_XR"&amp;ROUND(H146,2)&amp;"_P"&amp;E146&amp;"_Q"&amp;VLOOKUP(F146,$AK$3:$AL$7,2,FALSE),"Test_"&amp;A146&amp;"_"&amp;#REF!&amp;"_R0"&amp;"_SCR"&amp;ROUND(G146,2)&amp;"_XR"&amp;ROUND(H146,2)&amp;"_P"&amp;E146&amp;"_Q"&amp;VLOOKUP(F146,$AK$3:$AL$7,2,FALSE)&amp;"_"&amp;W146)</f>
        <v>#REF!</v>
      </c>
      <c r="V146" t="str">
        <f t="shared" si="13"/>
        <v>PSSE_DMAT_HYB_SCR7.06_XR1.63_P0.5_Q0</v>
      </c>
      <c r="Y146" t="e">
        <f t="shared" si="14"/>
        <v>#REF!</v>
      </c>
      <c r="AH146" s="7"/>
      <c r="AI146" s="7"/>
      <c r="AM146" s="1"/>
    </row>
    <row r="147" spans="1:39" x14ac:dyDescent="0.25">
      <c r="A147" s="5" t="s">
        <v>218</v>
      </c>
      <c r="B147" s="5" t="s">
        <v>17</v>
      </c>
      <c r="C147" t="s">
        <v>58</v>
      </c>
      <c r="D147">
        <v>30</v>
      </c>
      <c r="E147">
        <v>0.5</v>
      </c>
      <c r="F147">
        <v>0</v>
      </c>
      <c r="G147" s="7">
        <v>7.06</v>
      </c>
      <c r="H147" s="7">
        <v>1.63</v>
      </c>
      <c r="I147" t="e">
        <f>VLOOKUP(V147,#REF!,2,FALSE)</f>
        <v>#REF!</v>
      </c>
      <c r="J147">
        <v>0</v>
      </c>
      <c r="K147">
        <v>0</v>
      </c>
      <c r="L147">
        <v>0</v>
      </c>
      <c r="M147" t="e">
        <f t="shared" si="10"/>
        <v>#REF!</v>
      </c>
      <c r="N147" t="e">
        <f t="shared" si="11"/>
        <v>#REF!</v>
      </c>
      <c r="O147" t="e">
        <f>#REF!^2/((G147*#REF!)*(SQRT(1+H147^2)))</f>
        <v>#REF!</v>
      </c>
      <c r="P147" t="e">
        <f t="shared" si="12"/>
        <v>#REF!</v>
      </c>
      <c r="Q147" t="e">
        <f>VLOOKUP(V147,#REF!,4,FALSE)</f>
        <v>#REF!</v>
      </c>
      <c r="R147" s="10" t="e">
        <f>VLOOKUP(V147,#REF!,3,FALSE)</f>
        <v>#REF!</v>
      </c>
      <c r="S147">
        <v>0</v>
      </c>
      <c r="T147">
        <v>0</v>
      </c>
      <c r="U147" t="e">
        <f>IF(W147="","PSSE_Test_"&amp;A147&amp;"_"&amp;#REF!&amp;"_R0"&amp;"_SCR"&amp;ROUND(G147,2)&amp;"_XR"&amp;ROUND(H147,2)&amp;"_P"&amp;E147&amp;"_Q"&amp;VLOOKUP(F147,$AK$3:$AL$7,2,FALSE),"Test_"&amp;A147&amp;"_"&amp;#REF!&amp;"_R0"&amp;"_SCR"&amp;ROUND(G147,2)&amp;"_XR"&amp;ROUND(H147,2)&amp;"_P"&amp;E147&amp;"_Q"&amp;VLOOKUP(F147,$AK$3:$AL$7,2,FALSE)&amp;"_"&amp;W147)</f>
        <v>#REF!</v>
      </c>
      <c r="V147" t="str">
        <f t="shared" si="13"/>
        <v>PSSE_DMAT_HYB_SCR7.06_XR1.63_P0.5_Q0</v>
      </c>
      <c r="Y147" t="e">
        <f t="shared" si="14"/>
        <v>#REF!</v>
      </c>
      <c r="AH147" s="7"/>
      <c r="AI147" s="7"/>
      <c r="AM147" s="1"/>
    </row>
    <row r="148" spans="1:39" x14ac:dyDescent="0.25">
      <c r="A148" s="5" t="s">
        <v>219</v>
      </c>
      <c r="B148" s="5" t="s">
        <v>17</v>
      </c>
      <c r="C148" t="s">
        <v>57</v>
      </c>
      <c r="D148">
        <v>70</v>
      </c>
      <c r="E148">
        <v>0.5</v>
      </c>
      <c r="F148">
        <v>0</v>
      </c>
      <c r="G148" s="7">
        <v>4.53</v>
      </c>
      <c r="H148" s="7">
        <v>1.21</v>
      </c>
      <c r="I148" t="e">
        <f>VLOOKUP(V148,#REF!,2,FALSE)</f>
        <v>#REF!</v>
      </c>
      <c r="J148">
        <v>0</v>
      </c>
      <c r="K148">
        <v>0</v>
      </c>
      <c r="L148">
        <v>0</v>
      </c>
      <c r="M148" t="e">
        <f t="shared" si="10"/>
        <v>#REF!</v>
      </c>
      <c r="N148" t="e">
        <f t="shared" si="11"/>
        <v>#REF!</v>
      </c>
      <c r="O148" t="e">
        <f>#REF!^2/((G148*#REF!)*(SQRT(1+H148^2)))</f>
        <v>#REF!</v>
      </c>
      <c r="P148" t="e">
        <f t="shared" si="12"/>
        <v>#REF!</v>
      </c>
      <c r="Q148" t="e">
        <f>VLOOKUP(V148,#REF!,4,FALSE)</f>
        <v>#REF!</v>
      </c>
      <c r="R148" s="10" t="e">
        <f>VLOOKUP(V148,#REF!,3,FALSE)</f>
        <v>#REF!</v>
      </c>
      <c r="S148">
        <v>0</v>
      </c>
      <c r="T148">
        <v>0</v>
      </c>
      <c r="U148" t="e">
        <f>IF(W148="","PSSE_Test_"&amp;A148&amp;"_"&amp;#REF!&amp;"_R0"&amp;"_SCR"&amp;ROUND(G148,2)&amp;"_XR"&amp;ROUND(H148,2)&amp;"_P"&amp;E148&amp;"_Q"&amp;VLOOKUP(F148,$AK$3:$AL$7,2,FALSE),"Test_"&amp;A148&amp;"_"&amp;#REF!&amp;"_R0"&amp;"_SCR"&amp;ROUND(G148,2)&amp;"_XR"&amp;ROUND(H148,2)&amp;"_P"&amp;E148&amp;"_Q"&amp;VLOOKUP(F148,$AK$3:$AL$7,2,FALSE)&amp;"_"&amp;W148)</f>
        <v>#REF!</v>
      </c>
      <c r="V148" t="str">
        <f t="shared" si="13"/>
        <v>PSSE_DMAT_HYB_SCR4.53_XR1.21_P0.5_Q0</v>
      </c>
      <c r="Y148" t="e">
        <f t="shared" si="14"/>
        <v>#REF!</v>
      </c>
      <c r="AH148" s="7"/>
      <c r="AI148" s="7"/>
      <c r="AM148" s="1"/>
    </row>
    <row r="149" spans="1:39" x14ac:dyDescent="0.25">
      <c r="A149" s="5" t="s">
        <v>220</v>
      </c>
      <c r="B149" s="5" t="s">
        <v>17</v>
      </c>
      <c r="C149" t="s">
        <v>58</v>
      </c>
      <c r="D149">
        <v>30</v>
      </c>
      <c r="E149">
        <v>0.5</v>
      </c>
      <c r="F149">
        <v>0</v>
      </c>
      <c r="G149" s="7">
        <v>4.53</v>
      </c>
      <c r="H149" s="7">
        <v>1.21</v>
      </c>
      <c r="I149" t="e">
        <f>VLOOKUP(V149,#REF!,2,FALSE)</f>
        <v>#REF!</v>
      </c>
      <c r="J149">
        <v>0</v>
      </c>
      <c r="K149">
        <v>0</v>
      </c>
      <c r="L149">
        <v>0</v>
      </c>
      <c r="M149" t="e">
        <f t="shared" si="10"/>
        <v>#REF!</v>
      </c>
      <c r="N149" t="e">
        <f t="shared" si="11"/>
        <v>#REF!</v>
      </c>
      <c r="O149" t="e">
        <f>#REF!^2/((G149*#REF!)*(SQRT(1+H149^2)))</f>
        <v>#REF!</v>
      </c>
      <c r="P149" t="e">
        <f t="shared" si="12"/>
        <v>#REF!</v>
      </c>
      <c r="Q149" t="e">
        <f>VLOOKUP(V149,#REF!,4,FALSE)</f>
        <v>#REF!</v>
      </c>
      <c r="R149" s="10" t="e">
        <f>VLOOKUP(V149,#REF!,3,FALSE)</f>
        <v>#REF!</v>
      </c>
      <c r="S149">
        <v>0</v>
      </c>
      <c r="T149">
        <v>0</v>
      </c>
      <c r="U149" t="e">
        <f>IF(W149="","PSSE_Test_"&amp;A149&amp;"_"&amp;#REF!&amp;"_R0"&amp;"_SCR"&amp;ROUND(G149,2)&amp;"_XR"&amp;ROUND(H149,2)&amp;"_P"&amp;E149&amp;"_Q"&amp;VLOOKUP(F149,$AK$3:$AL$7,2,FALSE),"Test_"&amp;A149&amp;"_"&amp;#REF!&amp;"_R0"&amp;"_SCR"&amp;ROUND(G149,2)&amp;"_XR"&amp;ROUND(H149,2)&amp;"_P"&amp;E149&amp;"_Q"&amp;VLOOKUP(F149,$AK$3:$AL$7,2,FALSE)&amp;"_"&amp;W149)</f>
        <v>#REF!</v>
      </c>
      <c r="V149" t="str">
        <f t="shared" si="13"/>
        <v>PSSE_DMAT_HYB_SCR4.53_XR1.21_P0.5_Q0</v>
      </c>
      <c r="Y149" t="e">
        <f t="shared" si="14"/>
        <v>#REF!</v>
      </c>
      <c r="AH149" s="7"/>
      <c r="AI149" s="7"/>
      <c r="AM149" s="1"/>
    </row>
    <row r="150" spans="1:39" x14ac:dyDescent="0.25">
      <c r="A150" s="5" t="s">
        <v>221</v>
      </c>
      <c r="B150" s="5" t="s">
        <v>17</v>
      </c>
      <c r="C150" t="s">
        <v>57</v>
      </c>
      <c r="D150">
        <v>70</v>
      </c>
      <c r="E150">
        <v>0.5</v>
      </c>
      <c r="F150">
        <v>0</v>
      </c>
      <c r="G150" s="7">
        <v>7.06</v>
      </c>
      <c r="H150" s="7">
        <v>1.63</v>
      </c>
      <c r="I150" t="e">
        <f>VLOOKUP(V150,#REF!,2,FALSE)</f>
        <v>#REF!</v>
      </c>
      <c r="J150">
        <v>0</v>
      </c>
      <c r="K150">
        <v>0</v>
      </c>
      <c r="L150">
        <v>0</v>
      </c>
      <c r="M150" t="e">
        <f t="shared" si="10"/>
        <v>#REF!</v>
      </c>
      <c r="N150" t="e">
        <f t="shared" si="11"/>
        <v>#REF!</v>
      </c>
      <c r="O150" t="e">
        <f>#REF!^2/((G150*#REF!)*(SQRT(1+H150^2)))</f>
        <v>#REF!</v>
      </c>
      <c r="P150" t="e">
        <f t="shared" si="12"/>
        <v>#REF!</v>
      </c>
      <c r="Q150" t="e">
        <f>VLOOKUP(V150,#REF!,4,FALSE)</f>
        <v>#REF!</v>
      </c>
      <c r="R150" s="10" t="e">
        <f>VLOOKUP(V150,#REF!,3,FALSE)</f>
        <v>#REF!</v>
      </c>
      <c r="S150">
        <v>0</v>
      </c>
      <c r="T150">
        <v>0</v>
      </c>
      <c r="U150" t="e">
        <f>IF(W150="","PSSE_Test_"&amp;A150&amp;"_"&amp;#REF!&amp;"_R0"&amp;"_SCR"&amp;ROUND(G150,2)&amp;"_XR"&amp;ROUND(H150,2)&amp;"_P"&amp;E150&amp;"_Q"&amp;VLOOKUP(F150,$AK$3:$AL$7,2,FALSE),"Test_"&amp;A150&amp;"_"&amp;#REF!&amp;"_R0"&amp;"_SCR"&amp;ROUND(G150,2)&amp;"_XR"&amp;ROUND(H150,2)&amp;"_P"&amp;E150&amp;"_Q"&amp;VLOOKUP(F150,$AK$3:$AL$7,2,FALSE)&amp;"_"&amp;W150)</f>
        <v>#REF!</v>
      </c>
      <c r="V150" t="str">
        <f t="shared" si="13"/>
        <v>PSSE_DMAT_HYB_SCR7.06_XR1.63_P0.5_Q0</v>
      </c>
      <c r="Y150" t="e">
        <f t="shared" si="14"/>
        <v>#REF!</v>
      </c>
      <c r="AH150" s="7"/>
      <c r="AI150" s="7"/>
      <c r="AM150" s="1"/>
    </row>
    <row r="151" spans="1:39" x14ac:dyDescent="0.25">
      <c r="A151" s="5" t="s">
        <v>222</v>
      </c>
      <c r="B151" s="5" t="s">
        <v>17</v>
      </c>
      <c r="C151" t="s">
        <v>58</v>
      </c>
      <c r="D151">
        <v>30</v>
      </c>
      <c r="E151">
        <v>0.5</v>
      </c>
      <c r="F151">
        <v>0</v>
      </c>
      <c r="G151" s="7">
        <v>7.06</v>
      </c>
      <c r="H151" s="7">
        <v>1.63</v>
      </c>
      <c r="I151" t="e">
        <f>VLOOKUP(V151,#REF!,2,FALSE)</f>
        <v>#REF!</v>
      </c>
      <c r="J151">
        <v>0</v>
      </c>
      <c r="K151">
        <v>0</v>
      </c>
      <c r="L151">
        <v>0</v>
      </c>
      <c r="M151" t="e">
        <f t="shared" si="10"/>
        <v>#REF!</v>
      </c>
      <c r="N151" t="e">
        <f t="shared" si="11"/>
        <v>#REF!</v>
      </c>
      <c r="O151" t="e">
        <f>#REF!^2/((G151*#REF!)*(SQRT(1+H151^2)))</f>
        <v>#REF!</v>
      </c>
      <c r="P151" t="e">
        <f t="shared" si="12"/>
        <v>#REF!</v>
      </c>
      <c r="Q151" t="e">
        <f>VLOOKUP(V151,#REF!,4,FALSE)</f>
        <v>#REF!</v>
      </c>
      <c r="R151" s="10" t="e">
        <f>VLOOKUP(V151,#REF!,3,FALSE)</f>
        <v>#REF!</v>
      </c>
      <c r="S151">
        <v>0</v>
      </c>
      <c r="T151">
        <v>0</v>
      </c>
      <c r="U151" t="e">
        <f>IF(W151="","PSSE_Test_"&amp;A151&amp;"_"&amp;#REF!&amp;"_R0"&amp;"_SCR"&amp;ROUND(G151,2)&amp;"_XR"&amp;ROUND(H151,2)&amp;"_P"&amp;E151&amp;"_Q"&amp;VLOOKUP(F151,$AK$3:$AL$7,2,FALSE),"Test_"&amp;A151&amp;"_"&amp;#REF!&amp;"_R0"&amp;"_SCR"&amp;ROUND(G151,2)&amp;"_XR"&amp;ROUND(H151,2)&amp;"_P"&amp;E151&amp;"_Q"&amp;VLOOKUP(F151,$AK$3:$AL$7,2,FALSE)&amp;"_"&amp;W151)</f>
        <v>#REF!</v>
      </c>
      <c r="V151" t="str">
        <f t="shared" si="13"/>
        <v>PSSE_DMAT_HYB_SCR7.06_XR1.63_P0.5_Q0</v>
      </c>
      <c r="Y151" t="e">
        <f t="shared" si="14"/>
        <v>#REF!</v>
      </c>
      <c r="AH151" s="7"/>
      <c r="AI151" s="7"/>
      <c r="AM151" s="1"/>
    </row>
    <row r="152" spans="1:39" x14ac:dyDescent="0.25">
      <c r="A152" s="5" t="s">
        <v>223</v>
      </c>
      <c r="B152" s="5" t="s">
        <v>17</v>
      </c>
      <c r="C152" t="s">
        <v>57</v>
      </c>
      <c r="D152">
        <v>70</v>
      </c>
      <c r="E152">
        <v>0.5</v>
      </c>
      <c r="F152">
        <v>0</v>
      </c>
      <c r="G152" s="7">
        <v>4.53</v>
      </c>
      <c r="H152" s="7">
        <v>1.21</v>
      </c>
      <c r="I152" t="e">
        <f>VLOOKUP(V152,#REF!,2,FALSE)</f>
        <v>#REF!</v>
      </c>
      <c r="J152">
        <v>0</v>
      </c>
      <c r="K152">
        <v>0</v>
      </c>
      <c r="L152">
        <v>0</v>
      </c>
      <c r="M152" t="e">
        <f t="shared" si="10"/>
        <v>#REF!</v>
      </c>
      <c r="N152" t="e">
        <f t="shared" si="11"/>
        <v>#REF!</v>
      </c>
      <c r="O152" t="e">
        <f>#REF!^2/((G152*#REF!)*(SQRT(1+H152^2)))</f>
        <v>#REF!</v>
      </c>
      <c r="P152" t="e">
        <f t="shared" si="12"/>
        <v>#REF!</v>
      </c>
      <c r="Q152" t="e">
        <f>VLOOKUP(V152,#REF!,4,FALSE)</f>
        <v>#REF!</v>
      </c>
      <c r="R152" s="10" t="e">
        <f>VLOOKUP(V152,#REF!,3,FALSE)</f>
        <v>#REF!</v>
      </c>
      <c r="S152">
        <v>0</v>
      </c>
      <c r="T152">
        <v>0</v>
      </c>
      <c r="U152" t="e">
        <f>IF(W152="","PSSE_Test_"&amp;A152&amp;"_"&amp;#REF!&amp;"_R0"&amp;"_SCR"&amp;ROUND(G152,2)&amp;"_XR"&amp;ROUND(H152,2)&amp;"_P"&amp;E152&amp;"_Q"&amp;VLOOKUP(F152,$AK$3:$AL$7,2,FALSE),"Test_"&amp;A152&amp;"_"&amp;#REF!&amp;"_R0"&amp;"_SCR"&amp;ROUND(G152,2)&amp;"_XR"&amp;ROUND(H152,2)&amp;"_P"&amp;E152&amp;"_Q"&amp;VLOOKUP(F152,$AK$3:$AL$7,2,FALSE)&amp;"_"&amp;W152)</f>
        <v>#REF!</v>
      </c>
      <c r="V152" t="str">
        <f t="shared" si="13"/>
        <v>PSSE_DMAT_HYB_SCR4.53_XR1.21_P0.5_Q0</v>
      </c>
      <c r="Y152" t="e">
        <f t="shared" si="14"/>
        <v>#REF!</v>
      </c>
      <c r="AH152" s="7"/>
      <c r="AI152" s="7"/>
      <c r="AM152" s="1"/>
    </row>
    <row r="153" spans="1:39" x14ac:dyDescent="0.25">
      <c r="A153" s="5" t="s">
        <v>224</v>
      </c>
      <c r="B153" s="5" t="s">
        <v>17</v>
      </c>
      <c r="C153" t="s">
        <v>58</v>
      </c>
      <c r="D153">
        <v>30</v>
      </c>
      <c r="E153">
        <v>0.5</v>
      </c>
      <c r="F153">
        <v>0</v>
      </c>
      <c r="G153" s="7">
        <v>4.53</v>
      </c>
      <c r="H153" s="7">
        <v>1.21</v>
      </c>
      <c r="I153" t="e">
        <f>VLOOKUP(V153,#REF!,2,FALSE)</f>
        <v>#REF!</v>
      </c>
      <c r="J153">
        <v>0</v>
      </c>
      <c r="K153">
        <v>0</v>
      </c>
      <c r="L153">
        <v>0</v>
      </c>
      <c r="M153" t="e">
        <f t="shared" si="10"/>
        <v>#REF!</v>
      </c>
      <c r="N153" t="e">
        <f t="shared" si="11"/>
        <v>#REF!</v>
      </c>
      <c r="O153" t="e">
        <f>#REF!^2/((G153*#REF!)*(SQRT(1+H153^2)))</f>
        <v>#REF!</v>
      </c>
      <c r="P153" t="e">
        <f t="shared" si="12"/>
        <v>#REF!</v>
      </c>
      <c r="Q153" t="e">
        <f>VLOOKUP(V153,#REF!,4,FALSE)</f>
        <v>#REF!</v>
      </c>
      <c r="R153" s="10" t="e">
        <f>VLOOKUP(V153,#REF!,3,FALSE)</f>
        <v>#REF!</v>
      </c>
      <c r="S153">
        <v>0</v>
      </c>
      <c r="T153">
        <v>0</v>
      </c>
      <c r="U153" t="e">
        <f>IF(W153="","PSSE_Test_"&amp;A153&amp;"_"&amp;#REF!&amp;"_R0"&amp;"_SCR"&amp;ROUND(G153,2)&amp;"_XR"&amp;ROUND(H153,2)&amp;"_P"&amp;E153&amp;"_Q"&amp;VLOOKUP(F153,$AK$3:$AL$7,2,FALSE),"Test_"&amp;A153&amp;"_"&amp;#REF!&amp;"_R0"&amp;"_SCR"&amp;ROUND(G153,2)&amp;"_XR"&amp;ROUND(H153,2)&amp;"_P"&amp;E153&amp;"_Q"&amp;VLOOKUP(F153,$AK$3:$AL$7,2,FALSE)&amp;"_"&amp;W153)</f>
        <v>#REF!</v>
      </c>
      <c r="V153" t="str">
        <f t="shared" si="13"/>
        <v>PSSE_DMAT_HYB_SCR4.53_XR1.21_P0.5_Q0</v>
      </c>
      <c r="Y153" t="e">
        <f t="shared" si="14"/>
        <v>#REF!</v>
      </c>
      <c r="AH153" s="7"/>
      <c r="AI153" s="7"/>
      <c r="AM153" s="1"/>
    </row>
    <row r="154" spans="1:39" x14ac:dyDescent="0.25">
      <c r="A154" s="5" t="s">
        <v>225</v>
      </c>
      <c r="B154" s="5" t="s">
        <v>17</v>
      </c>
      <c r="C154" t="s">
        <v>57</v>
      </c>
      <c r="D154">
        <v>70</v>
      </c>
      <c r="E154">
        <v>0.05</v>
      </c>
      <c r="F154">
        <v>0</v>
      </c>
      <c r="G154" s="7">
        <v>7.06</v>
      </c>
      <c r="H154" s="7">
        <v>1.63</v>
      </c>
      <c r="I154" t="e">
        <f>VLOOKUP(V154,#REF!,2,FALSE)</f>
        <v>#REF!</v>
      </c>
      <c r="J154">
        <v>0</v>
      </c>
      <c r="K154">
        <v>0</v>
      </c>
      <c r="L154">
        <v>0</v>
      </c>
      <c r="M154" t="e">
        <f t="shared" si="10"/>
        <v>#REF!</v>
      </c>
      <c r="N154" t="e">
        <f t="shared" si="11"/>
        <v>#REF!</v>
      </c>
      <c r="O154" t="e">
        <f>#REF!^2/((G154*#REF!)*(SQRT(1+H154^2)))</f>
        <v>#REF!</v>
      </c>
      <c r="P154" t="e">
        <f t="shared" si="12"/>
        <v>#REF!</v>
      </c>
      <c r="Q154" t="e">
        <f>VLOOKUP(V154,#REF!,4,FALSE)</f>
        <v>#REF!</v>
      </c>
      <c r="R154" s="10" t="e">
        <f>VLOOKUP(V154,#REF!,3,FALSE)</f>
        <v>#REF!</v>
      </c>
      <c r="S154">
        <v>0</v>
      </c>
      <c r="T154">
        <v>0</v>
      </c>
      <c r="U154" t="e">
        <f>IF(W154="","PSSE_Test_"&amp;A154&amp;"_"&amp;#REF!&amp;"_R0"&amp;"_SCR"&amp;ROUND(G154,2)&amp;"_XR"&amp;ROUND(H154,2)&amp;"_P"&amp;E154&amp;"_Q"&amp;VLOOKUP(F154,$AK$3:$AL$7,2,FALSE),"Test_"&amp;A154&amp;"_"&amp;#REF!&amp;"_R0"&amp;"_SCR"&amp;ROUND(G154,2)&amp;"_XR"&amp;ROUND(H154,2)&amp;"_P"&amp;E154&amp;"_Q"&amp;VLOOKUP(F154,$AK$3:$AL$7,2,FALSE)&amp;"_"&amp;W154)</f>
        <v>#REF!</v>
      </c>
      <c r="V154" t="str">
        <f t="shared" si="13"/>
        <v>PSSE_DMAT_HYB_SCR7.06_XR1.63_P0.05_Q0</v>
      </c>
      <c r="Y154" t="e">
        <f t="shared" si="14"/>
        <v>#REF!</v>
      </c>
      <c r="AH154" s="7"/>
      <c r="AI154" s="7"/>
      <c r="AM154" s="1"/>
    </row>
    <row r="155" spans="1:39" x14ac:dyDescent="0.25">
      <c r="A155" s="5" t="s">
        <v>226</v>
      </c>
      <c r="B155" s="5" t="s">
        <v>17</v>
      </c>
      <c r="C155" t="s">
        <v>58</v>
      </c>
      <c r="D155">
        <v>30</v>
      </c>
      <c r="E155">
        <v>0.05</v>
      </c>
      <c r="F155">
        <v>0</v>
      </c>
      <c r="G155" s="7">
        <v>7.06</v>
      </c>
      <c r="H155" s="7">
        <v>1.63</v>
      </c>
      <c r="I155" t="e">
        <f>VLOOKUP(V155,#REF!,2,FALSE)</f>
        <v>#REF!</v>
      </c>
      <c r="J155">
        <v>0</v>
      </c>
      <c r="K155">
        <v>0</v>
      </c>
      <c r="L155">
        <v>0</v>
      </c>
      <c r="M155" t="e">
        <f t="shared" si="10"/>
        <v>#REF!</v>
      </c>
      <c r="N155" t="e">
        <f t="shared" si="11"/>
        <v>#REF!</v>
      </c>
      <c r="O155" t="e">
        <f>#REF!^2/((G155*#REF!)*(SQRT(1+H155^2)))</f>
        <v>#REF!</v>
      </c>
      <c r="P155" t="e">
        <f t="shared" si="12"/>
        <v>#REF!</v>
      </c>
      <c r="Q155" t="e">
        <f>VLOOKUP(V155,#REF!,4,FALSE)</f>
        <v>#REF!</v>
      </c>
      <c r="R155" s="10" t="e">
        <f>VLOOKUP(V155,#REF!,3,FALSE)</f>
        <v>#REF!</v>
      </c>
      <c r="S155">
        <v>0</v>
      </c>
      <c r="T155">
        <v>0</v>
      </c>
      <c r="U155" t="e">
        <f>IF(W155="","PSSE_Test_"&amp;A155&amp;"_"&amp;#REF!&amp;"_R0"&amp;"_SCR"&amp;ROUND(G155,2)&amp;"_XR"&amp;ROUND(H155,2)&amp;"_P"&amp;E155&amp;"_Q"&amp;VLOOKUP(F155,$AK$3:$AL$7,2,FALSE),"Test_"&amp;A155&amp;"_"&amp;#REF!&amp;"_R0"&amp;"_SCR"&amp;ROUND(G155,2)&amp;"_XR"&amp;ROUND(H155,2)&amp;"_P"&amp;E155&amp;"_Q"&amp;VLOOKUP(F155,$AK$3:$AL$7,2,FALSE)&amp;"_"&amp;W155)</f>
        <v>#REF!</v>
      </c>
      <c r="V155" t="str">
        <f t="shared" si="13"/>
        <v>PSSE_DMAT_HYB_SCR7.06_XR1.63_P0.05_Q0</v>
      </c>
      <c r="Y155" t="e">
        <f t="shared" si="14"/>
        <v>#REF!</v>
      </c>
      <c r="AH155" s="7"/>
      <c r="AI155" s="7"/>
      <c r="AM155" s="1"/>
    </row>
    <row r="156" spans="1:39" x14ac:dyDescent="0.25">
      <c r="A156" s="5" t="s">
        <v>227</v>
      </c>
      <c r="B156" s="5" t="s">
        <v>17</v>
      </c>
      <c r="C156" t="s">
        <v>57</v>
      </c>
      <c r="D156">
        <v>70</v>
      </c>
      <c r="E156">
        <v>0.05</v>
      </c>
      <c r="F156">
        <v>0</v>
      </c>
      <c r="G156" s="7">
        <v>4.53</v>
      </c>
      <c r="H156" s="7">
        <v>1.21</v>
      </c>
      <c r="I156" t="e">
        <f>VLOOKUP(V156,#REF!,2,FALSE)</f>
        <v>#REF!</v>
      </c>
      <c r="J156">
        <v>0</v>
      </c>
      <c r="K156">
        <v>0</v>
      </c>
      <c r="L156">
        <v>0</v>
      </c>
      <c r="M156" t="e">
        <f t="shared" si="10"/>
        <v>#REF!</v>
      </c>
      <c r="N156" t="e">
        <f t="shared" si="11"/>
        <v>#REF!</v>
      </c>
      <c r="O156" t="e">
        <f>#REF!^2/((G156*#REF!)*(SQRT(1+H156^2)))</f>
        <v>#REF!</v>
      </c>
      <c r="P156" t="e">
        <f t="shared" si="12"/>
        <v>#REF!</v>
      </c>
      <c r="Q156" t="e">
        <f>VLOOKUP(V156,#REF!,4,FALSE)</f>
        <v>#REF!</v>
      </c>
      <c r="R156" s="10" t="e">
        <f>VLOOKUP(V156,#REF!,3,FALSE)</f>
        <v>#REF!</v>
      </c>
      <c r="S156">
        <v>0</v>
      </c>
      <c r="T156">
        <v>0</v>
      </c>
      <c r="U156" t="e">
        <f>IF(W156="","PSSE_Test_"&amp;A156&amp;"_"&amp;#REF!&amp;"_R0"&amp;"_SCR"&amp;ROUND(G156,2)&amp;"_XR"&amp;ROUND(H156,2)&amp;"_P"&amp;E156&amp;"_Q"&amp;VLOOKUP(F156,$AK$3:$AL$7,2,FALSE),"Test_"&amp;A156&amp;"_"&amp;#REF!&amp;"_R0"&amp;"_SCR"&amp;ROUND(G156,2)&amp;"_XR"&amp;ROUND(H156,2)&amp;"_P"&amp;E156&amp;"_Q"&amp;VLOOKUP(F156,$AK$3:$AL$7,2,FALSE)&amp;"_"&amp;W156)</f>
        <v>#REF!</v>
      </c>
      <c r="V156" t="str">
        <f t="shared" si="13"/>
        <v>PSSE_DMAT_HYB_SCR4.53_XR1.21_P0.05_Q0</v>
      </c>
      <c r="Y156" t="e">
        <f t="shared" si="14"/>
        <v>#REF!</v>
      </c>
      <c r="AH156" s="7"/>
      <c r="AI156" s="7"/>
      <c r="AM156" s="1"/>
    </row>
    <row r="157" spans="1:39" x14ac:dyDescent="0.25">
      <c r="A157" s="5" t="s">
        <v>228</v>
      </c>
      <c r="B157" s="5" t="s">
        <v>17</v>
      </c>
      <c r="C157" t="s">
        <v>58</v>
      </c>
      <c r="D157">
        <v>30</v>
      </c>
      <c r="E157">
        <v>0.05</v>
      </c>
      <c r="F157">
        <v>0</v>
      </c>
      <c r="G157" s="7">
        <v>4.53</v>
      </c>
      <c r="H157" s="7">
        <v>1.21</v>
      </c>
      <c r="I157" t="e">
        <f>VLOOKUP(V157,#REF!,2,FALSE)</f>
        <v>#REF!</v>
      </c>
      <c r="J157">
        <v>0</v>
      </c>
      <c r="K157">
        <v>0</v>
      </c>
      <c r="L157">
        <v>0</v>
      </c>
      <c r="M157" t="e">
        <f t="shared" si="10"/>
        <v>#REF!</v>
      </c>
      <c r="N157" t="e">
        <f t="shared" si="11"/>
        <v>#REF!</v>
      </c>
      <c r="O157" t="e">
        <f>#REF!^2/((G157*#REF!)*(SQRT(1+H157^2)))</f>
        <v>#REF!</v>
      </c>
      <c r="P157" t="e">
        <f t="shared" si="12"/>
        <v>#REF!</v>
      </c>
      <c r="Q157" t="e">
        <f>VLOOKUP(V157,#REF!,4,FALSE)</f>
        <v>#REF!</v>
      </c>
      <c r="R157" s="10" t="e">
        <f>VLOOKUP(V157,#REF!,3,FALSE)</f>
        <v>#REF!</v>
      </c>
      <c r="S157">
        <v>0</v>
      </c>
      <c r="T157">
        <v>0</v>
      </c>
      <c r="U157" t="e">
        <f>IF(W157="","PSSE_Test_"&amp;A157&amp;"_"&amp;#REF!&amp;"_R0"&amp;"_SCR"&amp;ROUND(G157,2)&amp;"_XR"&amp;ROUND(H157,2)&amp;"_P"&amp;E157&amp;"_Q"&amp;VLOOKUP(F157,$AK$3:$AL$7,2,FALSE),"Test_"&amp;A157&amp;"_"&amp;#REF!&amp;"_R0"&amp;"_SCR"&amp;ROUND(G157,2)&amp;"_XR"&amp;ROUND(H157,2)&amp;"_P"&amp;E157&amp;"_Q"&amp;VLOOKUP(F157,$AK$3:$AL$7,2,FALSE)&amp;"_"&amp;W157)</f>
        <v>#REF!</v>
      </c>
      <c r="V157" t="str">
        <f t="shared" si="13"/>
        <v>PSSE_DMAT_HYB_SCR4.53_XR1.21_P0.05_Q0</v>
      </c>
      <c r="Y157" t="e">
        <f t="shared" si="14"/>
        <v>#REF!</v>
      </c>
      <c r="AH157" s="7"/>
      <c r="AI157" s="7"/>
      <c r="AM157" s="1"/>
    </row>
    <row r="158" spans="1:39" x14ac:dyDescent="0.25">
      <c r="A158" s="5" t="s">
        <v>229</v>
      </c>
      <c r="B158" s="5" t="s">
        <v>17</v>
      </c>
      <c r="C158" t="s">
        <v>59</v>
      </c>
      <c r="D158">
        <v>30</v>
      </c>
      <c r="E158">
        <v>1</v>
      </c>
      <c r="F158">
        <v>0</v>
      </c>
      <c r="G158" s="7">
        <v>7.06</v>
      </c>
      <c r="H158" s="7">
        <v>1.63</v>
      </c>
      <c r="I158" t="e">
        <f>VLOOKUP(V158,#REF!,2,FALSE)</f>
        <v>#REF!</v>
      </c>
      <c r="J158">
        <v>0</v>
      </c>
      <c r="K158" s="12">
        <v>0</v>
      </c>
      <c r="L158">
        <v>0</v>
      </c>
      <c r="M158" t="e">
        <f t="shared" si="10"/>
        <v>#REF!</v>
      </c>
      <c r="N158" t="e">
        <f t="shared" si="11"/>
        <v>#REF!</v>
      </c>
      <c r="O158" t="e">
        <f>#REF!^2/((G158*#REF!)*(SQRT(1+H158^2)))</f>
        <v>#REF!</v>
      </c>
      <c r="P158" t="e">
        <f t="shared" si="12"/>
        <v>#REF!</v>
      </c>
      <c r="Q158" t="e">
        <f>VLOOKUP(V158,#REF!,4,FALSE)</f>
        <v>#REF!</v>
      </c>
      <c r="R158" s="10" t="e">
        <f>VLOOKUP(V158,#REF!,3,FALSE)</f>
        <v>#REF!</v>
      </c>
      <c r="S158">
        <v>0</v>
      </c>
      <c r="T158">
        <v>0</v>
      </c>
      <c r="U158" t="e">
        <f>IF(W158="","PSSE_Test_"&amp;A158&amp;"_"&amp;#REF!&amp;"_R0"&amp;"_SCR"&amp;ROUND(G158,2)&amp;"_XR"&amp;ROUND(H158,2)&amp;"_P"&amp;E158&amp;"_Q"&amp;VLOOKUP(F158,$AK$3:$AL$7,2,FALSE),"Test_"&amp;A158&amp;"_"&amp;#REF!&amp;"_R0"&amp;"_SCR"&amp;ROUND(G158,2)&amp;"_XR"&amp;ROUND(H158,2)&amp;"_P"&amp;E158&amp;"_Q"&amp;VLOOKUP(F158,$AK$3:$AL$7,2,FALSE)&amp;"_"&amp;W158)</f>
        <v>#REF!</v>
      </c>
      <c r="V158" t="str">
        <f t="shared" si="13"/>
        <v>PSSE_DMAT_HYB_SCR7.06_XR1.63_P1_Q0</v>
      </c>
      <c r="Y158" t="e">
        <f t="shared" si="14"/>
        <v>#REF!</v>
      </c>
      <c r="AH158" s="7"/>
      <c r="AI158" s="7"/>
      <c r="AM158" s="1"/>
    </row>
    <row r="159" spans="1:39" x14ac:dyDescent="0.25">
      <c r="A159" s="5" t="s">
        <v>230</v>
      </c>
      <c r="B159" s="5" t="s">
        <v>17</v>
      </c>
      <c r="C159" t="s">
        <v>60</v>
      </c>
      <c r="D159">
        <v>30</v>
      </c>
      <c r="E159">
        <v>1</v>
      </c>
      <c r="F159">
        <v>0</v>
      </c>
      <c r="G159" s="7">
        <v>7.06</v>
      </c>
      <c r="H159" s="7">
        <v>1.63</v>
      </c>
      <c r="I159" t="e">
        <f>VLOOKUP(V159,#REF!,2,FALSE)</f>
        <v>#REF!</v>
      </c>
      <c r="J159">
        <v>0</v>
      </c>
      <c r="K159" s="12">
        <v>0</v>
      </c>
      <c r="L159">
        <v>0</v>
      </c>
      <c r="M159" t="e">
        <f t="shared" si="10"/>
        <v>#REF!</v>
      </c>
      <c r="N159" t="e">
        <f t="shared" si="11"/>
        <v>#REF!</v>
      </c>
      <c r="O159" t="e">
        <f>#REF!^2/((G159*#REF!)*(SQRT(1+H159^2)))</f>
        <v>#REF!</v>
      </c>
      <c r="P159" t="e">
        <f t="shared" si="12"/>
        <v>#REF!</v>
      </c>
      <c r="Q159" t="e">
        <f>VLOOKUP(V159,#REF!,4,FALSE)</f>
        <v>#REF!</v>
      </c>
      <c r="R159" s="10" t="e">
        <f>VLOOKUP(V159,#REF!,3,FALSE)</f>
        <v>#REF!</v>
      </c>
      <c r="S159">
        <v>0</v>
      </c>
      <c r="T159">
        <v>0</v>
      </c>
      <c r="U159" t="e">
        <f>IF(W159="","PSSE_Test_"&amp;A159&amp;"_"&amp;#REF!&amp;"_R0"&amp;"_SCR"&amp;ROUND(G159,2)&amp;"_XR"&amp;ROUND(H159,2)&amp;"_P"&amp;E159&amp;"_Q"&amp;VLOOKUP(F159,$AK$3:$AL$7,2,FALSE),"Test_"&amp;A159&amp;"_"&amp;#REF!&amp;"_R0"&amp;"_SCR"&amp;ROUND(G159,2)&amp;"_XR"&amp;ROUND(H159,2)&amp;"_P"&amp;E159&amp;"_Q"&amp;VLOOKUP(F159,$AK$3:$AL$7,2,FALSE)&amp;"_"&amp;W159)</f>
        <v>#REF!</v>
      </c>
      <c r="V159" t="str">
        <f t="shared" si="13"/>
        <v>PSSE_DMAT_HYB_SCR7.06_XR1.63_P1_Q0</v>
      </c>
      <c r="Y159" t="e">
        <f t="shared" si="14"/>
        <v>#REF!</v>
      </c>
      <c r="AH159" s="7"/>
      <c r="AI159" s="7"/>
      <c r="AM159" s="1"/>
    </row>
    <row r="160" spans="1:39" x14ac:dyDescent="0.25">
      <c r="A160" s="5" t="s">
        <v>231</v>
      </c>
      <c r="B160" s="5" t="s">
        <v>17</v>
      </c>
      <c r="C160" t="s">
        <v>59</v>
      </c>
      <c r="D160">
        <v>30</v>
      </c>
      <c r="E160">
        <v>1</v>
      </c>
      <c r="F160">
        <v>0</v>
      </c>
      <c r="G160" s="7">
        <v>4.53</v>
      </c>
      <c r="H160" s="7">
        <v>1.21</v>
      </c>
      <c r="I160" t="e">
        <f>VLOOKUP(V160,#REF!,2,FALSE)</f>
        <v>#REF!</v>
      </c>
      <c r="J160">
        <v>0</v>
      </c>
      <c r="K160" s="12">
        <v>0</v>
      </c>
      <c r="L160">
        <v>0</v>
      </c>
      <c r="M160" t="e">
        <f t="shared" si="10"/>
        <v>#REF!</v>
      </c>
      <c r="N160" t="e">
        <f t="shared" si="11"/>
        <v>#REF!</v>
      </c>
      <c r="O160" t="e">
        <f>#REF!^2/((G160*#REF!)*(SQRT(1+H160^2)))</f>
        <v>#REF!</v>
      </c>
      <c r="P160" t="e">
        <f t="shared" si="12"/>
        <v>#REF!</v>
      </c>
      <c r="Q160" t="e">
        <f>VLOOKUP(V160,#REF!,4,FALSE)</f>
        <v>#REF!</v>
      </c>
      <c r="R160" s="10" t="e">
        <f>VLOOKUP(V160,#REF!,3,FALSE)</f>
        <v>#REF!</v>
      </c>
      <c r="S160">
        <v>0</v>
      </c>
      <c r="T160">
        <v>0</v>
      </c>
      <c r="U160" t="e">
        <f>IF(W160="","PSSE_Test_"&amp;A160&amp;"_"&amp;#REF!&amp;"_R0"&amp;"_SCR"&amp;ROUND(G160,2)&amp;"_XR"&amp;ROUND(H160,2)&amp;"_P"&amp;E160&amp;"_Q"&amp;VLOOKUP(F160,$AK$3:$AL$7,2,FALSE),"Test_"&amp;A160&amp;"_"&amp;#REF!&amp;"_R0"&amp;"_SCR"&amp;ROUND(G160,2)&amp;"_XR"&amp;ROUND(H160,2)&amp;"_P"&amp;E160&amp;"_Q"&amp;VLOOKUP(F160,$AK$3:$AL$7,2,FALSE)&amp;"_"&amp;W160)</f>
        <v>#REF!</v>
      </c>
      <c r="V160" t="str">
        <f t="shared" si="13"/>
        <v>PSSE_DMAT_HYB_SCR4.53_XR1.21_P1_Q0</v>
      </c>
      <c r="Y160" t="e">
        <f t="shared" si="14"/>
        <v>#REF!</v>
      </c>
      <c r="AH160" s="7"/>
      <c r="AI160" s="7"/>
      <c r="AM160" s="1"/>
    </row>
    <row r="161" spans="1:39" x14ac:dyDescent="0.25">
      <c r="A161" s="5" t="s">
        <v>232</v>
      </c>
      <c r="B161" s="5" t="s">
        <v>17</v>
      </c>
      <c r="C161" t="s">
        <v>60</v>
      </c>
      <c r="D161">
        <v>30</v>
      </c>
      <c r="E161">
        <v>1</v>
      </c>
      <c r="F161">
        <v>0</v>
      </c>
      <c r="G161" s="7">
        <v>4.53</v>
      </c>
      <c r="H161" s="7">
        <v>1.21</v>
      </c>
      <c r="I161" t="e">
        <f>VLOOKUP(V161,#REF!,2,FALSE)</f>
        <v>#REF!</v>
      </c>
      <c r="J161">
        <v>0</v>
      </c>
      <c r="K161" s="12">
        <v>0</v>
      </c>
      <c r="L161">
        <v>0</v>
      </c>
      <c r="M161" t="e">
        <f t="shared" si="10"/>
        <v>#REF!</v>
      </c>
      <c r="N161" t="e">
        <f t="shared" si="11"/>
        <v>#REF!</v>
      </c>
      <c r="O161" t="e">
        <f>#REF!^2/((G161*#REF!)*(SQRT(1+H161^2)))</f>
        <v>#REF!</v>
      </c>
      <c r="P161" t="e">
        <f t="shared" si="12"/>
        <v>#REF!</v>
      </c>
      <c r="Q161" t="e">
        <f>VLOOKUP(V161,#REF!,4,FALSE)</f>
        <v>#REF!</v>
      </c>
      <c r="R161" s="10" t="e">
        <f>VLOOKUP(V161,#REF!,3,FALSE)</f>
        <v>#REF!</v>
      </c>
      <c r="S161">
        <v>0</v>
      </c>
      <c r="T161">
        <v>0</v>
      </c>
      <c r="U161" t="e">
        <f>IF(W161="","PSSE_Test_"&amp;A161&amp;"_"&amp;#REF!&amp;"_R0"&amp;"_SCR"&amp;ROUND(G161,2)&amp;"_XR"&amp;ROUND(H161,2)&amp;"_P"&amp;E161&amp;"_Q"&amp;VLOOKUP(F161,$AK$3:$AL$7,2,FALSE),"Test_"&amp;A161&amp;"_"&amp;#REF!&amp;"_R0"&amp;"_SCR"&amp;ROUND(G161,2)&amp;"_XR"&amp;ROUND(H161,2)&amp;"_P"&amp;E161&amp;"_Q"&amp;VLOOKUP(F161,$AK$3:$AL$7,2,FALSE)&amp;"_"&amp;W161)</f>
        <v>#REF!</v>
      </c>
      <c r="V161" t="str">
        <f t="shared" si="13"/>
        <v>PSSE_DMAT_HYB_SCR4.53_XR1.21_P1_Q0</v>
      </c>
      <c r="Y161" t="e">
        <f t="shared" si="14"/>
        <v>#REF!</v>
      </c>
      <c r="AH161" s="7"/>
      <c r="AI161" s="7"/>
      <c r="AM161" s="1"/>
    </row>
    <row r="162" spans="1:39" x14ac:dyDescent="0.25">
      <c r="A162" s="5" t="s">
        <v>233</v>
      </c>
      <c r="B162" s="5" t="s">
        <v>17</v>
      </c>
      <c r="C162" t="s">
        <v>59</v>
      </c>
      <c r="D162">
        <v>30</v>
      </c>
      <c r="E162">
        <v>0.5</v>
      </c>
      <c r="F162">
        <v>0</v>
      </c>
      <c r="G162" s="7">
        <v>7.06</v>
      </c>
      <c r="H162" s="7">
        <v>1.63</v>
      </c>
      <c r="I162" t="e">
        <f>VLOOKUP(V162,#REF!,2,FALSE)</f>
        <v>#REF!</v>
      </c>
      <c r="J162">
        <v>0</v>
      </c>
      <c r="K162" s="12">
        <v>0</v>
      </c>
      <c r="L162">
        <v>0</v>
      </c>
      <c r="M162" t="e">
        <f t="shared" si="10"/>
        <v>#REF!</v>
      </c>
      <c r="N162" t="e">
        <f t="shared" si="11"/>
        <v>#REF!</v>
      </c>
      <c r="O162" t="e">
        <f>#REF!^2/((G162*#REF!)*(SQRT(1+H162^2)))</f>
        <v>#REF!</v>
      </c>
      <c r="P162" t="e">
        <f t="shared" si="12"/>
        <v>#REF!</v>
      </c>
      <c r="Q162" t="e">
        <f>VLOOKUP(V162,#REF!,4,FALSE)</f>
        <v>#REF!</v>
      </c>
      <c r="R162" s="10" t="e">
        <f>VLOOKUP(V162,#REF!,3,FALSE)</f>
        <v>#REF!</v>
      </c>
      <c r="S162">
        <v>0</v>
      </c>
      <c r="T162">
        <v>0</v>
      </c>
      <c r="U162" t="e">
        <f>IF(W162="","PSSE_Test_"&amp;A162&amp;"_"&amp;#REF!&amp;"_R0"&amp;"_SCR"&amp;ROUND(G162,2)&amp;"_XR"&amp;ROUND(H162,2)&amp;"_P"&amp;E162&amp;"_Q"&amp;VLOOKUP(F162,$AK$3:$AL$7,2,FALSE),"Test_"&amp;A162&amp;"_"&amp;#REF!&amp;"_R0"&amp;"_SCR"&amp;ROUND(G162,2)&amp;"_XR"&amp;ROUND(H162,2)&amp;"_P"&amp;E162&amp;"_Q"&amp;VLOOKUP(F162,$AK$3:$AL$7,2,FALSE)&amp;"_"&amp;W162)</f>
        <v>#REF!</v>
      </c>
      <c r="V162" t="str">
        <f t="shared" si="13"/>
        <v>PSSE_DMAT_HYB_SCR7.06_XR1.63_P0.5_Q0</v>
      </c>
      <c r="Y162" t="e">
        <f t="shared" si="14"/>
        <v>#REF!</v>
      </c>
      <c r="AH162" s="7"/>
      <c r="AI162" s="7"/>
      <c r="AM162" s="1"/>
    </row>
    <row r="163" spans="1:39" x14ac:dyDescent="0.25">
      <c r="A163" s="5" t="s">
        <v>234</v>
      </c>
      <c r="B163" s="5" t="s">
        <v>17</v>
      </c>
      <c r="C163" t="s">
        <v>60</v>
      </c>
      <c r="D163">
        <v>30</v>
      </c>
      <c r="E163">
        <v>0.5</v>
      </c>
      <c r="F163">
        <v>0</v>
      </c>
      <c r="G163" s="7">
        <v>7.06</v>
      </c>
      <c r="H163" s="7">
        <v>1.63</v>
      </c>
      <c r="I163" t="e">
        <f>VLOOKUP(V163,#REF!,2,FALSE)</f>
        <v>#REF!</v>
      </c>
      <c r="J163">
        <v>0</v>
      </c>
      <c r="K163" s="12">
        <v>0</v>
      </c>
      <c r="L163">
        <v>0</v>
      </c>
      <c r="M163" t="e">
        <f t="shared" si="10"/>
        <v>#REF!</v>
      </c>
      <c r="N163" t="e">
        <f t="shared" si="11"/>
        <v>#REF!</v>
      </c>
      <c r="O163" t="e">
        <f>#REF!^2/((G163*#REF!)*(SQRT(1+H163^2)))</f>
        <v>#REF!</v>
      </c>
      <c r="P163" t="e">
        <f t="shared" si="12"/>
        <v>#REF!</v>
      </c>
      <c r="Q163" t="e">
        <f>VLOOKUP(V163,#REF!,4,FALSE)</f>
        <v>#REF!</v>
      </c>
      <c r="R163" s="10" t="e">
        <f>VLOOKUP(V163,#REF!,3,FALSE)</f>
        <v>#REF!</v>
      </c>
      <c r="S163">
        <v>0</v>
      </c>
      <c r="T163">
        <v>0</v>
      </c>
      <c r="U163" t="e">
        <f>IF(W163="","PSSE_Test_"&amp;A163&amp;"_"&amp;#REF!&amp;"_R0"&amp;"_SCR"&amp;ROUND(G163,2)&amp;"_XR"&amp;ROUND(H163,2)&amp;"_P"&amp;E163&amp;"_Q"&amp;VLOOKUP(F163,$AK$3:$AL$7,2,FALSE),"Test_"&amp;A163&amp;"_"&amp;#REF!&amp;"_R0"&amp;"_SCR"&amp;ROUND(G163,2)&amp;"_XR"&amp;ROUND(H163,2)&amp;"_P"&amp;E163&amp;"_Q"&amp;VLOOKUP(F163,$AK$3:$AL$7,2,FALSE)&amp;"_"&amp;W163)</f>
        <v>#REF!</v>
      </c>
      <c r="V163" t="str">
        <f t="shared" si="13"/>
        <v>PSSE_DMAT_HYB_SCR7.06_XR1.63_P0.5_Q0</v>
      </c>
      <c r="Y163" t="e">
        <f t="shared" si="14"/>
        <v>#REF!</v>
      </c>
      <c r="AH163" s="7"/>
      <c r="AI163" s="7"/>
      <c r="AM163" s="1"/>
    </row>
    <row r="164" spans="1:39" x14ac:dyDescent="0.25">
      <c r="A164" s="5" t="s">
        <v>235</v>
      </c>
      <c r="B164" s="5" t="s">
        <v>17</v>
      </c>
      <c r="C164" t="s">
        <v>59</v>
      </c>
      <c r="D164">
        <v>30</v>
      </c>
      <c r="E164">
        <v>0.5</v>
      </c>
      <c r="F164">
        <v>0</v>
      </c>
      <c r="G164" s="7">
        <v>4.53</v>
      </c>
      <c r="H164" s="7">
        <v>1.21</v>
      </c>
      <c r="I164" t="e">
        <f>VLOOKUP(V164,#REF!,2,FALSE)</f>
        <v>#REF!</v>
      </c>
      <c r="J164">
        <v>0</v>
      </c>
      <c r="K164" s="12">
        <v>0</v>
      </c>
      <c r="L164">
        <v>0</v>
      </c>
      <c r="M164" t="e">
        <f t="shared" si="10"/>
        <v>#REF!</v>
      </c>
      <c r="N164" t="e">
        <f t="shared" si="11"/>
        <v>#REF!</v>
      </c>
      <c r="O164" t="e">
        <f>#REF!^2/((G164*#REF!)*(SQRT(1+H164^2)))</f>
        <v>#REF!</v>
      </c>
      <c r="P164" t="e">
        <f t="shared" si="12"/>
        <v>#REF!</v>
      </c>
      <c r="Q164" t="e">
        <f>VLOOKUP(V164,#REF!,4,FALSE)</f>
        <v>#REF!</v>
      </c>
      <c r="R164" s="10" t="e">
        <f>VLOOKUP(V164,#REF!,3,FALSE)</f>
        <v>#REF!</v>
      </c>
      <c r="S164">
        <v>0</v>
      </c>
      <c r="T164">
        <v>0</v>
      </c>
      <c r="U164" t="e">
        <f>IF(W164="","PSSE_Test_"&amp;A164&amp;"_"&amp;#REF!&amp;"_R0"&amp;"_SCR"&amp;ROUND(G164,2)&amp;"_XR"&amp;ROUND(H164,2)&amp;"_P"&amp;E164&amp;"_Q"&amp;VLOOKUP(F164,$AK$3:$AL$7,2,FALSE),"Test_"&amp;A164&amp;"_"&amp;#REF!&amp;"_R0"&amp;"_SCR"&amp;ROUND(G164,2)&amp;"_XR"&amp;ROUND(H164,2)&amp;"_P"&amp;E164&amp;"_Q"&amp;VLOOKUP(F164,$AK$3:$AL$7,2,FALSE)&amp;"_"&amp;W164)</f>
        <v>#REF!</v>
      </c>
      <c r="V164" t="str">
        <f t="shared" si="13"/>
        <v>PSSE_DMAT_HYB_SCR4.53_XR1.21_P0.5_Q0</v>
      </c>
      <c r="Y164" t="e">
        <f t="shared" si="14"/>
        <v>#REF!</v>
      </c>
      <c r="AH164" s="7"/>
      <c r="AI164" s="7"/>
      <c r="AM164" s="1"/>
    </row>
    <row r="165" spans="1:39" x14ac:dyDescent="0.25">
      <c r="A165" s="5" t="s">
        <v>236</v>
      </c>
      <c r="B165" s="5" t="s">
        <v>17</v>
      </c>
      <c r="C165" t="s">
        <v>60</v>
      </c>
      <c r="D165">
        <v>30</v>
      </c>
      <c r="E165">
        <v>0.5</v>
      </c>
      <c r="F165">
        <v>0</v>
      </c>
      <c r="G165" s="7">
        <v>4.53</v>
      </c>
      <c r="H165" s="7">
        <v>1.21</v>
      </c>
      <c r="I165" t="e">
        <f>VLOOKUP(V165,#REF!,2,FALSE)</f>
        <v>#REF!</v>
      </c>
      <c r="J165">
        <v>0</v>
      </c>
      <c r="K165" s="12">
        <v>0</v>
      </c>
      <c r="L165">
        <v>0</v>
      </c>
      <c r="M165" t="e">
        <f t="shared" si="10"/>
        <v>#REF!</v>
      </c>
      <c r="N165" t="e">
        <f t="shared" si="11"/>
        <v>#REF!</v>
      </c>
      <c r="O165" t="e">
        <f>#REF!^2/((G165*#REF!)*(SQRT(1+H165^2)))</f>
        <v>#REF!</v>
      </c>
      <c r="P165" t="e">
        <f t="shared" si="12"/>
        <v>#REF!</v>
      </c>
      <c r="Q165" t="e">
        <f>VLOOKUP(V165,#REF!,4,FALSE)</f>
        <v>#REF!</v>
      </c>
      <c r="R165" s="10" t="e">
        <f>VLOOKUP(V165,#REF!,3,FALSE)</f>
        <v>#REF!</v>
      </c>
      <c r="S165">
        <v>0</v>
      </c>
      <c r="T165">
        <v>0</v>
      </c>
      <c r="U165" t="e">
        <f>IF(W165="","PSSE_Test_"&amp;A165&amp;"_"&amp;#REF!&amp;"_R0"&amp;"_SCR"&amp;ROUND(G165,2)&amp;"_XR"&amp;ROUND(H165,2)&amp;"_P"&amp;E165&amp;"_Q"&amp;VLOOKUP(F165,$AK$3:$AL$7,2,FALSE),"Test_"&amp;A165&amp;"_"&amp;#REF!&amp;"_R0"&amp;"_SCR"&amp;ROUND(G165,2)&amp;"_XR"&amp;ROUND(H165,2)&amp;"_P"&amp;E165&amp;"_Q"&amp;VLOOKUP(F165,$AK$3:$AL$7,2,FALSE)&amp;"_"&amp;W165)</f>
        <v>#REF!</v>
      </c>
      <c r="V165" t="str">
        <f t="shared" si="13"/>
        <v>PSSE_DMAT_HYB_SCR4.53_XR1.21_P0.5_Q0</v>
      </c>
      <c r="Y165" t="e">
        <f t="shared" si="14"/>
        <v>#REF!</v>
      </c>
      <c r="AH165" s="7"/>
      <c r="AI165" s="7"/>
      <c r="AM165" s="1"/>
    </row>
    <row r="166" spans="1:39" x14ac:dyDescent="0.25">
      <c r="A166" s="5" t="s">
        <v>237</v>
      </c>
      <c r="B166" s="5" t="s">
        <v>374</v>
      </c>
      <c r="C166" t="s">
        <v>59</v>
      </c>
      <c r="D166">
        <v>30</v>
      </c>
      <c r="E166">
        <v>0.5</v>
      </c>
      <c r="F166">
        <v>0</v>
      </c>
      <c r="G166" s="7">
        <v>7.06</v>
      </c>
      <c r="H166" s="7">
        <v>1.63</v>
      </c>
      <c r="I166" t="e">
        <f>VLOOKUP(V166,#REF!,2,FALSE)</f>
        <v>#REF!</v>
      </c>
      <c r="J166">
        <v>0</v>
      </c>
      <c r="K166">
        <v>0.5</v>
      </c>
      <c r="L166">
        <v>0</v>
      </c>
      <c r="M166" t="e">
        <f t="shared" si="10"/>
        <v>#REF!</v>
      </c>
      <c r="N166" t="e">
        <f t="shared" si="11"/>
        <v>#REF!</v>
      </c>
      <c r="O166" t="e">
        <f>#REF!^2/((G166*#REF!)*(SQRT(1+H166^2)))</f>
        <v>#REF!</v>
      </c>
      <c r="P166" t="e">
        <f t="shared" si="12"/>
        <v>#REF!</v>
      </c>
      <c r="Q166" t="e">
        <f>VLOOKUP(V166,#REF!,4,FALSE)</f>
        <v>#REF!</v>
      </c>
      <c r="R166" s="10" t="e">
        <f>VLOOKUP(V166,#REF!,3,FALSE)</f>
        <v>#REF!</v>
      </c>
      <c r="S166">
        <v>0</v>
      </c>
      <c r="T166">
        <v>0</v>
      </c>
      <c r="U166" t="e">
        <f>IF(W166="","PSSE_Test_"&amp;A166&amp;"_"&amp;#REF!&amp;"_R0"&amp;"_SCR"&amp;ROUND(G166,2)&amp;"_XR"&amp;ROUND(H166,2)&amp;"_P"&amp;E166&amp;"_Q"&amp;VLOOKUP(F166,$AK$3:$AL$7,2,FALSE),"Test_"&amp;A166&amp;"_"&amp;#REF!&amp;"_R0"&amp;"_SCR"&amp;ROUND(G166,2)&amp;"_XR"&amp;ROUND(H166,2)&amp;"_P"&amp;E166&amp;"_Q"&amp;VLOOKUP(F166,$AK$3:$AL$7,2,FALSE)&amp;"_"&amp;W166)</f>
        <v>#REF!</v>
      </c>
      <c r="V166" t="str">
        <f t="shared" si="13"/>
        <v>PSSE_DMAT_HYB_SCR7.06_XR1.63_P0.5_Q0</v>
      </c>
      <c r="Y166" t="e">
        <f t="shared" si="14"/>
        <v>#REF!</v>
      </c>
      <c r="AH166" s="7"/>
      <c r="AI166" s="7"/>
      <c r="AM166" s="1"/>
    </row>
    <row r="167" spans="1:39" x14ac:dyDescent="0.25">
      <c r="A167" s="5" t="s">
        <v>238</v>
      </c>
      <c r="B167" s="5" t="s">
        <v>374</v>
      </c>
      <c r="C167" t="s">
        <v>60</v>
      </c>
      <c r="D167">
        <v>30</v>
      </c>
      <c r="E167">
        <v>0.5</v>
      </c>
      <c r="F167">
        <v>0</v>
      </c>
      <c r="G167" s="7">
        <v>7.06</v>
      </c>
      <c r="H167" s="7">
        <v>1.63</v>
      </c>
      <c r="I167" t="e">
        <f>VLOOKUP(V167,#REF!,2,FALSE)</f>
        <v>#REF!</v>
      </c>
      <c r="J167">
        <v>0</v>
      </c>
      <c r="K167">
        <v>0.5</v>
      </c>
      <c r="L167">
        <v>0</v>
      </c>
      <c r="M167" t="e">
        <f t="shared" si="10"/>
        <v>#REF!</v>
      </c>
      <c r="N167" t="e">
        <f t="shared" si="11"/>
        <v>#REF!</v>
      </c>
      <c r="O167" t="e">
        <f>#REF!^2/((G167*#REF!)*(SQRT(1+H167^2)))</f>
        <v>#REF!</v>
      </c>
      <c r="P167" t="e">
        <f t="shared" si="12"/>
        <v>#REF!</v>
      </c>
      <c r="Q167" t="e">
        <f>VLOOKUP(V167,#REF!,4,FALSE)</f>
        <v>#REF!</v>
      </c>
      <c r="R167" s="10" t="e">
        <f>VLOOKUP(V167,#REF!,3,FALSE)</f>
        <v>#REF!</v>
      </c>
      <c r="S167">
        <v>0</v>
      </c>
      <c r="T167">
        <v>0</v>
      </c>
      <c r="U167" t="e">
        <f>IF(W167="","PSSE_Test_"&amp;A167&amp;"_"&amp;#REF!&amp;"_R0"&amp;"_SCR"&amp;ROUND(G167,2)&amp;"_XR"&amp;ROUND(H167,2)&amp;"_P"&amp;E167&amp;"_Q"&amp;VLOOKUP(F167,$AK$3:$AL$7,2,FALSE),"Test_"&amp;A167&amp;"_"&amp;#REF!&amp;"_R0"&amp;"_SCR"&amp;ROUND(G167,2)&amp;"_XR"&amp;ROUND(H167,2)&amp;"_P"&amp;E167&amp;"_Q"&amp;VLOOKUP(F167,$AK$3:$AL$7,2,FALSE)&amp;"_"&amp;W167)</f>
        <v>#REF!</v>
      </c>
      <c r="V167" t="str">
        <f t="shared" si="13"/>
        <v>PSSE_DMAT_HYB_SCR7.06_XR1.63_P0.5_Q0</v>
      </c>
      <c r="Y167" t="e">
        <f t="shared" si="14"/>
        <v>#REF!</v>
      </c>
      <c r="AH167" s="7"/>
      <c r="AI167" s="7"/>
      <c r="AM167" s="1"/>
    </row>
    <row r="168" spans="1:39" x14ac:dyDescent="0.25">
      <c r="A168" s="5" t="s">
        <v>239</v>
      </c>
      <c r="B168" s="5" t="s">
        <v>374</v>
      </c>
      <c r="C168" t="s">
        <v>59</v>
      </c>
      <c r="D168">
        <v>30</v>
      </c>
      <c r="E168">
        <v>0.5</v>
      </c>
      <c r="F168">
        <v>0</v>
      </c>
      <c r="G168" s="7">
        <v>4.53</v>
      </c>
      <c r="H168" s="7">
        <v>1.21</v>
      </c>
      <c r="I168" t="e">
        <f>VLOOKUP(V168,#REF!,2,FALSE)</f>
        <v>#REF!</v>
      </c>
      <c r="J168">
        <v>0</v>
      </c>
      <c r="K168">
        <v>0.5</v>
      </c>
      <c r="L168">
        <v>0</v>
      </c>
      <c r="M168" t="e">
        <f t="shared" si="10"/>
        <v>#REF!</v>
      </c>
      <c r="N168" t="e">
        <f t="shared" si="11"/>
        <v>#REF!</v>
      </c>
      <c r="O168" t="e">
        <f>#REF!^2/((G168*#REF!)*(SQRT(1+H168^2)))</f>
        <v>#REF!</v>
      </c>
      <c r="P168" t="e">
        <f t="shared" si="12"/>
        <v>#REF!</v>
      </c>
      <c r="Q168" t="e">
        <f>VLOOKUP(V168,#REF!,4,FALSE)</f>
        <v>#REF!</v>
      </c>
      <c r="R168" s="10" t="e">
        <f>VLOOKUP(V168,#REF!,3,FALSE)</f>
        <v>#REF!</v>
      </c>
      <c r="S168">
        <v>0</v>
      </c>
      <c r="T168">
        <v>0</v>
      </c>
      <c r="U168" t="e">
        <f>IF(W168="","PSSE_Test_"&amp;A168&amp;"_"&amp;#REF!&amp;"_R0"&amp;"_SCR"&amp;ROUND(G168,2)&amp;"_XR"&amp;ROUND(H168,2)&amp;"_P"&amp;E168&amp;"_Q"&amp;VLOOKUP(F168,$AK$3:$AL$7,2,FALSE),"Test_"&amp;A168&amp;"_"&amp;#REF!&amp;"_R0"&amp;"_SCR"&amp;ROUND(G168,2)&amp;"_XR"&amp;ROUND(H168,2)&amp;"_P"&amp;E168&amp;"_Q"&amp;VLOOKUP(F168,$AK$3:$AL$7,2,FALSE)&amp;"_"&amp;W168)</f>
        <v>#REF!</v>
      </c>
      <c r="V168" t="str">
        <f t="shared" si="13"/>
        <v>PSSE_DMAT_HYB_SCR4.53_XR1.21_P0.5_Q0</v>
      </c>
      <c r="Y168" t="e">
        <f t="shared" si="14"/>
        <v>#REF!</v>
      </c>
      <c r="AH168" s="7"/>
      <c r="AI168" s="7"/>
      <c r="AM168" s="1"/>
    </row>
    <row r="169" spans="1:39" x14ac:dyDescent="0.25">
      <c r="A169" s="5" t="s">
        <v>240</v>
      </c>
      <c r="B169" s="5" t="s">
        <v>374</v>
      </c>
      <c r="C169" t="s">
        <v>60</v>
      </c>
      <c r="D169">
        <v>30</v>
      </c>
      <c r="E169">
        <v>0.5</v>
      </c>
      <c r="F169">
        <v>0</v>
      </c>
      <c r="G169" s="7">
        <v>4.53</v>
      </c>
      <c r="H169" s="7">
        <v>1.21</v>
      </c>
      <c r="I169" t="e">
        <f>VLOOKUP(V169,#REF!,2,FALSE)</f>
        <v>#REF!</v>
      </c>
      <c r="J169">
        <v>0</v>
      </c>
      <c r="K169">
        <v>0.5</v>
      </c>
      <c r="L169">
        <v>0</v>
      </c>
      <c r="M169" t="e">
        <f t="shared" si="10"/>
        <v>#REF!</v>
      </c>
      <c r="N169" t="e">
        <f t="shared" si="11"/>
        <v>#REF!</v>
      </c>
      <c r="O169" t="e">
        <f>#REF!^2/((G169*#REF!)*(SQRT(1+H169^2)))</f>
        <v>#REF!</v>
      </c>
      <c r="P169" t="e">
        <f t="shared" si="12"/>
        <v>#REF!</v>
      </c>
      <c r="Q169" t="e">
        <f>VLOOKUP(V169,#REF!,4,FALSE)</f>
        <v>#REF!</v>
      </c>
      <c r="R169" s="10" t="e">
        <f>VLOOKUP(V169,#REF!,3,FALSE)</f>
        <v>#REF!</v>
      </c>
      <c r="S169">
        <v>0</v>
      </c>
      <c r="T169">
        <v>0</v>
      </c>
      <c r="U169" t="e">
        <f>IF(W169="","PSSE_Test_"&amp;A169&amp;"_"&amp;#REF!&amp;"_R0"&amp;"_SCR"&amp;ROUND(G169,2)&amp;"_XR"&amp;ROUND(H169,2)&amp;"_P"&amp;E169&amp;"_Q"&amp;VLOOKUP(F169,$AK$3:$AL$7,2,FALSE),"Test_"&amp;A169&amp;"_"&amp;#REF!&amp;"_R0"&amp;"_SCR"&amp;ROUND(G169,2)&amp;"_XR"&amp;ROUND(H169,2)&amp;"_P"&amp;E169&amp;"_Q"&amp;VLOOKUP(F169,$AK$3:$AL$7,2,FALSE)&amp;"_"&amp;W169)</f>
        <v>#REF!</v>
      </c>
      <c r="V169" t="str">
        <f t="shared" si="13"/>
        <v>PSSE_DMAT_HYB_SCR4.53_XR1.21_P0.5_Q0</v>
      </c>
      <c r="Y169" t="e">
        <f t="shared" si="14"/>
        <v>#REF!</v>
      </c>
      <c r="AH169" s="7"/>
      <c r="AI169" s="7"/>
      <c r="AM169" s="1"/>
    </row>
    <row r="170" spans="1:39" x14ac:dyDescent="0.25">
      <c r="A170" s="5" t="s">
        <v>241</v>
      </c>
      <c r="B170" s="5" t="s">
        <v>374</v>
      </c>
      <c r="C170" t="s">
        <v>59</v>
      </c>
      <c r="D170">
        <v>30</v>
      </c>
      <c r="E170">
        <v>0.05</v>
      </c>
      <c r="F170">
        <v>0</v>
      </c>
      <c r="G170" s="7">
        <v>7.06</v>
      </c>
      <c r="H170" s="7">
        <v>1.63</v>
      </c>
      <c r="I170" t="e">
        <f>VLOOKUP(V170,#REF!,2,FALSE)</f>
        <v>#REF!</v>
      </c>
      <c r="J170">
        <v>0</v>
      </c>
      <c r="K170">
        <v>0.05</v>
      </c>
      <c r="L170">
        <v>0</v>
      </c>
      <c r="M170" t="e">
        <f t="shared" si="10"/>
        <v>#REF!</v>
      </c>
      <c r="N170" t="e">
        <f t="shared" si="11"/>
        <v>#REF!</v>
      </c>
      <c r="O170" t="e">
        <f>#REF!^2/((G170*#REF!)*(SQRT(1+H170^2)))</f>
        <v>#REF!</v>
      </c>
      <c r="P170" t="e">
        <f t="shared" si="12"/>
        <v>#REF!</v>
      </c>
      <c r="Q170" t="e">
        <f>VLOOKUP(V170,#REF!,4,FALSE)</f>
        <v>#REF!</v>
      </c>
      <c r="R170" s="10" t="e">
        <f>VLOOKUP(V170,#REF!,3,FALSE)</f>
        <v>#REF!</v>
      </c>
      <c r="S170">
        <v>0</v>
      </c>
      <c r="T170">
        <v>0</v>
      </c>
      <c r="U170" t="e">
        <f>IF(W170="","PSSE_Test_"&amp;A170&amp;"_"&amp;#REF!&amp;"_R0"&amp;"_SCR"&amp;ROUND(G170,2)&amp;"_XR"&amp;ROUND(H170,2)&amp;"_P"&amp;E170&amp;"_Q"&amp;VLOOKUP(F170,$AK$3:$AL$7,2,FALSE),"Test_"&amp;A170&amp;"_"&amp;#REF!&amp;"_R0"&amp;"_SCR"&amp;ROUND(G170,2)&amp;"_XR"&amp;ROUND(H170,2)&amp;"_P"&amp;E170&amp;"_Q"&amp;VLOOKUP(F170,$AK$3:$AL$7,2,FALSE)&amp;"_"&amp;W170)</f>
        <v>#REF!</v>
      </c>
      <c r="V170" t="str">
        <f t="shared" si="13"/>
        <v>PSSE_DMAT_HYB_SCR7.06_XR1.63_P0.05_Q0</v>
      </c>
      <c r="Y170" t="e">
        <f t="shared" si="14"/>
        <v>#REF!</v>
      </c>
      <c r="AH170" s="7"/>
      <c r="AI170" s="7"/>
      <c r="AM170" s="1"/>
    </row>
    <row r="171" spans="1:39" x14ac:dyDescent="0.25">
      <c r="A171" s="5" t="s">
        <v>242</v>
      </c>
      <c r="B171" s="5" t="s">
        <v>374</v>
      </c>
      <c r="C171" t="s">
        <v>60</v>
      </c>
      <c r="D171">
        <v>30</v>
      </c>
      <c r="E171">
        <v>0.05</v>
      </c>
      <c r="F171">
        <v>0</v>
      </c>
      <c r="G171" s="7">
        <v>7.06</v>
      </c>
      <c r="H171" s="7">
        <v>1.63</v>
      </c>
      <c r="I171" t="e">
        <f>VLOOKUP(V171,#REF!,2,FALSE)</f>
        <v>#REF!</v>
      </c>
      <c r="J171">
        <v>0</v>
      </c>
      <c r="K171">
        <v>0.05</v>
      </c>
      <c r="L171">
        <v>0</v>
      </c>
      <c r="M171" t="e">
        <f t="shared" si="10"/>
        <v>#REF!</v>
      </c>
      <c r="N171" t="e">
        <f t="shared" si="11"/>
        <v>#REF!</v>
      </c>
      <c r="O171" t="e">
        <f>#REF!^2/((G171*#REF!)*(SQRT(1+H171^2)))</f>
        <v>#REF!</v>
      </c>
      <c r="P171" t="e">
        <f t="shared" si="12"/>
        <v>#REF!</v>
      </c>
      <c r="Q171" t="e">
        <f>VLOOKUP(V171,#REF!,4,FALSE)</f>
        <v>#REF!</v>
      </c>
      <c r="R171" s="10" t="e">
        <f>VLOOKUP(V171,#REF!,3,FALSE)</f>
        <v>#REF!</v>
      </c>
      <c r="S171">
        <v>0</v>
      </c>
      <c r="T171">
        <v>0</v>
      </c>
      <c r="U171" t="e">
        <f>IF(W171="","PSSE_Test_"&amp;A171&amp;"_"&amp;#REF!&amp;"_R0"&amp;"_SCR"&amp;ROUND(G171,2)&amp;"_XR"&amp;ROUND(H171,2)&amp;"_P"&amp;E171&amp;"_Q"&amp;VLOOKUP(F171,$AK$3:$AL$7,2,FALSE),"Test_"&amp;A171&amp;"_"&amp;#REF!&amp;"_R0"&amp;"_SCR"&amp;ROUND(G171,2)&amp;"_XR"&amp;ROUND(H171,2)&amp;"_P"&amp;E171&amp;"_Q"&amp;VLOOKUP(F171,$AK$3:$AL$7,2,FALSE)&amp;"_"&amp;W171)</f>
        <v>#REF!</v>
      </c>
      <c r="V171" t="str">
        <f t="shared" si="13"/>
        <v>PSSE_DMAT_HYB_SCR7.06_XR1.63_P0.05_Q0</v>
      </c>
      <c r="Y171" t="e">
        <f t="shared" si="14"/>
        <v>#REF!</v>
      </c>
      <c r="AH171" s="7"/>
      <c r="AI171" s="7"/>
      <c r="AM171" s="1"/>
    </row>
    <row r="172" spans="1:39" x14ac:dyDescent="0.25">
      <c r="A172" s="5" t="s">
        <v>243</v>
      </c>
      <c r="B172" s="5" t="s">
        <v>374</v>
      </c>
      <c r="C172" t="s">
        <v>59</v>
      </c>
      <c r="D172">
        <v>30</v>
      </c>
      <c r="E172">
        <v>0.05</v>
      </c>
      <c r="F172">
        <v>0</v>
      </c>
      <c r="G172" s="7">
        <v>4.53</v>
      </c>
      <c r="H172" s="7">
        <v>1.21</v>
      </c>
      <c r="I172" t="e">
        <f>VLOOKUP(V172,#REF!,2,FALSE)</f>
        <v>#REF!</v>
      </c>
      <c r="J172">
        <v>0</v>
      </c>
      <c r="K172">
        <v>0.05</v>
      </c>
      <c r="L172">
        <v>0</v>
      </c>
      <c r="M172" t="e">
        <f t="shared" si="10"/>
        <v>#REF!</v>
      </c>
      <c r="N172" t="e">
        <f t="shared" si="11"/>
        <v>#REF!</v>
      </c>
      <c r="O172" t="e">
        <f>#REF!^2/((G172*#REF!)*(SQRT(1+H172^2)))</f>
        <v>#REF!</v>
      </c>
      <c r="P172" t="e">
        <f t="shared" si="12"/>
        <v>#REF!</v>
      </c>
      <c r="Q172" t="e">
        <f>VLOOKUP(V172,#REF!,4,FALSE)</f>
        <v>#REF!</v>
      </c>
      <c r="R172" s="10" t="e">
        <f>VLOOKUP(V172,#REF!,3,FALSE)</f>
        <v>#REF!</v>
      </c>
      <c r="S172">
        <v>0</v>
      </c>
      <c r="T172">
        <v>0</v>
      </c>
      <c r="U172" t="e">
        <f>IF(W172="","PSSE_Test_"&amp;A172&amp;"_"&amp;#REF!&amp;"_R0"&amp;"_SCR"&amp;ROUND(G172,2)&amp;"_XR"&amp;ROUND(H172,2)&amp;"_P"&amp;E172&amp;"_Q"&amp;VLOOKUP(F172,$AK$3:$AL$7,2,FALSE),"Test_"&amp;A172&amp;"_"&amp;#REF!&amp;"_R0"&amp;"_SCR"&amp;ROUND(G172,2)&amp;"_XR"&amp;ROUND(H172,2)&amp;"_P"&amp;E172&amp;"_Q"&amp;VLOOKUP(F172,$AK$3:$AL$7,2,FALSE)&amp;"_"&amp;W172)</f>
        <v>#REF!</v>
      </c>
      <c r="V172" t="str">
        <f t="shared" si="13"/>
        <v>PSSE_DMAT_HYB_SCR4.53_XR1.21_P0.05_Q0</v>
      </c>
      <c r="Y172" t="e">
        <f t="shared" si="14"/>
        <v>#REF!</v>
      </c>
      <c r="AH172" s="7"/>
      <c r="AI172" s="7"/>
      <c r="AM172" s="1"/>
    </row>
    <row r="173" spans="1:39" x14ac:dyDescent="0.25">
      <c r="A173" s="5" t="s">
        <v>244</v>
      </c>
      <c r="B173" s="5" t="s">
        <v>374</v>
      </c>
      <c r="C173" t="s">
        <v>60</v>
      </c>
      <c r="D173">
        <v>30</v>
      </c>
      <c r="E173">
        <v>0.05</v>
      </c>
      <c r="F173">
        <v>0</v>
      </c>
      <c r="G173" s="7">
        <v>4.53</v>
      </c>
      <c r="H173" s="7">
        <v>1.21</v>
      </c>
      <c r="I173" t="e">
        <f>VLOOKUP(V173,#REF!,2,FALSE)</f>
        <v>#REF!</v>
      </c>
      <c r="J173">
        <v>0</v>
      </c>
      <c r="K173">
        <v>0.05</v>
      </c>
      <c r="L173">
        <v>0</v>
      </c>
      <c r="M173" t="e">
        <f t="shared" si="10"/>
        <v>#REF!</v>
      </c>
      <c r="N173" t="e">
        <f t="shared" si="11"/>
        <v>#REF!</v>
      </c>
      <c r="O173" t="e">
        <f>#REF!^2/((G173*#REF!)*(SQRT(1+H173^2)))</f>
        <v>#REF!</v>
      </c>
      <c r="P173" t="e">
        <f t="shared" si="12"/>
        <v>#REF!</v>
      </c>
      <c r="Q173" t="e">
        <f>VLOOKUP(V173,#REF!,4,FALSE)</f>
        <v>#REF!</v>
      </c>
      <c r="R173" s="10" t="e">
        <f>VLOOKUP(V173,#REF!,3,FALSE)</f>
        <v>#REF!</v>
      </c>
      <c r="S173">
        <v>0</v>
      </c>
      <c r="T173">
        <v>0</v>
      </c>
      <c r="U173" t="e">
        <f>IF(W173="","PSSE_Test_"&amp;A173&amp;"_"&amp;#REF!&amp;"_R0"&amp;"_SCR"&amp;ROUND(G173,2)&amp;"_XR"&amp;ROUND(H173,2)&amp;"_P"&amp;E173&amp;"_Q"&amp;VLOOKUP(F173,$AK$3:$AL$7,2,FALSE),"Test_"&amp;A173&amp;"_"&amp;#REF!&amp;"_R0"&amp;"_SCR"&amp;ROUND(G173,2)&amp;"_XR"&amp;ROUND(H173,2)&amp;"_P"&amp;E173&amp;"_Q"&amp;VLOOKUP(F173,$AK$3:$AL$7,2,FALSE)&amp;"_"&amp;W173)</f>
        <v>#REF!</v>
      </c>
      <c r="V173" t="str">
        <f t="shared" si="13"/>
        <v>PSSE_DMAT_HYB_SCR4.53_XR1.21_P0.05_Q0</v>
      </c>
      <c r="Y173" t="e">
        <f t="shared" si="14"/>
        <v>#REF!</v>
      </c>
      <c r="AH173" s="7"/>
      <c r="AI173" s="7"/>
      <c r="AM173" s="1"/>
    </row>
    <row r="174" spans="1:39" x14ac:dyDescent="0.25">
      <c r="A174" s="5" t="s">
        <v>245</v>
      </c>
      <c r="B174" s="5" t="s">
        <v>17</v>
      </c>
      <c r="C174" t="s">
        <v>39</v>
      </c>
      <c r="D174">
        <v>70</v>
      </c>
      <c r="E174">
        <v>1</v>
      </c>
      <c r="F174">
        <v>0</v>
      </c>
      <c r="G174" s="7">
        <v>10</v>
      </c>
      <c r="H174" s="7">
        <v>14</v>
      </c>
      <c r="I174" t="e">
        <f>VLOOKUP(V174,#REF!,2,FALSE)</f>
        <v>#REF!</v>
      </c>
      <c r="J174">
        <v>0</v>
      </c>
      <c r="K174">
        <v>0</v>
      </c>
      <c r="L174">
        <v>0</v>
      </c>
      <c r="M174" t="e">
        <f t="shared" si="10"/>
        <v>#REF!</v>
      </c>
      <c r="N174" t="e">
        <f t="shared" si="11"/>
        <v>#REF!</v>
      </c>
      <c r="O174" t="e">
        <f>#REF!^2/((G174*#REF!)*(SQRT(1+H174^2)))</f>
        <v>#REF!</v>
      </c>
      <c r="P174" t="e">
        <f t="shared" si="12"/>
        <v>#REF!</v>
      </c>
      <c r="Q174" t="e">
        <f>VLOOKUP(V174,#REF!,4,FALSE)</f>
        <v>#REF!</v>
      </c>
      <c r="R174" s="10" t="e">
        <f>VLOOKUP(V174,#REF!,3,FALSE)</f>
        <v>#REF!</v>
      </c>
      <c r="S174">
        <v>0</v>
      </c>
      <c r="T174">
        <v>0</v>
      </c>
      <c r="U174" t="e">
        <f>IF(W174="","PSSE_Test_"&amp;A174&amp;"_"&amp;#REF!&amp;"_R0"&amp;"_SCR"&amp;ROUND(G174,2)&amp;"_XR"&amp;ROUND(H174,2)&amp;"_P"&amp;E174&amp;"_Q"&amp;VLOOKUP(F174,$AK$3:$AL$7,2,FALSE),"Test_"&amp;A174&amp;"_"&amp;#REF!&amp;"_R0"&amp;"_SCR"&amp;ROUND(G174,2)&amp;"_XR"&amp;ROUND(H174,2)&amp;"_P"&amp;E174&amp;"_Q"&amp;VLOOKUP(F174,$AK$3:$AL$7,2,FALSE)&amp;"_"&amp;W174)</f>
        <v>#REF!</v>
      </c>
      <c r="V174" t="str">
        <f t="shared" si="13"/>
        <v>PSSE_DMAT_HYB_SCR10_XR14_P1_Q0</v>
      </c>
      <c r="Y174" t="e">
        <f t="shared" si="14"/>
        <v>#REF!</v>
      </c>
      <c r="AH174" s="7"/>
      <c r="AI174" s="7"/>
    </row>
    <row r="175" spans="1:39" x14ac:dyDescent="0.25">
      <c r="A175" s="5" t="s">
        <v>246</v>
      </c>
      <c r="B175" s="5" t="s">
        <v>17</v>
      </c>
      <c r="C175" t="s">
        <v>39</v>
      </c>
      <c r="D175">
        <v>70</v>
      </c>
      <c r="E175">
        <v>1</v>
      </c>
      <c r="F175">
        <v>0</v>
      </c>
      <c r="G175" s="7">
        <v>10</v>
      </c>
      <c r="H175" s="7">
        <v>3</v>
      </c>
      <c r="I175" t="e">
        <f>VLOOKUP(V175,#REF!,2,FALSE)</f>
        <v>#REF!</v>
      </c>
      <c r="J175">
        <v>0</v>
      </c>
      <c r="K175">
        <v>0</v>
      </c>
      <c r="L175">
        <v>0</v>
      </c>
      <c r="M175" t="e">
        <f t="shared" si="10"/>
        <v>#REF!</v>
      </c>
      <c r="N175" t="e">
        <f t="shared" si="11"/>
        <v>#REF!</v>
      </c>
      <c r="O175" t="e">
        <f>#REF!^2/((G175*#REF!)*(SQRT(1+H175^2)))</f>
        <v>#REF!</v>
      </c>
      <c r="P175" t="e">
        <f t="shared" si="12"/>
        <v>#REF!</v>
      </c>
      <c r="Q175" t="e">
        <f>VLOOKUP(V175,#REF!,4,FALSE)</f>
        <v>#REF!</v>
      </c>
      <c r="R175" s="10" t="e">
        <f>VLOOKUP(V175,#REF!,3,FALSE)</f>
        <v>#REF!</v>
      </c>
      <c r="S175">
        <v>0</v>
      </c>
      <c r="T175">
        <v>0</v>
      </c>
      <c r="U175" t="e">
        <f>IF(W175="","PSSE_Test_"&amp;A175&amp;"_"&amp;#REF!&amp;"_R0"&amp;"_SCR"&amp;ROUND(G175,2)&amp;"_XR"&amp;ROUND(H175,2)&amp;"_P"&amp;E175&amp;"_Q"&amp;VLOOKUP(F175,$AK$3:$AL$7,2,FALSE),"Test_"&amp;A175&amp;"_"&amp;#REF!&amp;"_R0"&amp;"_SCR"&amp;ROUND(G175,2)&amp;"_XR"&amp;ROUND(H175,2)&amp;"_P"&amp;E175&amp;"_Q"&amp;VLOOKUP(F175,$AK$3:$AL$7,2,FALSE)&amp;"_"&amp;W175)</f>
        <v>#REF!</v>
      </c>
      <c r="V175" t="str">
        <f t="shared" si="13"/>
        <v>PSSE_DMAT_HYB_SCR10_XR3_P1_Q0</v>
      </c>
      <c r="Y175" t="e">
        <f t="shared" si="14"/>
        <v>#REF!</v>
      </c>
      <c r="AH175" s="7"/>
      <c r="AI175" s="7"/>
    </row>
    <row r="176" spans="1:39" x14ac:dyDescent="0.25">
      <c r="A176" s="5" t="s">
        <v>247</v>
      </c>
      <c r="B176" s="5" t="s">
        <v>17</v>
      </c>
      <c r="C176" t="s">
        <v>39</v>
      </c>
      <c r="D176">
        <v>70</v>
      </c>
      <c r="E176">
        <v>1</v>
      </c>
      <c r="F176">
        <v>0</v>
      </c>
      <c r="G176" s="7">
        <v>3</v>
      </c>
      <c r="H176" s="7">
        <v>14</v>
      </c>
      <c r="I176" t="e">
        <f>VLOOKUP(V176,#REF!,2,FALSE)</f>
        <v>#REF!</v>
      </c>
      <c r="J176">
        <v>0</v>
      </c>
      <c r="K176">
        <v>0</v>
      </c>
      <c r="L176">
        <v>0</v>
      </c>
      <c r="M176" t="e">
        <f t="shared" si="10"/>
        <v>#REF!</v>
      </c>
      <c r="N176" t="e">
        <f t="shared" si="11"/>
        <v>#REF!</v>
      </c>
      <c r="O176" t="e">
        <f>#REF!^2/((G176*#REF!)*(SQRT(1+H176^2)))</f>
        <v>#REF!</v>
      </c>
      <c r="P176" t="e">
        <f t="shared" si="12"/>
        <v>#REF!</v>
      </c>
      <c r="Q176" t="e">
        <f>VLOOKUP(V176,#REF!,4,FALSE)</f>
        <v>#REF!</v>
      </c>
      <c r="R176" s="10" t="e">
        <f>VLOOKUP(V176,#REF!,3,FALSE)</f>
        <v>#REF!</v>
      </c>
      <c r="S176">
        <v>0</v>
      </c>
      <c r="T176">
        <v>0</v>
      </c>
      <c r="U176" t="e">
        <f>IF(W176="","PSSE_Test_"&amp;A176&amp;"_"&amp;#REF!&amp;"_R0"&amp;"_SCR"&amp;ROUND(G176,2)&amp;"_XR"&amp;ROUND(H176,2)&amp;"_P"&amp;E176&amp;"_Q"&amp;VLOOKUP(F176,$AK$3:$AL$7,2,FALSE),"Test_"&amp;A176&amp;"_"&amp;#REF!&amp;"_R0"&amp;"_SCR"&amp;ROUND(G176,2)&amp;"_XR"&amp;ROUND(H176,2)&amp;"_P"&amp;E176&amp;"_Q"&amp;VLOOKUP(F176,$AK$3:$AL$7,2,FALSE)&amp;"_"&amp;W176)</f>
        <v>#REF!</v>
      </c>
      <c r="V176" t="str">
        <f t="shared" si="13"/>
        <v>PSSE_DMAT_HYB_SCR3_XR14_P1_Q0</v>
      </c>
      <c r="Y176" t="e">
        <f t="shared" si="14"/>
        <v>#REF!</v>
      </c>
      <c r="AH176" s="7"/>
      <c r="AI176" s="7"/>
    </row>
    <row r="177" spans="1:39" x14ac:dyDescent="0.25">
      <c r="A177" s="5" t="s">
        <v>248</v>
      </c>
      <c r="B177" s="5" t="s">
        <v>17</v>
      </c>
      <c r="C177" t="s">
        <v>39</v>
      </c>
      <c r="D177">
        <v>70</v>
      </c>
      <c r="E177">
        <v>1</v>
      </c>
      <c r="F177">
        <v>0</v>
      </c>
      <c r="G177" s="7">
        <v>3</v>
      </c>
      <c r="H177" s="7">
        <v>3</v>
      </c>
      <c r="I177" t="e">
        <f>VLOOKUP(V177,#REF!,2,FALSE)</f>
        <v>#REF!</v>
      </c>
      <c r="J177">
        <v>0</v>
      </c>
      <c r="K177">
        <v>0</v>
      </c>
      <c r="L177">
        <v>0</v>
      </c>
      <c r="M177" t="e">
        <f t="shared" si="10"/>
        <v>#REF!</v>
      </c>
      <c r="N177" t="e">
        <f t="shared" si="11"/>
        <v>#REF!</v>
      </c>
      <c r="O177" t="e">
        <f>#REF!^2/((G177*#REF!)*(SQRT(1+H177^2)))</f>
        <v>#REF!</v>
      </c>
      <c r="P177" t="e">
        <f t="shared" si="12"/>
        <v>#REF!</v>
      </c>
      <c r="Q177" t="e">
        <f>VLOOKUP(V177,#REF!,4,FALSE)</f>
        <v>#REF!</v>
      </c>
      <c r="R177" s="10" t="e">
        <f>VLOOKUP(V177,#REF!,3,FALSE)</f>
        <v>#REF!</v>
      </c>
      <c r="S177">
        <v>0</v>
      </c>
      <c r="T177">
        <v>0</v>
      </c>
      <c r="U177" t="e">
        <f>IF(W177="","PSSE_Test_"&amp;A177&amp;"_"&amp;#REF!&amp;"_R0"&amp;"_SCR"&amp;ROUND(G177,2)&amp;"_XR"&amp;ROUND(H177,2)&amp;"_P"&amp;E177&amp;"_Q"&amp;VLOOKUP(F177,$AK$3:$AL$7,2,FALSE),"Test_"&amp;A177&amp;"_"&amp;#REF!&amp;"_R0"&amp;"_SCR"&amp;ROUND(G177,2)&amp;"_XR"&amp;ROUND(H177,2)&amp;"_P"&amp;E177&amp;"_Q"&amp;VLOOKUP(F177,$AK$3:$AL$7,2,FALSE)&amp;"_"&amp;W177)</f>
        <v>#REF!</v>
      </c>
      <c r="V177" t="str">
        <f t="shared" si="13"/>
        <v>PSSE_DMAT_HYB_SCR3_XR3_P1_Q0</v>
      </c>
      <c r="Y177" t="e">
        <f t="shared" si="14"/>
        <v>#REF!</v>
      </c>
      <c r="AH177" s="7"/>
      <c r="AI177" s="7"/>
    </row>
    <row r="178" spans="1:39" x14ac:dyDescent="0.25">
      <c r="A178" s="5" t="s">
        <v>249</v>
      </c>
      <c r="B178" s="5" t="s">
        <v>17</v>
      </c>
      <c r="C178" t="s">
        <v>39</v>
      </c>
      <c r="D178">
        <v>70</v>
      </c>
      <c r="E178">
        <v>1</v>
      </c>
      <c r="F178">
        <v>0</v>
      </c>
      <c r="G178" s="7">
        <v>7.06</v>
      </c>
      <c r="H178" s="7">
        <v>1.63</v>
      </c>
      <c r="I178" t="e">
        <f>VLOOKUP(V178,#REF!,2,FALSE)</f>
        <v>#REF!</v>
      </c>
      <c r="J178">
        <v>0</v>
      </c>
      <c r="K178">
        <v>0</v>
      </c>
      <c r="L178">
        <v>0</v>
      </c>
      <c r="M178" t="e">
        <f t="shared" si="10"/>
        <v>#REF!</v>
      </c>
      <c r="N178" t="e">
        <f t="shared" si="11"/>
        <v>#REF!</v>
      </c>
      <c r="O178" t="e">
        <f>#REF!^2/((G178*#REF!)*(SQRT(1+H178^2)))</f>
        <v>#REF!</v>
      </c>
      <c r="P178" t="e">
        <f t="shared" si="12"/>
        <v>#REF!</v>
      </c>
      <c r="Q178" t="e">
        <f>VLOOKUP(V178,#REF!,4,FALSE)</f>
        <v>#REF!</v>
      </c>
      <c r="R178" s="10" t="e">
        <f>VLOOKUP(V178,#REF!,3,FALSE)</f>
        <v>#REF!</v>
      </c>
      <c r="S178">
        <v>0</v>
      </c>
      <c r="T178">
        <v>0</v>
      </c>
      <c r="U178" t="e">
        <f>IF(W178="","PSSE_Test_"&amp;A178&amp;"_"&amp;#REF!&amp;"_R0"&amp;"_SCR"&amp;ROUND(G178,2)&amp;"_XR"&amp;ROUND(H178,2)&amp;"_P"&amp;E178&amp;"_Q"&amp;VLOOKUP(F178,$AK$3:$AL$7,2,FALSE),"Test_"&amp;A178&amp;"_"&amp;#REF!&amp;"_R0"&amp;"_SCR"&amp;ROUND(G178,2)&amp;"_XR"&amp;ROUND(H178,2)&amp;"_P"&amp;E178&amp;"_Q"&amp;VLOOKUP(F178,$AK$3:$AL$7,2,FALSE)&amp;"_"&amp;W178)</f>
        <v>#REF!</v>
      </c>
      <c r="V178" t="str">
        <f t="shared" si="13"/>
        <v>PSSE_DMAT_HYB_SCR7.06_XR1.63_P1_Q0</v>
      </c>
      <c r="Y178" t="e">
        <f t="shared" si="14"/>
        <v>#REF!</v>
      </c>
      <c r="AH178" s="7"/>
      <c r="AI178" s="7"/>
    </row>
    <row r="179" spans="1:39" x14ac:dyDescent="0.25">
      <c r="A179" s="5" t="s">
        <v>250</v>
      </c>
      <c r="B179" s="5" t="s">
        <v>17</v>
      </c>
      <c r="C179" t="s">
        <v>39</v>
      </c>
      <c r="D179">
        <v>70</v>
      </c>
      <c r="E179">
        <v>1</v>
      </c>
      <c r="F179">
        <v>0</v>
      </c>
      <c r="G179" s="7">
        <v>4.53</v>
      </c>
      <c r="H179" s="7">
        <v>1.21</v>
      </c>
      <c r="I179" t="e">
        <f>VLOOKUP(V179,#REF!,2,FALSE)</f>
        <v>#REF!</v>
      </c>
      <c r="J179">
        <v>0</v>
      </c>
      <c r="K179">
        <v>0</v>
      </c>
      <c r="L179">
        <v>0</v>
      </c>
      <c r="M179" t="e">
        <f t="shared" si="10"/>
        <v>#REF!</v>
      </c>
      <c r="N179" t="e">
        <f t="shared" si="11"/>
        <v>#REF!</v>
      </c>
      <c r="O179" t="e">
        <f>#REF!^2/((G179*#REF!)*(SQRT(1+H179^2)))</f>
        <v>#REF!</v>
      </c>
      <c r="P179" t="e">
        <f t="shared" si="12"/>
        <v>#REF!</v>
      </c>
      <c r="Q179" t="e">
        <f>VLOOKUP(V179,#REF!,4,FALSE)</f>
        <v>#REF!</v>
      </c>
      <c r="R179" s="10" t="e">
        <f>VLOOKUP(V179,#REF!,3,FALSE)</f>
        <v>#REF!</v>
      </c>
      <c r="S179">
        <v>0</v>
      </c>
      <c r="T179">
        <v>0</v>
      </c>
      <c r="U179" t="e">
        <f>IF(W179="","PSSE_Test_"&amp;A179&amp;"_"&amp;#REF!&amp;"_R0"&amp;"_SCR"&amp;ROUND(G179,2)&amp;"_XR"&amp;ROUND(H179,2)&amp;"_P"&amp;E179&amp;"_Q"&amp;VLOOKUP(F179,$AK$3:$AL$7,2,FALSE),"Test_"&amp;A179&amp;"_"&amp;#REF!&amp;"_R0"&amp;"_SCR"&amp;ROUND(G179,2)&amp;"_XR"&amp;ROUND(H179,2)&amp;"_P"&amp;E179&amp;"_Q"&amp;VLOOKUP(F179,$AK$3:$AL$7,2,FALSE)&amp;"_"&amp;W179)</f>
        <v>#REF!</v>
      </c>
      <c r="V179" t="str">
        <f t="shared" si="13"/>
        <v>PSSE_DMAT_HYB_SCR4.53_XR1.21_P1_Q0</v>
      </c>
      <c r="Y179" t="e">
        <f t="shared" si="14"/>
        <v>#REF!</v>
      </c>
      <c r="AH179" s="7"/>
      <c r="AI179" s="7"/>
    </row>
    <row r="180" spans="1:39" x14ac:dyDescent="0.25">
      <c r="A180" s="5" t="s">
        <v>251</v>
      </c>
      <c r="B180" s="5" t="s">
        <v>17</v>
      </c>
      <c r="C180" t="s">
        <v>39</v>
      </c>
      <c r="D180">
        <v>70</v>
      </c>
      <c r="E180">
        <v>0.5</v>
      </c>
      <c r="F180">
        <v>0</v>
      </c>
      <c r="G180" s="7">
        <v>7.06</v>
      </c>
      <c r="H180" s="7">
        <v>1.63</v>
      </c>
      <c r="I180" t="e">
        <f>VLOOKUP(V180,#REF!,2,FALSE)</f>
        <v>#REF!</v>
      </c>
      <c r="J180">
        <v>0</v>
      </c>
      <c r="K180">
        <v>0</v>
      </c>
      <c r="L180">
        <v>0</v>
      </c>
      <c r="M180" t="e">
        <f t="shared" si="10"/>
        <v>#REF!</v>
      </c>
      <c r="N180" t="e">
        <f t="shared" si="11"/>
        <v>#REF!</v>
      </c>
      <c r="O180" t="e">
        <f>#REF!^2/((G180*#REF!)*(SQRT(1+H180^2)))</f>
        <v>#REF!</v>
      </c>
      <c r="P180" t="e">
        <f t="shared" si="12"/>
        <v>#REF!</v>
      </c>
      <c r="Q180" t="e">
        <f>VLOOKUP(V180,#REF!,4,FALSE)</f>
        <v>#REF!</v>
      </c>
      <c r="R180" s="10" t="e">
        <f>VLOOKUP(V180,#REF!,3,FALSE)</f>
        <v>#REF!</v>
      </c>
      <c r="S180">
        <v>0</v>
      </c>
      <c r="T180">
        <v>0</v>
      </c>
      <c r="U180" t="e">
        <f>IF(W180="","PSSE_Test_"&amp;A180&amp;"_"&amp;#REF!&amp;"_R0"&amp;"_SCR"&amp;ROUND(G180,2)&amp;"_XR"&amp;ROUND(H180,2)&amp;"_P"&amp;E180&amp;"_Q"&amp;VLOOKUP(F180,$AK$3:$AL$7,2,FALSE),"Test_"&amp;A180&amp;"_"&amp;#REF!&amp;"_R0"&amp;"_SCR"&amp;ROUND(G180,2)&amp;"_XR"&amp;ROUND(H180,2)&amp;"_P"&amp;E180&amp;"_Q"&amp;VLOOKUP(F180,$AK$3:$AL$7,2,FALSE)&amp;"_"&amp;W180)</f>
        <v>#REF!</v>
      </c>
      <c r="V180" t="str">
        <f t="shared" si="13"/>
        <v>PSSE_DMAT_HYB_SCR7.06_XR1.63_P0.5_Q0</v>
      </c>
      <c r="Y180" t="e">
        <f t="shared" si="14"/>
        <v>#REF!</v>
      </c>
      <c r="AH180" s="7"/>
      <c r="AI180" s="7"/>
    </row>
    <row r="181" spans="1:39" x14ac:dyDescent="0.25">
      <c r="A181" s="5" t="s">
        <v>252</v>
      </c>
      <c r="B181" s="5" t="s">
        <v>17</v>
      </c>
      <c r="C181" t="s">
        <v>39</v>
      </c>
      <c r="D181">
        <v>70</v>
      </c>
      <c r="E181">
        <v>0.5</v>
      </c>
      <c r="F181">
        <v>0</v>
      </c>
      <c r="G181" s="7">
        <v>4.53</v>
      </c>
      <c r="H181" s="7">
        <v>1.21</v>
      </c>
      <c r="I181" t="e">
        <f>VLOOKUP(V181,#REF!,2,FALSE)</f>
        <v>#REF!</v>
      </c>
      <c r="J181">
        <v>0</v>
      </c>
      <c r="K181">
        <v>0</v>
      </c>
      <c r="L181">
        <v>0</v>
      </c>
      <c r="M181" t="e">
        <f t="shared" si="10"/>
        <v>#REF!</v>
      </c>
      <c r="N181" t="e">
        <f t="shared" si="11"/>
        <v>#REF!</v>
      </c>
      <c r="O181" t="e">
        <f>#REF!^2/((G181*#REF!)*(SQRT(1+H181^2)))</f>
        <v>#REF!</v>
      </c>
      <c r="P181" t="e">
        <f t="shared" si="12"/>
        <v>#REF!</v>
      </c>
      <c r="Q181" t="e">
        <f>VLOOKUP(V181,#REF!,4,FALSE)</f>
        <v>#REF!</v>
      </c>
      <c r="R181" s="10" t="e">
        <f>VLOOKUP(V181,#REF!,3,FALSE)</f>
        <v>#REF!</v>
      </c>
      <c r="S181">
        <v>0</v>
      </c>
      <c r="T181">
        <v>0</v>
      </c>
      <c r="U181" t="e">
        <f>IF(W181="","PSSE_Test_"&amp;A181&amp;"_"&amp;#REF!&amp;"_R0"&amp;"_SCR"&amp;ROUND(G181,2)&amp;"_XR"&amp;ROUND(H181,2)&amp;"_P"&amp;E181&amp;"_Q"&amp;VLOOKUP(F181,$AK$3:$AL$7,2,FALSE),"Test_"&amp;A181&amp;"_"&amp;#REF!&amp;"_R0"&amp;"_SCR"&amp;ROUND(G181,2)&amp;"_XR"&amp;ROUND(H181,2)&amp;"_P"&amp;E181&amp;"_Q"&amp;VLOOKUP(F181,$AK$3:$AL$7,2,FALSE)&amp;"_"&amp;W181)</f>
        <v>#REF!</v>
      </c>
      <c r="V181" t="str">
        <f t="shared" si="13"/>
        <v>PSSE_DMAT_HYB_SCR4.53_XR1.21_P0.5_Q0</v>
      </c>
      <c r="Y181" t="e">
        <f t="shared" si="14"/>
        <v>#REF!</v>
      </c>
      <c r="AH181" s="7"/>
      <c r="AI181" s="7"/>
    </row>
    <row r="182" spans="1:39" x14ac:dyDescent="0.25">
      <c r="A182" s="5" t="s">
        <v>253</v>
      </c>
      <c r="B182" s="5" t="s">
        <v>17</v>
      </c>
      <c r="C182" t="s">
        <v>40</v>
      </c>
      <c r="D182">
        <v>50</v>
      </c>
      <c r="E182">
        <v>1</v>
      </c>
      <c r="F182">
        <v>0</v>
      </c>
      <c r="G182" s="7">
        <v>10</v>
      </c>
      <c r="H182" s="7">
        <v>14</v>
      </c>
      <c r="I182" t="e">
        <f>VLOOKUP(V182,#REF!,2,FALSE)</f>
        <v>#REF!</v>
      </c>
      <c r="J182">
        <v>0</v>
      </c>
      <c r="K182">
        <v>0</v>
      </c>
      <c r="L182">
        <v>0</v>
      </c>
      <c r="M182" t="e">
        <f t="shared" si="10"/>
        <v>#REF!</v>
      </c>
      <c r="N182" t="e">
        <f t="shared" si="11"/>
        <v>#REF!</v>
      </c>
      <c r="O182" t="e">
        <f>#REF!^2/((G182*#REF!)*(SQRT(1+H182^2)))</f>
        <v>#REF!</v>
      </c>
      <c r="P182" t="e">
        <f t="shared" si="12"/>
        <v>#REF!</v>
      </c>
      <c r="Q182" t="e">
        <f>VLOOKUP(V182,#REF!,4,FALSE)</f>
        <v>#REF!</v>
      </c>
      <c r="R182" s="10" t="e">
        <f>VLOOKUP(V182,#REF!,3,FALSE)</f>
        <v>#REF!</v>
      </c>
      <c r="S182">
        <v>0</v>
      </c>
      <c r="T182">
        <v>0</v>
      </c>
      <c r="U182" t="e">
        <f>IF(W182="","PSSE_Test_"&amp;A182&amp;"_"&amp;#REF!&amp;"_R0"&amp;"_SCR"&amp;ROUND(G182,2)&amp;"_XR"&amp;ROUND(H182,2)&amp;"_P"&amp;E182&amp;"_Q"&amp;VLOOKUP(F182,$AK$3:$AL$7,2,FALSE),"Test_"&amp;A182&amp;"_"&amp;#REF!&amp;"_R0"&amp;"_SCR"&amp;ROUND(G182,2)&amp;"_XR"&amp;ROUND(H182,2)&amp;"_P"&amp;E182&amp;"_Q"&amp;VLOOKUP(F182,$AK$3:$AL$7,2,FALSE)&amp;"_"&amp;W182)</f>
        <v>#REF!</v>
      </c>
      <c r="V182" t="str">
        <f t="shared" si="13"/>
        <v>PSSE_DMAT_HYB_SCR10_XR14_P1_Q0</v>
      </c>
      <c r="Y182" t="e">
        <f t="shared" si="14"/>
        <v>#REF!</v>
      </c>
      <c r="AH182" s="7"/>
      <c r="AI182" s="7"/>
    </row>
    <row r="183" spans="1:39" x14ac:dyDescent="0.25">
      <c r="A183" s="5" t="s">
        <v>254</v>
      </c>
      <c r="B183" s="5" t="s">
        <v>17</v>
      </c>
      <c r="C183" t="s">
        <v>40</v>
      </c>
      <c r="D183">
        <v>50</v>
      </c>
      <c r="E183">
        <v>1</v>
      </c>
      <c r="F183">
        <v>0</v>
      </c>
      <c r="G183" s="7">
        <v>10</v>
      </c>
      <c r="H183" s="7">
        <v>3</v>
      </c>
      <c r="I183" t="e">
        <f>VLOOKUP(V183,#REF!,2,FALSE)</f>
        <v>#REF!</v>
      </c>
      <c r="J183">
        <v>0</v>
      </c>
      <c r="K183">
        <v>0</v>
      </c>
      <c r="L183">
        <v>0</v>
      </c>
      <c r="M183" t="e">
        <f t="shared" si="10"/>
        <v>#REF!</v>
      </c>
      <c r="N183" t="e">
        <f t="shared" si="11"/>
        <v>#REF!</v>
      </c>
      <c r="O183" t="e">
        <f>#REF!^2/((G183*#REF!)*(SQRT(1+H183^2)))</f>
        <v>#REF!</v>
      </c>
      <c r="P183" t="e">
        <f t="shared" si="12"/>
        <v>#REF!</v>
      </c>
      <c r="Q183" t="e">
        <f>VLOOKUP(V183,#REF!,4,FALSE)</f>
        <v>#REF!</v>
      </c>
      <c r="R183" s="10" t="e">
        <f>VLOOKUP(V183,#REF!,3,FALSE)</f>
        <v>#REF!</v>
      </c>
      <c r="S183">
        <v>0</v>
      </c>
      <c r="T183">
        <v>0</v>
      </c>
      <c r="U183" t="e">
        <f>IF(W183="","PSSE_Test_"&amp;A183&amp;"_"&amp;#REF!&amp;"_R0"&amp;"_SCR"&amp;ROUND(G183,2)&amp;"_XR"&amp;ROUND(H183,2)&amp;"_P"&amp;E183&amp;"_Q"&amp;VLOOKUP(F183,$AK$3:$AL$7,2,FALSE),"Test_"&amp;A183&amp;"_"&amp;#REF!&amp;"_R0"&amp;"_SCR"&amp;ROUND(G183,2)&amp;"_XR"&amp;ROUND(H183,2)&amp;"_P"&amp;E183&amp;"_Q"&amp;VLOOKUP(F183,$AK$3:$AL$7,2,FALSE)&amp;"_"&amp;W183)</f>
        <v>#REF!</v>
      </c>
      <c r="V183" t="str">
        <f t="shared" si="13"/>
        <v>PSSE_DMAT_HYB_SCR10_XR3_P1_Q0</v>
      </c>
      <c r="Y183" t="e">
        <f t="shared" si="14"/>
        <v>#REF!</v>
      </c>
      <c r="AH183" s="7"/>
      <c r="AI183" s="7"/>
    </row>
    <row r="184" spans="1:39" x14ac:dyDescent="0.25">
      <c r="A184" s="5" t="s">
        <v>255</v>
      </c>
      <c r="B184" s="5" t="s">
        <v>17</v>
      </c>
      <c r="C184" t="s">
        <v>40</v>
      </c>
      <c r="D184">
        <v>50</v>
      </c>
      <c r="E184">
        <v>1</v>
      </c>
      <c r="F184">
        <v>0</v>
      </c>
      <c r="G184" s="7">
        <v>3</v>
      </c>
      <c r="H184" s="7">
        <v>14</v>
      </c>
      <c r="I184" t="e">
        <f>VLOOKUP(V184,#REF!,2,FALSE)</f>
        <v>#REF!</v>
      </c>
      <c r="J184">
        <v>0</v>
      </c>
      <c r="K184">
        <v>0</v>
      </c>
      <c r="L184">
        <v>0</v>
      </c>
      <c r="M184" t="e">
        <f t="shared" si="10"/>
        <v>#REF!</v>
      </c>
      <c r="N184" t="e">
        <f t="shared" si="11"/>
        <v>#REF!</v>
      </c>
      <c r="O184" t="e">
        <f>#REF!^2/((G184*#REF!)*(SQRT(1+H184^2)))</f>
        <v>#REF!</v>
      </c>
      <c r="P184" t="e">
        <f t="shared" si="12"/>
        <v>#REF!</v>
      </c>
      <c r="Q184" t="e">
        <f>VLOOKUP(V184,#REF!,4,FALSE)</f>
        <v>#REF!</v>
      </c>
      <c r="R184" s="10" t="e">
        <f>VLOOKUP(V184,#REF!,3,FALSE)</f>
        <v>#REF!</v>
      </c>
      <c r="S184">
        <v>0</v>
      </c>
      <c r="T184">
        <v>0</v>
      </c>
      <c r="U184" t="e">
        <f>IF(W184="","PSSE_Test_"&amp;A184&amp;"_"&amp;#REF!&amp;"_R0"&amp;"_SCR"&amp;ROUND(G184,2)&amp;"_XR"&amp;ROUND(H184,2)&amp;"_P"&amp;E184&amp;"_Q"&amp;VLOOKUP(F184,$AK$3:$AL$7,2,FALSE),"Test_"&amp;A184&amp;"_"&amp;#REF!&amp;"_R0"&amp;"_SCR"&amp;ROUND(G184,2)&amp;"_XR"&amp;ROUND(H184,2)&amp;"_P"&amp;E184&amp;"_Q"&amp;VLOOKUP(F184,$AK$3:$AL$7,2,FALSE)&amp;"_"&amp;W184)</f>
        <v>#REF!</v>
      </c>
      <c r="V184" t="str">
        <f t="shared" si="13"/>
        <v>PSSE_DMAT_HYB_SCR3_XR14_P1_Q0</v>
      </c>
      <c r="Y184" t="e">
        <f t="shared" si="14"/>
        <v>#REF!</v>
      </c>
      <c r="AH184" s="7"/>
      <c r="AI184" s="7"/>
    </row>
    <row r="185" spans="1:39" x14ac:dyDescent="0.25">
      <c r="A185" s="5" t="s">
        <v>256</v>
      </c>
      <c r="B185" s="5" t="s">
        <v>17</v>
      </c>
      <c r="C185" t="s">
        <v>40</v>
      </c>
      <c r="D185">
        <v>50</v>
      </c>
      <c r="E185">
        <v>1</v>
      </c>
      <c r="F185">
        <v>0</v>
      </c>
      <c r="G185" s="7">
        <v>3</v>
      </c>
      <c r="H185" s="7">
        <v>3</v>
      </c>
      <c r="I185" t="e">
        <f>VLOOKUP(V185,#REF!,2,FALSE)</f>
        <v>#REF!</v>
      </c>
      <c r="J185">
        <v>0</v>
      </c>
      <c r="K185">
        <v>0</v>
      </c>
      <c r="L185">
        <v>0</v>
      </c>
      <c r="M185" t="e">
        <f t="shared" si="10"/>
        <v>#REF!</v>
      </c>
      <c r="N185" t="e">
        <f t="shared" si="11"/>
        <v>#REF!</v>
      </c>
      <c r="O185" t="e">
        <f>#REF!^2/((G185*#REF!)*(SQRT(1+H185^2)))</f>
        <v>#REF!</v>
      </c>
      <c r="P185" t="e">
        <f t="shared" si="12"/>
        <v>#REF!</v>
      </c>
      <c r="Q185" t="e">
        <f>VLOOKUP(V185,#REF!,4,FALSE)</f>
        <v>#REF!</v>
      </c>
      <c r="R185" s="10" t="e">
        <f>VLOOKUP(V185,#REF!,3,FALSE)</f>
        <v>#REF!</v>
      </c>
      <c r="S185">
        <v>0</v>
      </c>
      <c r="T185">
        <v>0</v>
      </c>
      <c r="U185" t="e">
        <f>IF(W185="","PSSE_Test_"&amp;A185&amp;"_"&amp;#REF!&amp;"_R0"&amp;"_SCR"&amp;ROUND(G185,2)&amp;"_XR"&amp;ROUND(H185,2)&amp;"_P"&amp;E185&amp;"_Q"&amp;VLOOKUP(F185,$AK$3:$AL$7,2,FALSE),"Test_"&amp;A185&amp;"_"&amp;#REF!&amp;"_R0"&amp;"_SCR"&amp;ROUND(G185,2)&amp;"_XR"&amp;ROUND(H185,2)&amp;"_P"&amp;E185&amp;"_Q"&amp;VLOOKUP(F185,$AK$3:$AL$7,2,FALSE)&amp;"_"&amp;W185)</f>
        <v>#REF!</v>
      </c>
      <c r="V185" t="str">
        <f t="shared" si="13"/>
        <v>PSSE_DMAT_HYB_SCR3_XR3_P1_Q0</v>
      </c>
      <c r="Y185" t="e">
        <f t="shared" si="14"/>
        <v>#REF!</v>
      </c>
      <c r="AH185" s="7"/>
      <c r="AI185" s="7"/>
    </row>
    <row r="186" spans="1:39" x14ac:dyDescent="0.25">
      <c r="A186" s="5" t="s">
        <v>257</v>
      </c>
      <c r="B186" s="5" t="s">
        <v>17</v>
      </c>
      <c r="C186" t="s">
        <v>40</v>
      </c>
      <c r="D186">
        <v>50</v>
      </c>
      <c r="E186">
        <v>1</v>
      </c>
      <c r="F186">
        <v>0</v>
      </c>
      <c r="G186" s="7">
        <v>7.06</v>
      </c>
      <c r="H186" s="7">
        <v>1.63</v>
      </c>
      <c r="I186" t="e">
        <f>VLOOKUP(V186,#REF!,2,FALSE)</f>
        <v>#REF!</v>
      </c>
      <c r="J186">
        <v>0</v>
      </c>
      <c r="K186">
        <v>0</v>
      </c>
      <c r="L186">
        <v>0</v>
      </c>
      <c r="M186" t="e">
        <f t="shared" si="10"/>
        <v>#REF!</v>
      </c>
      <c r="N186" t="e">
        <f t="shared" si="11"/>
        <v>#REF!</v>
      </c>
      <c r="O186" t="e">
        <f>#REF!^2/((G186*#REF!)*(SQRT(1+H186^2)))</f>
        <v>#REF!</v>
      </c>
      <c r="P186" t="e">
        <f t="shared" si="12"/>
        <v>#REF!</v>
      </c>
      <c r="Q186" t="e">
        <f>VLOOKUP(V186,#REF!,4,FALSE)</f>
        <v>#REF!</v>
      </c>
      <c r="R186" s="10" t="e">
        <f>VLOOKUP(V186,#REF!,3,FALSE)</f>
        <v>#REF!</v>
      </c>
      <c r="S186">
        <v>0</v>
      </c>
      <c r="T186">
        <v>0</v>
      </c>
      <c r="U186" t="e">
        <f>IF(W186="","PSSE_Test_"&amp;A186&amp;"_"&amp;#REF!&amp;"_R0"&amp;"_SCR"&amp;ROUND(G186,2)&amp;"_XR"&amp;ROUND(H186,2)&amp;"_P"&amp;E186&amp;"_Q"&amp;VLOOKUP(F186,$AK$3:$AL$7,2,FALSE),"Test_"&amp;A186&amp;"_"&amp;#REF!&amp;"_R0"&amp;"_SCR"&amp;ROUND(G186,2)&amp;"_XR"&amp;ROUND(H186,2)&amp;"_P"&amp;E186&amp;"_Q"&amp;VLOOKUP(F186,$AK$3:$AL$7,2,FALSE)&amp;"_"&amp;W186)</f>
        <v>#REF!</v>
      </c>
      <c r="V186" t="str">
        <f t="shared" si="13"/>
        <v>PSSE_DMAT_HYB_SCR7.06_XR1.63_P1_Q0</v>
      </c>
      <c r="Y186" t="e">
        <f t="shared" si="14"/>
        <v>#REF!</v>
      </c>
      <c r="AH186" s="7"/>
      <c r="AI186" s="7"/>
    </row>
    <row r="187" spans="1:39" x14ac:dyDescent="0.25">
      <c r="A187" s="5" t="s">
        <v>258</v>
      </c>
      <c r="B187" s="5" t="s">
        <v>17</v>
      </c>
      <c r="C187" t="s">
        <v>40</v>
      </c>
      <c r="D187">
        <v>50</v>
      </c>
      <c r="E187">
        <v>1</v>
      </c>
      <c r="F187">
        <v>0</v>
      </c>
      <c r="G187" s="7">
        <v>4.53</v>
      </c>
      <c r="H187" s="7">
        <v>1.21</v>
      </c>
      <c r="I187" t="e">
        <f>VLOOKUP(V187,#REF!,2,FALSE)</f>
        <v>#REF!</v>
      </c>
      <c r="J187">
        <v>0</v>
      </c>
      <c r="K187">
        <v>0</v>
      </c>
      <c r="L187">
        <v>0</v>
      </c>
      <c r="M187" t="e">
        <f t="shared" si="10"/>
        <v>#REF!</v>
      </c>
      <c r="N187" t="e">
        <f t="shared" si="11"/>
        <v>#REF!</v>
      </c>
      <c r="O187" t="e">
        <f>#REF!^2/((G187*#REF!)*(SQRT(1+H187^2)))</f>
        <v>#REF!</v>
      </c>
      <c r="P187" t="e">
        <f t="shared" si="12"/>
        <v>#REF!</v>
      </c>
      <c r="Q187" t="e">
        <f>VLOOKUP(V187,#REF!,4,FALSE)</f>
        <v>#REF!</v>
      </c>
      <c r="R187" s="10" t="e">
        <f>VLOOKUP(V187,#REF!,3,FALSE)</f>
        <v>#REF!</v>
      </c>
      <c r="S187">
        <v>0</v>
      </c>
      <c r="T187">
        <v>0</v>
      </c>
      <c r="U187" t="e">
        <f>IF(W187="","PSSE_Test_"&amp;A187&amp;"_"&amp;#REF!&amp;"_R0"&amp;"_SCR"&amp;ROUND(G187,2)&amp;"_XR"&amp;ROUND(H187,2)&amp;"_P"&amp;E187&amp;"_Q"&amp;VLOOKUP(F187,$AK$3:$AL$7,2,FALSE),"Test_"&amp;A187&amp;"_"&amp;#REF!&amp;"_R0"&amp;"_SCR"&amp;ROUND(G187,2)&amp;"_XR"&amp;ROUND(H187,2)&amp;"_P"&amp;E187&amp;"_Q"&amp;VLOOKUP(F187,$AK$3:$AL$7,2,FALSE)&amp;"_"&amp;W187)</f>
        <v>#REF!</v>
      </c>
      <c r="V187" t="str">
        <f t="shared" si="13"/>
        <v>PSSE_DMAT_HYB_SCR4.53_XR1.21_P1_Q0</v>
      </c>
      <c r="Y187" t="e">
        <f t="shared" si="14"/>
        <v>#REF!</v>
      </c>
      <c r="AH187" s="7"/>
      <c r="AI187" s="7"/>
    </row>
    <row r="188" spans="1:39" x14ac:dyDescent="0.25">
      <c r="A188" s="5" t="s">
        <v>259</v>
      </c>
      <c r="B188" s="5" t="s">
        <v>17</v>
      </c>
      <c r="C188" t="s">
        <v>40</v>
      </c>
      <c r="D188">
        <v>50</v>
      </c>
      <c r="E188">
        <v>0.5</v>
      </c>
      <c r="F188">
        <v>0</v>
      </c>
      <c r="G188" s="7">
        <v>7.06</v>
      </c>
      <c r="H188" s="7">
        <v>1.63</v>
      </c>
      <c r="I188" t="e">
        <f>VLOOKUP(V188,#REF!,2,FALSE)</f>
        <v>#REF!</v>
      </c>
      <c r="J188">
        <v>0</v>
      </c>
      <c r="K188">
        <v>0</v>
      </c>
      <c r="L188">
        <v>0</v>
      </c>
      <c r="M188" t="e">
        <f t="shared" si="10"/>
        <v>#REF!</v>
      </c>
      <c r="N188" t="e">
        <f t="shared" si="11"/>
        <v>#REF!</v>
      </c>
      <c r="O188" t="e">
        <f>#REF!^2/((G188*#REF!)*(SQRT(1+H188^2)))</f>
        <v>#REF!</v>
      </c>
      <c r="P188" t="e">
        <f t="shared" si="12"/>
        <v>#REF!</v>
      </c>
      <c r="Q188" t="e">
        <f>VLOOKUP(V188,#REF!,4,FALSE)</f>
        <v>#REF!</v>
      </c>
      <c r="R188" s="10" t="e">
        <f>VLOOKUP(V188,#REF!,3,FALSE)</f>
        <v>#REF!</v>
      </c>
      <c r="S188">
        <v>0</v>
      </c>
      <c r="T188">
        <v>0</v>
      </c>
      <c r="U188" t="e">
        <f>IF(W188="","PSSE_Test_"&amp;A188&amp;"_"&amp;#REF!&amp;"_R0"&amp;"_SCR"&amp;ROUND(G188,2)&amp;"_XR"&amp;ROUND(H188,2)&amp;"_P"&amp;E188&amp;"_Q"&amp;VLOOKUP(F188,$AK$3:$AL$7,2,FALSE),"Test_"&amp;A188&amp;"_"&amp;#REF!&amp;"_R0"&amp;"_SCR"&amp;ROUND(G188,2)&amp;"_XR"&amp;ROUND(H188,2)&amp;"_P"&amp;E188&amp;"_Q"&amp;VLOOKUP(F188,$AK$3:$AL$7,2,FALSE)&amp;"_"&amp;W188)</f>
        <v>#REF!</v>
      </c>
      <c r="V188" t="str">
        <f t="shared" si="13"/>
        <v>PSSE_DMAT_HYB_SCR7.06_XR1.63_P0.5_Q0</v>
      </c>
      <c r="Y188" t="e">
        <f t="shared" si="14"/>
        <v>#REF!</v>
      </c>
      <c r="AH188" s="7"/>
      <c r="AI188" s="7"/>
    </row>
    <row r="189" spans="1:39" x14ac:dyDescent="0.25">
      <c r="A189" s="5" t="s">
        <v>260</v>
      </c>
      <c r="B189" s="5" t="s">
        <v>17</v>
      </c>
      <c r="C189" t="s">
        <v>40</v>
      </c>
      <c r="D189">
        <v>50</v>
      </c>
      <c r="E189">
        <v>0.5</v>
      </c>
      <c r="F189">
        <v>0</v>
      </c>
      <c r="G189" s="7">
        <v>4.53</v>
      </c>
      <c r="H189" s="7">
        <v>1.21</v>
      </c>
      <c r="I189" t="e">
        <f>VLOOKUP(V189,#REF!,2,FALSE)</f>
        <v>#REF!</v>
      </c>
      <c r="J189">
        <v>0</v>
      </c>
      <c r="K189">
        <v>0</v>
      </c>
      <c r="L189">
        <v>0</v>
      </c>
      <c r="M189" t="e">
        <f t="shared" si="10"/>
        <v>#REF!</v>
      </c>
      <c r="N189" t="e">
        <f t="shared" si="11"/>
        <v>#REF!</v>
      </c>
      <c r="O189" t="e">
        <f>#REF!^2/((G189*#REF!)*(SQRT(1+H189^2)))</f>
        <v>#REF!</v>
      </c>
      <c r="P189" t="e">
        <f t="shared" si="12"/>
        <v>#REF!</v>
      </c>
      <c r="Q189" t="e">
        <f>VLOOKUP(V189,#REF!,4,FALSE)</f>
        <v>#REF!</v>
      </c>
      <c r="R189" s="10" t="e">
        <f>VLOOKUP(V189,#REF!,3,FALSE)</f>
        <v>#REF!</v>
      </c>
      <c r="S189">
        <v>0</v>
      </c>
      <c r="T189">
        <v>0</v>
      </c>
      <c r="U189" t="e">
        <f>IF(W189="","PSSE_Test_"&amp;A189&amp;"_"&amp;#REF!&amp;"_R0"&amp;"_SCR"&amp;ROUND(G189,2)&amp;"_XR"&amp;ROUND(H189,2)&amp;"_P"&amp;E189&amp;"_Q"&amp;VLOOKUP(F189,$AK$3:$AL$7,2,FALSE),"Test_"&amp;A189&amp;"_"&amp;#REF!&amp;"_R0"&amp;"_SCR"&amp;ROUND(G189,2)&amp;"_XR"&amp;ROUND(H189,2)&amp;"_P"&amp;E189&amp;"_Q"&amp;VLOOKUP(F189,$AK$3:$AL$7,2,FALSE)&amp;"_"&amp;W189)</f>
        <v>#REF!</v>
      </c>
      <c r="V189" t="str">
        <f t="shared" si="13"/>
        <v>PSSE_DMAT_HYB_SCR4.53_XR1.21_P0.5_Q0</v>
      </c>
      <c r="Y189" t="e">
        <f t="shared" si="14"/>
        <v>#REF!</v>
      </c>
      <c r="AH189" s="7"/>
      <c r="AI189" s="7"/>
    </row>
    <row r="190" spans="1:39" x14ac:dyDescent="0.25">
      <c r="A190" s="5" t="s">
        <v>261</v>
      </c>
      <c r="B190" s="5" t="s">
        <v>17</v>
      </c>
      <c r="C190" t="s">
        <v>41</v>
      </c>
      <c r="D190">
        <v>20</v>
      </c>
      <c r="E190">
        <v>1</v>
      </c>
      <c r="F190">
        <v>0</v>
      </c>
      <c r="G190" s="7">
        <v>10</v>
      </c>
      <c r="H190" s="7">
        <v>14</v>
      </c>
      <c r="I190" t="e">
        <f>VLOOKUP(V190,#REF!,2,FALSE)</f>
        <v>#REF!</v>
      </c>
      <c r="J190">
        <v>0</v>
      </c>
      <c r="K190">
        <v>0</v>
      </c>
      <c r="L190">
        <v>0</v>
      </c>
      <c r="M190" t="e">
        <f t="shared" si="10"/>
        <v>#REF!</v>
      </c>
      <c r="N190" t="e">
        <f t="shared" si="11"/>
        <v>#REF!</v>
      </c>
      <c r="O190" t="e">
        <f>#REF!^2/((G190*#REF!)*(SQRT(1+H190^2)))</f>
        <v>#REF!</v>
      </c>
      <c r="P190" t="e">
        <f t="shared" si="12"/>
        <v>#REF!</v>
      </c>
      <c r="Q190" t="e">
        <f>VLOOKUP(V190,#REF!,4,FALSE)</f>
        <v>#REF!</v>
      </c>
      <c r="R190" s="10" t="e">
        <f>VLOOKUP(V190,#REF!,3,FALSE)</f>
        <v>#REF!</v>
      </c>
      <c r="S190">
        <v>0</v>
      </c>
      <c r="T190">
        <v>0</v>
      </c>
      <c r="U190" t="e">
        <f>IF(W190="","PSSE_Test_"&amp;A190&amp;"_"&amp;#REF!&amp;"_R0"&amp;"_SCR"&amp;ROUND(G190,2)&amp;"_XR"&amp;ROUND(H190,2)&amp;"_P"&amp;E190&amp;"_Q"&amp;VLOOKUP(F190,$AK$3:$AL$7,2,FALSE),"Test_"&amp;A190&amp;"_"&amp;#REF!&amp;"_R0"&amp;"_SCR"&amp;ROUND(G190,2)&amp;"_XR"&amp;ROUND(H190,2)&amp;"_P"&amp;E190&amp;"_Q"&amp;VLOOKUP(F190,$AK$3:$AL$7,2,FALSE)&amp;"_"&amp;W190)</f>
        <v>#REF!</v>
      </c>
      <c r="V190" t="str">
        <f t="shared" si="13"/>
        <v>PSSE_DMAT_HYB_SCR10_XR14_P1_Q0</v>
      </c>
      <c r="Y190" t="e">
        <f t="shared" si="14"/>
        <v>#REF!</v>
      </c>
      <c r="AH190" s="7"/>
      <c r="AI190" s="7"/>
      <c r="AM190" s="1"/>
    </row>
    <row r="191" spans="1:39" x14ac:dyDescent="0.25">
      <c r="A191" s="5" t="s">
        <v>262</v>
      </c>
      <c r="B191" s="5" t="s">
        <v>17</v>
      </c>
      <c r="C191" t="s">
        <v>42</v>
      </c>
      <c r="D191">
        <v>20</v>
      </c>
      <c r="E191">
        <v>1</v>
      </c>
      <c r="F191">
        <v>0</v>
      </c>
      <c r="G191" s="7">
        <v>10</v>
      </c>
      <c r="H191" s="7">
        <v>14</v>
      </c>
      <c r="I191" t="e">
        <f>VLOOKUP(V191,#REF!,2,FALSE)</f>
        <v>#REF!</v>
      </c>
      <c r="J191">
        <v>0</v>
      </c>
      <c r="K191">
        <v>0</v>
      </c>
      <c r="L191">
        <v>0</v>
      </c>
      <c r="M191" t="e">
        <f t="shared" si="10"/>
        <v>#REF!</v>
      </c>
      <c r="N191" t="e">
        <f t="shared" si="11"/>
        <v>#REF!</v>
      </c>
      <c r="O191" t="e">
        <f>#REF!^2/((G191*#REF!)*(SQRT(1+H191^2)))</f>
        <v>#REF!</v>
      </c>
      <c r="P191" t="e">
        <f t="shared" si="12"/>
        <v>#REF!</v>
      </c>
      <c r="Q191" t="e">
        <f>VLOOKUP(V191,#REF!,4,FALSE)</f>
        <v>#REF!</v>
      </c>
      <c r="R191" s="10" t="e">
        <f>VLOOKUP(V191,#REF!,3,FALSE)</f>
        <v>#REF!</v>
      </c>
      <c r="S191">
        <v>0</v>
      </c>
      <c r="T191">
        <v>0</v>
      </c>
      <c r="U191" t="e">
        <f>IF(W191="","PSSE_Test_"&amp;A191&amp;"_"&amp;#REF!&amp;"_R0"&amp;"_SCR"&amp;ROUND(G191,2)&amp;"_XR"&amp;ROUND(H191,2)&amp;"_P"&amp;E191&amp;"_Q"&amp;VLOOKUP(F191,$AK$3:$AL$7,2,FALSE),"Test_"&amp;A191&amp;"_"&amp;#REF!&amp;"_R0"&amp;"_SCR"&amp;ROUND(G191,2)&amp;"_XR"&amp;ROUND(H191,2)&amp;"_P"&amp;E191&amp;"_Q"&amp;VLOOKUP(F191,$AK$3:$AL$7,2,FALSE)&amp;"_"&amp;W191)</f>
        <v>#REF!</v>
      </c>
      <c r="V191" t="str">
        <f t="shared" si="13"/>
        <v>PSSE_DMAT_HYB_SCR10_XR14_P1_Q0</v>
      </c>
      <c r="Y191" t="e">
        <f t="shared" si="14"/>
        <v>#REF!</v>
      </c>
      <c r="AH191" s="7"/>
      <c r="AI191" s="7"/>
      <c r="AM191" s="1"/>
    </row>
    <row r="192" spans="1:39" x14ac:dyDescent="0.25">
      <c r="A192" s="5" t="s">
        <v>263</v>
      </c>
      <c r="B192" s="5" t="s">
        <v>17</v>
      </c>
      <c r="C192" t="s">
        <v>43</v>
      </c>
      <c r="D192">
        <v>20</v>
      </c>
      <c r="E192">
        <v>1</v>
      </c>
      <c r="F192">
        <v>0</v>
      </c>
      <c r="G192" s="7">
        <v>10</v>
      </c>
      <c r="H192" s="7">
        <v>14</v>
      </c>
      <c r="I192" t="e">
        <f>VLOOKUP(V192,#REF!,2,FALSE)</f>
        <v>#REF!</v>
      </c>
      <c r="J192">
        <v>0</v>
      </c>
      <c r="K192">
        <v>0</v>
      </c>
      <c r="L192">
        <v>0</v>
      </c>
      <c r="M192" t="e">
        <f t="shared" ref="M192:M255" si="15">O192*T192</f>
        <v>#REF!</v>
      </c>
      <c r="N192" t="e">
        <f t="shared" ref="N192:N255" si="16">P192*T192</f>
        <v>#REF!</v>
      </c>
      <c r="O192" t="e">
        <f>#REF!^2/((G192*#REF!)*(SQRT(1+H192^2)))</f>
        <v>#REF!</v>
      </c>
      <c r="P192" t="e">
        <f t="shared" si="12"/>
        <v>#REF!</v>
      </c>
      <c r="Q192" t="e">
        <f>VLOOKUP(V192,#REF!,4,FALSE)</f>
        <v>#REF!</v>
      </c>
      <c r="R192" s="10" t="e">
        <f>VLOOKUP(V192,#REF!,3,FALSE)</f>
        <v>#REF!</v>
      </c>
      <c r="S192">
        <v>0</v>
      </c>
      <c r="T192">
        <v>0</v>
      </c>
      <c r="U192" t="e">
        <f>IF(W192="","PSSE_Test_"&amp;A192&amp;"_"&amp;#REF!&amp;"_R0"&amp;"_SCR"&amp;ROUND(G192,2)&amp;"_XR"&amp;ROUND(H192,2)&amp;"_P"&amp;E192&amp;"_Q"&amp;VLOOKUP(F192,$AK$3:$AL$7,2,FALSE),"Test_"&amp;A192&amp;"_"&amp;#REF!&amp;"_R0"&amp;"_SCR"&amp;ROUND(G192,2)&amp;"_XR"&amp;ROUND(H192,2)&amp;"_P"&amp;E192&amp;"_Q"&amp;VLOOKUP(F192,$AK$3:$AL$7,2,FALSE)&amp;"_"&amp;W192)</f>
        <v>#REF!</v>
      </c>
      <c r="V192" t="str">
        <f t="shared" si="13"/>
        <v>PSSE_DMAT_HYB_SCR10_XR14_P1_Q0</v>
      </c>
      <c r="Y192" t="e">
        <f t="shared" si="14"/>
        <v>#REF!</v>
      </c>
      <c r="AH192" s="7"/>
      <c r="AI192" s="7"/>
      <c r="AM192" s="1"/>
    </row>
    <row r="193" spans="1:39" x14ac:dyDescent="0.25">
      <c r="A193" s="5" t="s">
        <v>264</v>
      </c>
      <c r="B193" s="5" t="s">
        <v>17</v>
      </c>
      <c r="C193" t="s">
        <v>41</v>
      </c>
      <c r="D193">
        <v>20</v>
      </c>
      <c r="E193">
        <v>1</v>
      </c>
      <c r="F193">
        <v>0</v>
      </c>
      <c r="G193" s="7">
        <v>10</v>
      </c>
      <c r="H193" s="7">
        <v>3</v>
      </c>
      <c r="I193" t="e">
        <f>VLOOKUP(V193,#REF!,2,FALSE)</f>
        <v>#REF!</v>
      </c>
      <c r="J193">
        <v>0</v>
      </c>
      <c r="K193">
        <v>0</v>
      </c>
      <c r="L193">
        <v>0</v>
      </c>
      <c r="M193" t="e">
        <f t="shared" si="15"/>
        <v>#REF!</v>
      </c>
      <c r="N193" t="e">
        <f t="shared" si="16"/>
        <v>#REF!</v>
      </c>
      <c r="O193" t="e">
        <f>#REF!^2/((G193*#REF!)*(SQRT(1+H193^2)))</f>
        <v>#REF!</v>
      </c>
      <c r="P193" t="e">
        <f t="shared" si="12"/>
        <v>#REF!</v>
      </c>
      <c r="Q193" t="e">
        <f>VLOOKUP(V193,#REF!,4,FALSE)</f>
        <v>#REF!</v>
      </c>
      <c r="R193" s="10" t="e">
        <f>VLOOKUP(V193,#REF!,3,FALSE)</f>
        <v>#REF!</v>
      </c>
      <c r="S193">
        <v>0</v>
      </c>
      <c r="T193">
        <v>0</v>
      </c>
      <c r="U193" t="e">
        <f>IF(W193="","PSSE_Test_"&amp;A193&amp;"_"&amp;#REF!&amp;"_R0"&amp;"_SCR"&amp;ROUND(G193,2)&amp;"_XR"&amp;ROUND(H193,2)&amp;"_P"&amp;E193&amp;"_Q"&amp;VLOOKUP(F193,$AK$3:$AL$7,2,FALSE),"Test_"&amp;A193&amp;"_"&amp;#REF!&amp;"_R0"&amp;"_SCR"&amp;ROUND(G193,2)&amp;"_XR"&amp;ROUND(H193,2)&amp;"_P"&amp;E193&amp;"_Q"&amp;VLOOKUP(F193,$AK$3:$AL$7,2,FALSE)&amp;"_"&amp;W193)</f>
        <v>#REF!</v>
      </c>
      <c r="V193" t="str">
        <f t="shared" si="13"/>
        <v>PSSE_DMAT_HYB_SCR10_XR3_P1_Q0</v>
      </c>
      <c r="Y193" t="e">
        <f t="shared" si="14"/>
        <v>#REF!</v>
      </c>
      <c r="AH193" s="7"/>
      <c r="AI193" s="7"/>
      <c r="AM193" s="1"/>
    </row>
    <row r="194" spans="1:39" x14ac:dyDescent="0.25">
      <c r="A194" s="5" t="s">
        <v>265</v>
      </c>
      <c r="B194" s="5" t="s">
        <v>17</v>
      </c>
      <c r="C194" t="s">
        <v>42</v>
      </c>
      <c r="D194">
        <v>20</v>
      </c>
      <c r="E194">
        <v>1</v>
      </c>
      <c r="F194">
        <v>0</v>
      </c>
      <c r="G194" s="7">
        <v>10</v>
      </c>
      <c r="H194" s="7">
        <v>3</v>
      </c>
      <c r="I194" t="e">
        <f>VLOOKUP(V194,#REF!,2,FALSE)</f>
        <v>#REF!</v>
      </c>
      <c r="J194">
        <v>0</v>
      </c>
      <c r="K194">
        <v>0</v>
      </c>
      <c r="L194">
        <v>0</v>
      </c>
      <c r="M194" t="e">
        <f t="shared" si="15"/>
        <v>#REF!</v>
      </c>
      <c r="N194" t="e">
        <f t="shared" si="16"/>
        <v>#REF!</v>
      </c>
      <c r="O194" t="e">
        <f>#REF!^2/((G194*#REF!)*(SQRT(1+H194^2)))</f>
        <v>#REF!</v>
      </c>
      <c r="P194" t="e">
        <f t="shared" ref="P194:P249" si="17">O194*H194/(2*PI()*50)</f>
        <v>#REF!</v>
      </c>
      <c r="Q194" t="e">
        <f>VLOOKUP(V194,#REF!,4,FALSE)</f>
        <v>#REF!</v>
      </c>
      <c r="R194" s="10" t="e">
        <f>VLOOKUP(V194,#REF!,3,FALSE)</f>
        <v>#REF!</v>
      </c>
      <c r="S194">
        <v>0</v>
      </c>
      <c r="T194">
        <v>0</v>
      </c>
      <c r="U194" t="e">
        <f>IF(W194="","PSSE_Test_"&amp;A194&amp;"_"&amp;#REF!&amp;"_R0"&amp;"_SCR"&amp;ROUND(G194,2)&amp;"_XR"&amp;ROUND(H194,2)&amp;"_P"&amp;E194&amp;"_Q"&amp;VLOOKUP(F194,$AK$3:$AL$7,2,FALSE),"Test_"&amp;A194&amp;"_"&amp;#REF!&amp;"_R0"&amp;"_SCR"&amp;ROUND(G194,2)&amp;"_XR"&amp;ROUND(H194,2)&amp;"_P"&amp;E194&amp;"_Q"&amp;VLOOKUP(F194,$AK$3:$AL$7,2,FALSE)&amp;"_"&amp;W194)</f>
        <v>#REF!</v>
      </c>
      <c r="V194" t="str">
        <f t="shared" si="13"/>
        <v>PSSE_DMAT_HYB_SCR10_XR3_P1_Q0</v>
      </c>
      <c r="Y194" t="e">
        <f t="shared" si="14"/>
        <v>#REF!</v>
      </c>
      <c r="AH194" s="7"/>
      <c r="AI194" s="7"/>
      <c r="AM194" s="1"/>
    </row>
    <row r="195" spans="1:39" x14ac:dyDescent="0.25">
      <c r="A195" s="5" t="s">
        <v>266</v>
      </c>
      <c r="B195" s="5" t="s">
        <v>17</v>
      </c>
      <c r="C195" t="s">
        <v>43</v>
      </c>
      <c r="D195">
        <v>20</v>
      </c>
      <c r="E195">
        <v>1</v>
      </c>
      <c r="F195">
        <v>0</v>
      </c>
      <c r="G195" s="7">
        <v>10</v>
      </c>
      <c r="H195" s="7">
        <v>3</v>
      </c>
      <c r="I195" t="e">
        <f>VLOOKUP(V195,#REF!,2,FALSE)</f>
        <v>#REF!</v>
      </c>
      <c r="J195">
        <v>0</v>
      </c>
      <c r="K195">
        <v>0</v>
      </c>
      <c r="L195">
        <v>0</v>
      </c>
      <c r="M195" t="e">
        <f t="shared" si="15"/>
        <v>#REF!</v>
      </c>
      <c r="N195" t="e">
        <f t="shared" si="16"/>
        <v>#REF!</v>
      </c>
      <c r="O195" t="e">
        <f>#REF!^2/((G195*#REF!)*(SQRT(1+H195^2)))</f>
        <v>#REF!</v>
      </c>
      <c r="P195" t="e">
        <f t="shared" si="17"/>
        <v>#REF!</v>
      </c>
      <c r="Q195" t="e">
        <f>VLOOKUP(V195,#REF!,4,FALSE)</f>
        <v>#REF!</v>
      </c>
      <c r="R195" s="10" t="e">
        <f>VLOOKUP(V195,#REF!,3,FALSE)</f>
        <v>#REF!</v>
      </c>
      <c r="S195">
        <v>0</v>
      </c>
      <c r="T195">
        <v>0</v>
      </c>
      <c r="U195" t="e">
        <f>IF(W195="","PSSE_Test_"&amp;A195&amp;"_"&amp;#REF!&amp;"_R0"&amp;"_SCR"&amp;ROUND(G195,2)&amp;"_XR"&amp;ROUND(H195,2)&amp;"_P"&amp;E195&amp;"_Q"&amp;VLOOKUP(F195,$AK$3:$AL$7,2,FALSE),"Test_"&amp;A195&amp;"_"&amp;#REF!&amp;"_R0"&amp;"_SCR"&amp;ROUND(G195,2)&amp;"_XR"&amp;ROUND(H195,2)&amp;"_P"&amp;E195&amp;"_Q"&amp;VLOOKUP(F195,$AK$3:$AL$7,2,FALSE)&amp;"_"&amp;W195)</f>
        <v>#REF!</v>
      </c>
      <c r="V195" t="str">
        <f t="shared" ref="V195:V258" si="18">"PSSE_DMAT_HYB_SCR"&amp;ROUND(G195,2)&amp;"_XR"&amp;ROUND(H195,2)&amp;"_P"&amp;E195&amp;"_Q"&amp;F195</f>
        <v>PSSE_DMAT_HYB_SCR10_XR3_P1_Q0</v>
      </c>
      <c r="Y195" t="e">
        <f t="shared" si="14"/>
        <v>#REF!</v>
      </c>
      <c r="AH195" s="7"/>
      <c r="AI195" s="7"/>
      <c r="AM195" s="1"/>
    </row>
    <row r="196" spans="1:39" x14ac:dyDescent="0.25">
      <c r="A196" s="5" t="s">
        <v>267</v>
      </c>
      <c r="B196" s="5" t="s">
        <v>17</v>
      </c>
      <c r="C196" t="s">
        <v>41</v>
      </c>
      <c r="D196">
        <v>20</v>
      </c>
      <c r="E196">
        <v>1</v>
      </c>
      <c r="F196">
        <v>0</v>
      </c>
      <c r="G196" s="7">
        <v>3</v>
      </c>
      <c r="H196" s="7">
        <v>14</v>
      </c>
      <c r="I196" t="e">
        <f>VLOOKUP(V196,#REF!,2,FALSE)</f>
        <v>#REF!</v>
      </c>
      <c r="J196">
        <v>0</v>
      </c>
      <c r="K196">
        <v>0</v>
      </c>
      <c r="L196">
        <v>0</v>
      </c>
      <c r="M196" t="e">
        <f t="shared" si="15"/>
        <v>#REF!</v>
      </c>
      <c r="N196" t="e">
        <f t="shared" si="16"/>
        <v>#REF!</v>
      </c>
      <c r="O196" t="e">
        <f>#REF!^2/((G196*#REF!)*(SQRT(1+H196^2)))</f>
        <v>#REF!</v>
      </c>
      <c r="P196" t="e">
        <f t="shared" si="17"/>
        <v>#REF!</v>
      </c>
      <c r="Q196" t="e">
        <f>VLOOKUP(V196,#REF!,4,FALSE)</f>
        <v>#REF!</v>
      </c>
      <c r="R196" s="10" t="e">
        <f>VLOOKUP(V196,#REF!,3,FALSE)</f>
        <v>#REF!</v>
      </c>
      <c r="S196">
        <v>0</v>
      </c>
      <c r="T196">
        <v>0</v>
      </c>
      <c r="U196" t="e">
        <f>IF(W196="","PSSE_Test_"&amp;A196&amp;"_"&amp;#REF!&amp;"_R0"&amp;"_SCR"&amp;ROUND(G196,2)&amp;"_XR"&amp;ROUND(H196,2)&amp;"_P"&amp;E196&amp;"_Q"&amp;VLOOKUP(F196,$AK$3:$AL$7,2,FALSE),"Test_"&amp;A196&amp;"_"&amp;#REF!&amp;"_R0"&amp;"_SCR"&amp;ROUND(G196,2)&amp;"_XR"&amp;ROUND(H196,2)&amp;"_P"&amp;E196&amp;"_Q"&amp;VLOOKUP(F196,$AK$3:$AL$7,2,FALSE)&amp;"_"&amp;W196)</f>
        <v>#REF!</v>
      </c>
      <c r="V196" t="str">
        <f t="shared" si="18"/>
        <v>PSSE_DMAT_HYB_SCR3_XR14_P1_Q0</v>
      </c>
      <c r="Y196" t="e">
        <f t="shared" ref="Y196:Y259" si="19">"PSSE_"&amp;U196</f>
        <v>#REF!</v>
      </c>
      <c r="AH196" s="7"/>
      <c r="AI196" s="7"/>
      <c r="AM196" s="1"/>
    </row>
    <row r="197" spans="1:39" x14ac:dyDescent="0.25">
      <c r="A197" s="5" t="s">
        <v>268</v>
      </c>
      <c r="B197" s="5" t="s">
        <v>17</v>
      </c>
      <c r="C197" t="s">
        <v>42</v>
      </c>
      <c r="D197">
        <v>20</v>
      </c>
      <c r="E197">
        <v>1</v>
      </c>
      <c r="F197">
        <v>0</v>
      </c>
      <c r="G197" s="7">
        <v>3</v>
      </c>
      <c r="H197" s="7">
        <v>14</v>
      </c>
      <c r="I197" t="e">
        <f>VLOOKUP(V197,#REF!,2,FALSE)</f>
        <v>#REF!</v>
      </c>
      <c r="J197">
        <v>0</v>
      </c>
      <c r="K197">
        <v>0</v>
      </c>
      <c r="L197">
        <v>0</v>
      </c>
      <c r="M197" t="e">
        <f t="shared" si="15"/>
        <v>#REF!</v>
      </c>
      <c r="N197" t="e">
        <f t="shared" si="16"/>
        <v>#REF!</v>
      </c>
      <c r="O197" t="e">
        <f>#REF!^2/((G197*#REF!)*(SQRT(1+H197^2)))</f>
        <v>#REF!</v>
      </c>
      <c r="P197" t="e">
        <f t="shared" si="17"/>
        <v>#REF!</v>
      </c>
      <c r="Q197" t="e">
        <f>VLOOKUP(V197,#REF!,4,FALSE)</f>
        <v>#REF!</v>
      </c>
      <c r="R197" s="10" t="e">
        <f>VLOOKUP(V197,#REF!,3,FALSE)</f>
        <v>#REF!</v>
      </c>
      <c r="S197">
        <v>0</v>
      </c>
      <c r="T197">
        <v>0</v>
      </c>
      <c r="U197" t="e">
        <f>IF(W197="","PSSE_Test_"&amp;A197&amp;"_"&amp;#REF!&amp;"_R0"&amp;"_SCR"&amp;ROUND(G197,2)&amp;"_XR"&amp;ROUND(H197,2)&amp;"_P"&amp;E197&amp;"_Q"&amp;VLOOKUP(F197,$AK$3:$AL$7,2,FALSE),"Test_"&amp;A197&amp;"_"&amp;#REF!&amp;"_R0"&amp;"_SCR"&amp;ROUND(G197,2)&amp;"_XR"&amp;ROUND(H197,2)&amp;"_P"&amp;E197&amp;"_Q"&amp;VLOOKUP(F197,$AK$3:$AL$7,2,FALSE)&amp;"_"&amp;W197)</f>
        <v>#REF!</v>
      </c>
      <c r="V197" t="str">
        <f t="shared" si="18"/>
        <v>PSSE_DMAT_HYB_SCR3_XR14_P1_Q0</v>
      </c>
      <c r="Y197" t="e">
        <f t="shared" si="19"/>
        <v>#REF!</v>
      </c>
      <c r="AH197" s="7"/>
      <c r="AI197" s="7"/>
      <c r="AM197" s="1"/>
    </row>
    <row r="198" spans="1:39" x14ac:dyDescent="0.25">
      <c r="A198" s="5" t="s">
        <v>269</v>
      </c>
      <c r="B198" s="5" t="s">
        <v>17</v>
      </c>
      <c r="C198" t="s">
        <v>43</v>
      </c>
      <c r="D198">
        <v>20</v>
      </c>
      <c r="E198">
        <v>1</v>
      </c>
      <c r="F198">
        <v>0</v>
      </c>
      <c r="G198" s="7">
        <v>3</v>
      </c>
      <c r="H198" s="7">
        <v>14</v>
      </c>
      <c r="I198" t="e">
        <f>VLOOKUP(V198,#REF!,2,FALSE)</f>
        <v>#REF!</v>
      </c>
      <c r="J198">
        <v>0</v>
      </c>
      <c r="K198">
        <v>0</v>
      </c>
      <c r="L198">
        <v>0</v>
      </c>
      <c r="M198" t="e">
        <f t="shared" si="15"/>
        <v>#REF!</v>
      </c>
      <c r="N198" t="e">
        <f t="shared" si="16"/>
        <v>#REF!</v>
      </c>
      <c r="O198" t="e">
        <f>#REF!^2/((G198*#REF!)*(SQRT(1+H198^2)))</f>
        <v>#REF!</v>
      </c>
      <c r="P198" t="e">
        <f t="shared" si="17"/>
        <v>#REF!</v>
      </c>
      <c r="Q198" t="e">
        <f>VLOOKUP(V198,#REF!,4,FALSE)</f>
        <v>#REF!</v>
      </c>
      <c r="R198" s="10" t="e">
        <f>VLOOKUP(V198,#REF!,3,FALSE)</f>
        <v>#REF!</v>
      </c>
      <c r="S198">
        <v>0</v>
      </c>
      <c r="T198">
        <v>0</v>
      </c>
      <c r="U198" t="e">
        <f>IF(W198="","PSSE_Test_"&amp;A198&amp;"_"&amp;#REF!&amp;"_R0"&amp;"_SCR"&amp;ROUND(G198,2)&amp;"_XR"&amp;ROUND(H198,2)&amp;"_P"&amp;E198&amp;"_Q"&amp;VLOOKUP(F198,$AK$3:$AL$7,2,FALSE),"Test_"&amp;A198&amp;"_"&amp;#REF!&amp;"_R0"&amp;"_SCR"&amp;ROUND(G198,2)&amp;"_XR"&amp;ROUND(H198,2)&amp;"_P"&amp;E198&amp;"_Q"&amp;VLOOKUP(F198,$AK$3:$AL$7,2,FALSE)&amp;"_"&amp;W198)</f>
        <v>#REF!</v>
      </c>
      <c r="V198" t="str">
        <f t="shared" si="18"/>
        <v>PSSE_DMAT_HYB_SCR3_XR14_P1_Q0</v>
      </c>
      <c r="Y198" t="e">
        <f t="shared" si="19"/>
        <v>#REF!</v>
      </c>
      <c r="AH198" s="7"/>
      <c r="AI198" s="7"/>
      <c r="AM198" s="1"/>
    </row>
    <row r="199" spans="1:39" x14ac:dyDescent="0.25">
      <c r="A199" s="5" t="s">
        <v>270</v>
      </c>
      <c r="B199" s="5" t="s">
        <v>17</v>
      </c>
      <c r="C199" t="s">
        <v>41</v>
      </c>
      <c r="D199">
        <v>20</v>
      </c>
      <c r="E199">
        <v>1</v>
      </c>
      <c r="F199">
        <v>0</v>
      </c>
      <c r="G199" s="7">
        <v>3</v>
      </c>
      <c r="H199" s="7">
        <v>3</v>
      </c>
      <c r="I199" t="e">
        <f>VLOOKUP(V199,#REF!,2,FALSE)</f>
        <v>#REF!</v>
      </c>
      <c r="J199">
        <v>0</v>
      </c>
      <c r="K199">
        <v>0</v>
      </c>
      <c r="L199">
        <v>0</v>
      </c>
      <c r="M199" t="e">
        <f t="shared" si="15"/>
        <v>#REF!</v>
      </c>
      <c r="N199" t="e">
        <f t="shared" si="16"/>
        <v>#REF!</v>
      </c>
      <c r="O199" t="e">
        <f>#REF!^2/((G199*#REF!)*(SQRT(1+H199^2)))</f>
        <v>#REF!</v>
      </c>
      <c r="P199" t="e">
        <f t="shared" si="17"/>
        <v>#REF!</v>
      </c>
      <c r="Q199" t="e">
        <f>VLOOKUP(V199,#REF!,4,FALSE)</f>
        <v>#REF!</v>
      </c>
      <c r="R199" s="10" t="e">
        <f>VLOOKUP(V199,#REF!,3,FALSE)</f>
        <v>#REF!</v>
      </c>
      <c r="S199">
        <v>0</v>
      </c>
      <c r="T199">
        <v>0</v>
      </c>
      <c r="U199" t="e">
        <f>IF(W199="","PSSE_Test_"&amp;A199&amp;"_"&amp;#REF!&amp;"_R0"&amp;"_SCR"&amp;ROUND(G199,2)&amp;"_XR"&amp;ROUND(H199,2)&amp;"_P"&amp;E199&amp;"_Q"&amp;VLOOKUP(F199,$AK$3:$AL$7,2,FALSE),"Test_"&amp;A199&amp;"_"&amp;#REF!&amp;"_R0"&amp;"_SCR"&amp;ROUND(G199,2)&amp;"_XR"&amp;ROUND(H199,2)&amp;"_P"&amp;E199&amp;"_Q"&amp;VLOOKUP(F199,$AK$3:$AL$7,2,FALSE)&amp;"_"&amp;W199)</f>
        <v>#REF!</v>
      </c>
      <c r="V199" t="str">
        <f t="shared" si="18"/>
        <v>PSSE_DMAT_HYB_SCR3_XR3_P1_Q0</v>
      </c>
      <c r="Y199" t="e">
        <f t="shared" si="19"/>
        <v>#REF!</v>
      </c>
      <c r="AH199" s="7"/>
      <c r="AI199" s="7"/>
      <c r="AM199" s="1"/>
    </row>
    <row r="200" spans="1:39" x14ac:dyDescent="0.25">
      <c r="A200" s="5" t="s">
        <v>271</v>
      </c>
      <c r="B200" s="5" t="s">
        <v>17</v>
      </c>
      <c r="C200" t="s">
        <v>42</v>
      </c>
      <c r="D200">
        <v>20</v>
      </c>
      <c r="E200">
        <v>1</v>
      </c>
      <c r="F200">
        <v>0</v>
      </c>
      <c r="G200" s="7">
        <v>3</v>
      </c>
      <c r="H200" s="7">
        <v>3</v>
      </c>
      <c r="I200" t="e">
        <f>VLOOKUP(V200,#REF!,2,FALSE)</f>
        <v>#REF!</v>
      </c>
      <c r="J200">
        <v>0</v>
      </c>
      <c r="K200">
        <v>0</v>
      </c>
      <c r="L200">
        <v>0</v>
      </c>
      <c r="M200" t="e">
        <f t="shared" si="15"/>
        <v>#REF!</v>
      </c>
      <c r="N200" t="e">
        <f t="shared" si="16"/>
        <v>#REF!</v>
      </c>
      <c r="O200" t="e">
        <f>#REF!^2/((G200*#REF!)*(SQRT(1+H200^2)))</f>
        <v>#REF!</v>
      </c>
      <c r="P200" t="e">
        <f t="shared" si="17"/>
        <v>#REF!</v>
      </c>
      <c r="Q200" t="e">
        <f>VLOOKUP(V200,#REF!,4,FALSE)</f>
        <v>#REF!</v>
      </c>
      <c r="R200" s="10" t="e">
        <f>VLOOKUP(V200,#REF!,3,FALSE)</f>
        <v>#REF!</v>
      </c>
      <c r="S200">
        <v>0</v>
      </c>
      <c r="T200">
        <v>0</v>
      </c>
      <c r="U200" t="e">
        <f>IF(W200="","PSSE_Test_"&amp;A200&amp;"_"&amp;#REF!&amp;"_R0"&amp;"_SCR"&amp;ROUND(G200,2)&amp;"_XR"&amp;ROUND(H200,2)&amp;"_P"&amp;E200&amp;"_Q"&amp;VLOOKUP(F200,$AK$3:$AL$7,2,FALSE),"Test_"&amp;A200&amp;"_"&amp;#REF!&amp;"_R0"&amp;"_SCR"&amp;ROUND(G200,2)&amp;"_XR"&amp;ROUND(H200,2)&amp;"_P"&amp;E200&amp;"_Q"&amp;VLOOKUP(F200,$AK$3:$AL$7,2,FALSE)&amp;"_"&amp;W200)</f>
        <v>#REF!</v>
      </c>
      <c r="V200" t="str">
        <f t="shared" si="18"/>
        <v>PSSE_DMAT_HYB_SCR3_XR3_P1_Q0</v>
      </c>
      <c r="Y200" t="e">
        <f t="shared" si="19"/>
        <v>#REF!</v>
      </c>
      <c r="AH200" s="7"/>
      <c r="AI200" s="7"/>
      <c r="AM200" s="1"/>
    </row>
    <row r="201" spans="1:39" x14ac:dyDescent="0.25">
      <c r="A201" s="5" t="s">
        <v>272</v>
      </c>
      <c r="B201" s="5" t="s">
        <v>17</v>
      </c>
      <c r="C201" t="s">
        <v>43</v>
      </c>
      <c r="D201">
        <v>20</v>
      </c>
      <c r="E201">
        <v>1</v>
      </c>
      <c r="F201">
        <v>0</v>
      </c>
      <c r="G201" s="7">
        <v>3</v>
      </c>
      <c r="H201" s="7">
        <v>3</v>
      </c>
      <c r="I201" t="e">
        <f>VLOOKUP(V201,#REF!,2,FALSE)</f>
        <v>#REF!</v>
      </c>
      <c r="J201">
        <v>0</v>
      </c>
      <c r="K201">
        <v>0</v>
      </c>
      <c r="L201">
        <v>0</v>
      </c>
      <c r="M201" t="e">
        <f t="shared" si="15"/>
        <v>#REF!</v>
      </c>
      <c r="N201" t="e">
        <f t="shared" si="16"/>
        <v>#REF!</v>
      </c>
      <c r="O201" t="e">
        <f>#REF!^2/((G201*#REF!)*(SQRT(1+H201^2)))</f>
        <v>#REF!</v>
      </c>
      <c r="P201" t="e">
        <f t="shared" si="17"/>
        <v>#REF!</v>
      </c>
      <c r="Q201" t="e">
        <f>VLOOKUP(V201,#REF!,4,FALSE)</f>
        <v>#REF!</v>
      </c>
      <c r="R201" s="10" t="e">
        <f>VLOOKUP(V201,#REF!,3,FALSE)</f>
        <v>#REF!</v>
      </c>
      <c r="S201">
        <v>0</v>
      </c>
      <c r="T201">
        <v>0</v>
      </c>
      <c r="U201" t="e">
        <f>IF(W201="","PSSE_Test_"&amp;A201&amp;"_"&amp;#REF!&amp;"_R0"&amp;"_SCR"&amp;ROUND(G201,2)&amp;"_XR"&amp;ROUND(H201,2)&amp;"_P"&amp;E201&amp;"_Q"&amp;VLOOKUP(F201,$AK$3:$AL$7,2,FALSE),"Test_"&amp;A201&amp;"_"&amp;#REF!&amp;"_R0"&amp;"_SCR"&amp;ROUND(G201,2)&amp;"_XR"&amp;ROUND(H201,2)&amp;"_P"&amp;E201&amp;"_Q"&amp;VLOOKUP(F201,$AK$3:$AL$7,2,FALSE)&amp;"_"&amp;W201)</f>
        <v>#REF!</v>
      </c>
      <c r="V201" t="str">
        <f t="shared" si="18"/>
        <v>PSSE_DMAT_HYB_SCR3_XR3_P1_Q0</v>
      </c>
      <c r="Y201" t="e">
        <f t="shared" si="19"/>
        <v>#REF!</v>
      </c>
      <c r="AH201" s="7"/>
      <c r="AI201" s="7"/>
      <c r="AM201" s="1"/>
    </row>
    <row r="202" spans="1:39" x14ac:dyDescent="0.25">
      <c r="A202" s="5" t="s">
        <v>273</v>
      </c>
      <c r="B202" s="5" t="s">
        <v>17</v>
      </c>
      <c r="C202" t="s">
        <v>41</v>
      </c>
      <c r="D202">
        <v>20</v>
      </c>
      <c r="E202">
        <v>1</v>
      </c>
      <c r="F202">
        <v>0</v>
      </c>
      <c r="G202" s="7">
        <v>7.06</v>
      </c>
      <c r="H202" s="7">
        <v>1.63</v>
      </c>
      <c r="I202" t="e">
        <f>VLOOKUP(V202,#REF!,2,FALSE)</f>
        <v>#REF!</v>
      </c>
      <c r="J202">
        <v>0</v>
      </c>
      <c r="K202">
        <v>0</v>
      </c>
      <c r="L202">
        <v>0</v>
      </c>
      <c r="M202" t="e">
        <f t="shared" si="15"/>
        <v>#REF!</v>
      </c>
      <c r="N202" t="e">
        <f t="shared" si="16"/>
        <v>#REF!</v>
      </c>
      <c r="O202" t="e">
        <f>#REF!^2/((G202*#REF!)*(SQRT(1+H202^2)))</f>
        <v>#REF!</v>
      </c>
      <c r="P202" t="e">
        <f t="shared" si="17"/>
        <v>#REF!</v>
      </c>
      <c r="Q202" t="e">
        <f>VLOOKUP(V202,#REF!,4,FALSE)</f>
        <v>#REF!</v>
      </c>
      <c r="R202" s="10" t="e">
        <f>VLOOKUP(V202,#REF!,3,FALSE)</f>
        <v>#REF!</v>
      </c>
      <c r="S202">
        <v>0</v>
      </c>
      <c r="T202">
        <v>0</v>
      </c>
      <c r="U202" t="e">
        <f>IF(W202="","PSSE_Test_"&amp;A202&amp;"_"&amp;#REF!&amp;"_R0"&amp;"_SCR"&amp;ROUND(G202,2)&amp;"_XR"&amp;ROUND(H202,2)&amp;"_P"&amp;E202&amp;"_Q"&amp;VLOOKUP(F202,$AK$3:$AL$7,2,FALSE),"Test_"&amp;A202&amp;"_"&amp;#REF!&amp;"_R0"&amp;"_SCR"&amp;ROUND(G202,2)&amp;"_XR"&amp;ROUND(H202,2)&amp;"_P"&amp;E202&amp;"_Q"&amp;VLOOKUP(F202,$AK$3:$AL$7,2,FALSE)&amp;"_"&amp;W202)</f>
        <v>#REF!</v>
      </c>
      <c r="V202" t="str">
        <f t="shared" si="18"/>
        <v>PSSE_DMAT_HYB_SCR7.06_XR1.63_P1_Q0</v>
      </c>
      <c r="Y202" t="e">
        <f t="shared" si="19"/>
        <v>#REF!</v>
      </c>
      <c r="AH202" s="7"/>
      <c r="AI202" s="7"/>
      <c r="AM202" s="1"/>
    </row>
    <row r="203" spans="1:39" x14ac:dyDescent="0.25">
      <c r="A203" s="5" t="s">
        <v>274</v>
      </c>
      <c r="B203" s="5" t="s">
        <v>17</v>
      </c>
      <c r="C203" t="s">
        <v>42</v>
      </c>
      <c r="D203">
        <v>20</v>
      </c>
      <c r="E203">
        <v>1</v>
      </c>
      <c r="F203">
        <v>0</v>
      </c>
      <c r="G203" s="7">
        <v>7.06</v>
      </c>
      <c r="H203" s="7">
        <v>1.63</v>
      </c>
      <c r="I203" t="e">
        <f>VLOOKUP(V203,#REF!,2,FALSE)</f>
        <v>#REF!</v>
      </c>
      <c r="J203">
        <v>0</v>
      </c>
      <c r="K203">
        <v>0</v>
      </c>
      <c r="L203">
        <v>0</v>
      </c>
      <c r="M203" t="e">
        <f t="shared" si="15"/>
        <v>#REF!</v>
      </c>
      <c r="N203" t="e">
        <f t="shared" si="16"/>
        <v>#REF!</v>
      </c>
      <c r="O203" t="e">
        <f>#REF!^2/((G203*#REF!)*(SQRT(1+H203^2)))</f>
        <v>#REF!</v>
      </c>
      <c r="P203" t="e">
        <f t="shared" si="17"/>
        <v>#REF!</v>
      </c>
      <c r="Q203" t="e">
        <f>VLOOKUP(V203,#REF!,4,FALSE)</f>
        <v>#REF!</v>
      </c>
      <c r="R203" s="10" t="e">
        <f>VLOOKUP(V203,#REF!,3,FALSE)</f>
        <v>#REF!</v>
      </c>
      <c r="S203">
        <v>0</v>
      </c>
      <c r="T203">
        <v>0</v>
      </c>
      <c r="U203" t="e">
        <f>IF(W203="","PSSE_Test_"&amp;A203&amp;"_"&amp;#REF!&amp;"_R0"&amp;"_SCR"&amp;ROUND(G203,2)&amp;"_XR"&amp;ROUND(H203,2)&amp;"_P"&amp;E203&amp;"_Q"&amp;VLOOKUP(F203,$AK$3:$AL$7,2,FALSE),"Test_"&amp;A203&amp;"_"&amp;#REF!&amp;"_R0"&amp;"_SCR"&amp;ROUND(G203,2)&amp;"_XR"&amp;ROUND(H203,2)&amp;"_P"&amp;E203&amp;"_Q"&amp;VLOOKUP(F203,$AK$3:$AL$7,2,FALSE)&amp;"_"&amp;W203)</f>
        <v>#REF!</v>
      </c>
      <c r="V203" t="str">
        <f t="shared" si="18"/>
        <v>PSSE_DMAT_HYB_SCR7.06_XR1.63_P1_Q0</v>
      </c>
      <c r="Y203" t="e">
        <f t="shared" si="19"/>
        <v>#REF!</v>
      </c>
      <c r="AH203" s="7"/>
      <c r="AI203" s="7"/>
      <c r="AM203" s="1"/>
    </row>
    <row r="204" spans="1:39" x14ac:dyDescent="0.25">
      <c r="A204" s="5" t="s">
        <v>275</v>
      </c>
      <c r="B204" s="5" t="s">
        <v>17</v>
      </c>
      <c r="C204" t="s">
        <v>43</v>
      </c>
      <c r="D204">
        <v>20</v>
      </c>
      <c r="E204">
        <v>1</v>
      </c>
      <c r="F204">
        <v>0</v>
      </c>
      <c r="G204" s="7">
        <v>7.06</v>
      </c>
      <c r="H204" s="7">
        <v>1.63</v>
      </c>
      <c r="I204" t="e">
        <f>VLOOKUP(V204,#REF!,2,FALSE)</f>
        <v>#REF!</v>
      </c>
      <c r="J204">
        <v>0</v>
      </c>
      <c r="K204">
        <v>0</v>
      </c>
      <c r="L204">
        <v>0</v>
      </c>
      <c r="M204" t="e">
        <f t="shared" si="15"/>
        <v>#REF!</v>
      </c>
      <c r="N204" t="e">
        <f t="shared" si="16"/>
        <v>#REF!</v>
      </c>
      <c r="O204" t="e">
        <f>#REF!^2/((G204*#REF!)*(SQRT(1+H204^2)))</f>
        <v>#REF!</v>
      </c>
      <c r="P204" t="e">
        <f t="shared" si="17"/>
        <v>#REF!</v>
      </c>
      <c r="Q204" t="e">
        <f>VLOOKUP(V204,#REF!,4,FALSE)</f>
        <v>#REF!</v>
      </c>
      <c r="R204" s="10" t="e">
        <f>VLOOKUP(V204,#REF!,3,FALSE)</f>
        <v>#REF!</v>
      </c>
      <c r="S204">
        <v>0</v>
      </c>
      <c r="T204">
        <v>0</v>
      </c>
      <c r="U204" t="e">
        <f>IF(W204="","PSSE_Test_"&amp;A204&amp;"_"&amp;#REF!&amp;"_R0"&amp;"_SCR"&amp;ROUND(G204,2)&amp;"_XR"&amp;ROUND(H204,2)&amp;"_P"&amp;E204&amp;"_Q"&amp;VLOOKUP(F204,$AK$3:$AL$7,2,FALSE),"Test_"&amp;A204&amp;"_"&amp;#REF!&amp;"_R0"&amp;"_SCR"&amp;ROUND(G204,2)&amp;"_XR"&amp;ROUND(H204,2)&amp;"_P"&amp;E204&amp;"_Q"&amp;VLOOKUP(F204,$AK$3:$AL$7,2,FALSE)&amp;"_"&amp;W204)</f>
        <v>#REF!</v>
      </c>
      <c r="V204" t="str">
        <f t="shared" si="18"/>
        <v>PSSE_DMAT_HYB_SCR7.06_XR1.63_P1_Q0</v>
      </c>
      <c r="Y204" t="e">
        <f t="shared" si="19"/>
        <v>#REF!</v>
      </c>
      <c r="AH204" s="7"/>
      <c r="AI204" s="7"/>
      <c r="AM204" s="1"/>
    </row>
    <row r="205" spans="1:39" x14ac:dyDescent="0.25">
      <c r="A205" s="5" t="s">
        <v>276</v>
      </c>
      <c r="B205" s="5" t="s">
        <v>17</v>
      </c>
      <c r="C205" t="s">
        <v>41</v>
      </c>
      <c r="D205">
        <v>20</v>
      </c>
      <c r="E205">
        <v>1</v>
      </c>
      <c r="F205">
        <v>0</v>
      </c>
      <c r="G205" s="7">
        <v>4.53</v>
      </c>
      <c r="H205" s="7">
        <v>1.21</v>
      </c>
      <c r="I205" t="e">
        <f>VLOOKUP(V205,#REF!,2,FALSE)</f>
        <v>#REF!</v>
      </c>
      <c r="J205">
        <v>0</v>
      </c>
      <c r="K205">
        <v>0</v>
      </c>
      <c r="L205">
        <v>0</v>
      </c>
      <c r="M205" t="e">
        <f t="shared" si="15"/>
        <v>#REF!</v>
      </c>
      <c r="N205" t="e">
        <f t="shared" si="16"/>
        <v>#REF!</v>
      </c>
      <c r="O205" t="e">
        <f>#REF!^2/((G205*#REF!)*(SQRT(1+H205^2)))</f>
        <v>#REF!</v>
      </c>
      <c r="P205" t="e">
        <f t="shared" si="17"/>
        <v>#REF!</v>
      </c>
      <c r="Q205" t="e">
        <f>VLOOKUP(V205,#REF!,4,FALSE)</f>
        <v>#REF!</v>
      </c>
      <c r="R205" s="10" t="e">
        <f>VLOOKUP(V205,#REF!,3,FALSE)</f>
        <v>#REF!</v>
      </c>
      <c r="S205">
        <v>0</v>
      </c>
      <c r="T205">
        <v>0</v>
      </c>
      <c r="U205" t="e">
        <f>IF(W205="","PSSE_Test_"&amp;A205&amp;"_"&amp;#REF!&amp;"_R0"&amp;"_SCR"&amp;ROUND(G205,2)&amp;"_XR"&amp;ROUND(H205,2)&amp;"_P"&amp;E205&amp;"_Q"&amp;VLOOKUP(F205,$AK$3:$AL$7,2,FALSE),"Test_"&amp;A205&amp;"_"&amp;#REF!&amp;"_R0"&amp;"_SCR"&amp;ROUND(G205,2)&amp;"_XR"&amp;ROUND(H205,2)&amp;"_P"&amp;E205&amp;"_Q"&amp;VLOOKUP(F205,$AK$3:$AL$7,2,FALSE)&amp;"_"&amp;W205)</f>
        <v>#REF!</v>
      </c>
      <c r="V205" t="str">
        <f t="shared" si="18"/>
        <v>PSSE_DMAT_HYB_SCR4.53_XR1.21_P1_Q0</v>
      </c>
      <c r="Y205" t="e">
        <f t="shared" si="19"/>
        <v>#REF!</v>
      </c>
      <c r="AH205" s="7"/>
      <c r="AI205" s="7"/>
      <c r="AM205" s="1"/>
    </row>
    <row r="206" spans="1:39" x14ac:dyDescent="0.25">
      <c r="A206" s="5" t="s">
        <v>277</v>
      </c>
      <c r="B206" s="5" t="s">
        <v>17</v>
      </c>
      <c r="C206" t="s">
        <v>42</v>
      </c>
      <c r="D206">
        <v>20</v>
      </c>
      <c r="E206">
        <v>1</v>
      </c>
      <c r="F206">
        <v>0</v>
      </c>
      <c r="G206" s="7">
        <v>4.53</v>
      </c>
      <c r="H206" s="7">
        <v>1.21</v>
      </c>
      <c r="I206" t="e">
        <f>VLOOKUP(V206,#REF!,2,FALSE)</f>
        <v>#REF!</v>
      </c>
      <c r="J206">
        <v>0</v>
      </c>
      <c r="K206">
        <v>0</v>
      </c>
      <c r="L206">
        <v>0</v>
      </c>
      <c r="M206" t="e">
        <f t="shared" si="15"/>
        <v>#REF!</v>
      </c>
      <c r="N206" t="e">
        <f t="shared" si="16"/>
        <v>#REF!</v>
      </c>
      <c r="O206" t="e">
        <f>#REF!^2/((G206*#REF!)*(SQRT(1+H206^2)))</f>
        <v>#REF!</v>
      </c>
      <c r="P206" t="e">
        <f t="shared" si="17"/>
        <v>#REF!</v>
      </c>
      <c r="Q206" t="e">
        <f>VLOOKUP(V206,#REF!,4,FALSE)</f>
        <v>#REF!</v>
      </c>
      <c r="R206" s="10" t="e">
        <f>VLOOKUP(V206,#REF!,3,FALSE)</f>
        <v>#REF!</v>
      </c>
      <c r="S206">
        <v>0</v>
      </c>
      <c r="T206">
        <v>0</v>
      </c>
      <c r="U206" t="e">
        <f>IF(W206="","PSSE_Test_"&amp;A206&amp;"_"&amp;#REF!&amp;"_R0"&amp;"_SCR"&amp;ROUND(G206,2)&amp;"_XR"&amp;ROUND(H206,2)&amp;"_P"&amp;E206&amp;"_Q"&amp;VLOOKUP(F206,$AK$3:$AL$7,2,FALSE),"Test_"&amp;A206&amp;"_"&amp;#REF!&amp;"_R0"&amp;"_SCR"&amp;ROUND(G206,2)&amp;"_XR"&amp;ROUND(H206,2)&amp;"_P"&amp;E206&amp;"_Q"&amp;VLOOKUP(F206,$AK$3:$AL$7,2,FALSE)&amp;"_"&amp;W206)</f>
        <v>#REF!</v>
      </c>
      <c r="V206" t="str">
        <f t="shared" si="18"/>
        <v>PSSE_DMAT_HYB_SCR4.53_XR1.21_P1_Q0</v>
      </c>
      <c r="Y206" t="e">
        <f t="shared" si="19"/>
        <v>#REF!</v>
      </c>
      <c r="AH206" s="7"/>
      <c r="AI206" s="7"/>
      <c r="AM206" s="1"/>
    </row>
    <row r="207" spans="1:39" x14ac:dyDescent="0.25">
      <c r="A207" s="5" t="s">
        <v>278</v>
      </c>
      <c r="B207" s="5" t="s">
        <v>17</v>
      </c>
      <c r="C207" t="s">
        <v>43</v>
      </c>
      <c r="D207">
        <v>20</v>
      </c>
      <c r="E207">
        <v>1</v>
      </c>
      <c r="F207">
        <v>0</v>
      </c>
      <c r="G207" s="7">
        <v>4.53</v>
      </c>
      <c r="H207" s="7">
        <v>1.21</v>
      </c>
      <c r="I207" t="e">
        <f>VLOOKUP(V207,#REF!,2,FALSE)</f>
        <v>#REF!</v>
      </c>
      <c r="J207">
        <v>0</v>
      </c>
      <c r="K207">
        <v>0</v>
      </c>
      <c r="L207">
        <v>0</v>
      </c>
      <c r="M207" t="e">
        <f t="shared" si="15"/>
        <v>#REF!</v>
      </c>
      <c r="N207" t="e">
        <f t="shared" si="16"/>
        <v>#REF!</v>
      </c>
      <c r="O207" t="e">
        <f>#REF!^2/((G207*#REF!)*(SQRT(1+H207^2)))</f>
        <v>#REF!</v>
      </c>
      <c r="P207" t="e">
        <f t="shared" si="17"/>
        <v>#REF!</v>
      </c>
      <c r="Q207" t="e">
        <f>VLOOKUP(V207,#REF!,4,FALSE)</f>
        <v>#REF!</v>
      </c>
      <c r="R207" s="10" t="e">
        <f>VLOOKUP(V207,#REF!,3,FALSE)</f>
        <v>#REF!</v>
      </c>
      <c r="S207">
        <v>0</v>
      </c>
      <c r="T207">
        <v>0</v>
      </c>
      <c r="U207" t="e">
        <f>IF(W207="","PSSE_Test_"&amp;A207&amp;"_"&amp;#REF!&amp;"_R0"&amp;"_SCR"&amp;ROUND(G207,2)&amp;"_XR"&amp;ROUND(H207,2)&amp;"_P"&amp;E207&amp;"_Q"&amp;VLOOKUP(F207,$AK$3:$AL$7,2,FALSE),"Test_"&amp;A207&amp;"_"&amp;#REF!&amp;"_R0"&amp;"_SCR"&amp;ROUND(G207,2)&amp;"_XR"&amp;ROUND(H207,2)&amp;"_P"&amp;E207&amp;"_Q"&amp;VLOOKUP(F207,$AK$3:$AL$7,2,FALSE)&amp;"_"&amp;W207)</f>
        <v>#REF!</v>
      </c>
      <c r="V207" t="str">
        <f t="shared" si="18"/>
        <v>PSSE_DMAT_HYB_SCR4.53_XR1.21_P1_Q0</v>
      </c>
      <c r="Y207" t="e">
        <f t="shared" si="19"/>
        <v>#REF!</v>
      </c>
      <c r="AH207" s="7"/>
      <c r="AI207" s="7"/>
      <c r="AM207" s="1"/>
    </row>
    <row r="208" spans="1:39" x14ac:dyDescent="0.25">
      <c r="A208" s="5" t="s">
        <v>279</v>
      </c>
      <c r="B208" s="5" t="s">
        <v>17</v>
      </c>
      <c r="C208" t="s">
        <v>41</v>
      </c>
      <c r="D208">
        <v>20</v>
      </c>
      <c r="E208">
        <v>0.5</v>
      </c>
      <c r="F208">
        <v>0</v>
      </c>
      <c r="G208" s="7">
        <v>7.06</v>
      </c>
      <c r="H208" s="7">
        <v>1.63</v>
      </c>
      <c r="I208" t="e">
        <f>VLOOKUP(V208,#REF!,2,FALSE)</f>
        <v>#REF!</v>
      </c>
      <c r="J208">
        <v>0</v>
      </c>
      <c r="K208">
        <v>0</v>
      </c>
      <c r="L208">
        <v>0</v>
      </c>
      <c r="M208" t="e">
        <f t="shared" si="15"/>
        <v>#REF!</v>
      </c>
      <c r="N208" t="e">
        <f t="shared" si="16"/>
        <v>#REF!</v>
      </c>
      <c r="O208" t="e">
        <f>#REF!^2/((G208*#REF!)*(SQRT(1+H208^2)))</f>
        <v>#REF!</v>
      </c>
      <c r="P208" t="e">
        <f t="shared" si="17"/>
        <v>#REF!</v>
      </c>
      <c r="Q208" t="e">
        <f>VLOOKUP(V208,#REF!,4,FALSE)</f>
        <v>#REF!</v>
      </c>
      <c r="R208" s="10" t="e">
        <f>VLOOKUP(V208,#REF!,3,FALSE)</f>
        <v>#REF!</v>
      </c>
      <c r="S208">
        <v>0</v>
      </c>
      <c r="T208">
        <v>0</v>
      </c>
      <c r="U208" t="e">
        <f>IF(W208="","PSSE_Test_"&amp;A208&amp;"_"&amp;#REF!&amp;"_R0"&amp;"_SCR"&amp;ROUND(G208,2)&amp;"_XR"&amp;ROUND(H208,2)&amp;"_P"&amp;E208&amp;"_Q"&amp;VLOOKUP(F208,$AK$3:$AL$7,2,FALSE),"Test_"&amp;A208&amp;"_"&amp;#REF!&amp;"_R0"&amp;"_SCR"&amp;ROUND(G208,2)&amp;"_XR"&amp;ROUND(H208,2)&amp;"_P"&amp;E208&amp;"_Q"&amp;VLOOKUP(F208,$AK$3:$AL$7,2,FALSE)&amp;"_"&amp;W208)</f>
        <v>#REF!</v>
      </c>
      <c r="V208" t="str">
        <f t="shared" si="18"/>
        <v>PSSE_DMAT_HYB_SCR7.06_XR1.63_P0.5_Q0</v>
      </c>
      <c r="Y208" t="e">
        <f t="shared" si="19"/>
        <v>#REF!</v>
      </c>
      <c r="AH208" s="7"/>
      <c r="AI208" s="7"/>
      <c r="AM208" s="1"/>
    </row>
    <row r="209" spans="1:39" x14ac:dyDescent="0.25">
      <c r="A209" s="5" t="s">
        <v>280</v>
      </c>
      <c r="B209" s="5" t="s">
        <v>17</v>
      </c>
      <c r="C209" t="s">
        <v>42</v>
      </c>
      <c r="D209">
        <v>20</v>
      </c>
      <c r="E209">
        <v>0.5</v>
      </c>
      <c r="F209">
        <v>0</v>
      </c>
      <c r="G209" s="7">
        <v>7.06</v>
      </c>
      <c r="H209" s="7">
        <v>1.63</v>
      </c>
      <c r="I209" t="e">
        <f>VLOOKUP(V209,#REF!,2,FALSE)</f>
        <v>#REF!</v>
      </c>
      <c r="J209">
        <v>0</v>
      </c>
      <c r="K209">
        <v>0</v>
      </c>
      <c r="L209">
        <v>0</v>
      </c>
      <c r="M209" t="e">
        <f t="shared" si="15"/>
        <v>#REF!</v>
      </c>
      <c r="N209" t="e">
        <f t="shared" si="16"/>
        <v>#REF!</v>
      </c>
      <c r="O209" t="e">
        <f>#REF!^2/((G209*#REF!)*(SQRT(1+H209^2)))</f>
        <v>#REF!</v>
      </c>
      <c r="P209" t="e">
        <f t="shared" si="17"/>
        <v>#REF!</v>
      </c>
      <c r="Q209" t="e">
        <f>VLOOKUP(V209,#REF!,4,FALSE)</f>
        <v>#REF!</v>
      </c>
      <c r="R209" s="10" t="e">
        <f>VLOOKUP(V209,#REF!,3,FALSE)</f>
        <v>#REF!</v>
      </c>
      <c r="S209">
        <v>0</v>
      </c>
      <c r="T209">
        <v>0</v>
      </c>
      <c r="U209" t="e">
        <f>IF(W209="","PSSE_Test_"&amp;A209&amp;"_"&amp;#REF!&amp;"_R0"&amp;"_SCR"&amp;ROUND(G209,2)&amp;"_XR"&amp;ROUND(H209,2)&amp;"_P"&amp;E209&amp;"_Q"&amp;VLOOKUP(F209,$AK$3:$AL$7,2,FALSE),"Test_"&amp;A209&amp;"_"&amp;#REF!&amp;"_R0"&amp;"_SCR"&amp;ROUND(G209,2)&amp;"_XR"&amp;ROUND(H209,2)&amp;"_P"&amp;E209&amp;"_Q"&amp;VLOOKUP(F209,$AK$3:$AL$7,2,FALSE)&amp;"_"&amp;W209)</f>
        <v>#REF!</v>
      </c>
      <c r="V209" t="str">
        <f t="shared" si="18"/>
        <v>PSSE_DMAT_HYB_SCR7.06_XR1.63_P0.5_Q0</v>
      </c>
      <c r="Y209" t="e">
        <f t="shared" si="19"/>
        <v>#REF!</v>
      </c>
      <c r="AH209" s="7"/>
      <c r="AI209" s="7"/>
      <c r="AM209" s="1"/>
    </row>
    <row r="210" spans="1:39" x14ac:dyDescent="0.25">
      <c r="A210" s="5" t="s">
        <v>281</v>
      </c>
      <c r="B210" s="5" t="s">
        <v>17</v>
      </c>
      <c r="C210" t="s">
        <v>43</v>
      </c>
      <c r="D210">
        <v>20</v>
      </c>
      <c r="E210">
        <v>0.5</v>
      </c>
      <c r="F210">
        <v>0</v>
      </c>
      <c r="G210" s="7">
        <v>7.06</v>
      </c>
      <c r="H210" s="7">
        <v>1.63</v>
      </c>
      <c r="I210" t="e">
        <f>VLOOKUP(V210,#REF!,2,FALSE)</f>
        <v>#REF!</v>
      </c>
      <c r="J210">
        <v>0</v>
      </c>
      <c r="K210">
        <v>0</v>
      </c>
      <c r="L210">
        <v>0</v>
      </c>
      <c r="M210" t="e">
        <f t="shared" si="15"/>
        <v>#REF!</v>
      </c>
      <c r="N210" t="e">
        <f t="shared" si="16"/>
        <v>#REF!</v>
      </c>
      <c r="O210" t="e">
        <f>#REF!^2/((G210*#REF!)*(SQRT(1+H210^2)))</f>
        <v>#REF!</v>
      </c>
      <c r="P210" t="e">
        <f t="shared" si="17"/>
        <v>#REF!</v>
      </c>
      <c r="Q210" t="e">
        <f>VLOOKUP(V210,#REF!,4,FALSE)</f>
        <v>#REF!</v>
      </c>
      <c r="R210" s="10" t="e">
        <f>VLOOKUP(V210,#REF!,3,FALSE)</f>
        <v>#REF!</v>
      </c>
      <c r="S210">
        <v>0</v>
      </c>
      <c r="T210">
        <v>0</v>
      </c>
      <c r="U210" t="e">
        <f>IF(W210="","PSSE_Test_"&amp;A210&amp;"_"&amp;#REF!&amp;"_R0"&amp;"_SCR"&amp;ROUND(G210,2)&amp;"_XR"&amp;ROUND(H210,2)&amp;"_P"&amp;E210&amp;"_Q"&amp;VLOOKUP(F210,$AK$3:$AL$7,2,FALSE),"Test_"&amp;A210&amp;"_"&amp;#REF!&amp;"_R0"&amp;"_SCR"&amp;ROUND(G210,2)&amp;"_XR"&amp;ROUND(H210,2)&amp;"_P"&amp;E210&amp;"_Q"&amp;VLOOKUP(F210,$AK$3:$AL$7,2,FALSE)&amp;"_"&amp;W210)</f>
        <v>#REF!</v>
      </c>
      <c r="V210" t="str">
        <f t="shared" si="18"/>
        <v>PSSE_DMAT_HYB_SCR7.06_XR1.63_P0.5_Q0</v>
      </c>
      <c r="Y210" t="e">
        <f t="shared" si="19"/>
        <v>#REF!</v>
      </c>
      <c r="AH210" s="7"/>
      <c r="AI210" s="7"/>
      <c r="AM210" s="1"/>
    </row>
    <row r="211" spans="1:39" x14ac:dyDescent="0.25">
      <c r="A211" s="5" t="s">
        <v>282</v>
      </c>
      <c r="B211" s="5" t="s">
        <v>17</v>
      </c>
      <c r="C211" t="s">
        <v>41</v>
      </c>
      <c r="D211">
        <v>20</v>
      </c>
      <c r="E211">
        <v>0.5</v>
      </c>
      <c r="F211">
        <v>0</v>
      </c>
      <c r="G211" s="7">
        <v>4.53</v>
      </c>
      <c r="H211" s="7">
        <v>1.21</v>
      </c>
      <c r="I211" t="e">
        <f>VLOOKUP(V211,#REF!,2,FALSE)</f>
        <v>#REF!</v>
      </c>
      <c r="J211">
        <v>0</v>
      </c>
      <c r="K211">
        <v>0</v>
      </c>
      <c r="L211">
        <v>0</v>
      </c>
      <c r="M211" t="e">
        <f t="shared" si="15"/>
        <v>#REF!</v>
      </c>
      <c r="N211" t="e">
        <f t="shared" si="16"/>
        <v>#REF!</v>
      </c>
      <c r="O211" t="e">
        <f>#REF!^2/((G211*#REF!)*(SQRT(1+H211^2)))</f>
        <v>#REF!</v>
      </c>
      <c r="P211" t="e">
        <f t="shared" si="17"/>
        <v>#REF!</v>
      </c>
      <c r="Q211" t="e">
        <f>VLOOKUP(V211,#REF!,4,FALSE)</f>
        <v>#REF!</v>
      </c>
      <c r="R211" s="10" t="e">
        <f>VLOOKUP(V211,#REF!,3,FALSE)</f>
        <v>#REF!</v>
      </c>
      <c r="S211">
        <v>0</v>
      </c>
      <c r="T211">
        <v>0</v>
      </c>
      <c r="U211" t="e">
        <f>IF(W211="","PSSE_Test_"&amp;A211&amp;"_"&amp;#REF!&amp;"_R0"&amp;"_SCR"&amp;ROUND(G211,2)&amp;"_XR"&amp;ROUND(H211,2)&amp;"_P"&amp;E211&amp;"_Q"&amp;VLOOKUP(F211,$AK$3:$AL$7,2,FALSE),"Test_"&amp;A211&amp;"_"&amp;#REF!&amp;"_R0"&amp;"_SCR"&amp;ROUND(G211,2)&amp;"_XR"&amp;ROUND(H211,2)&amp;"_P"&amp;E211&amp;"_Q"&amp;VLOOKUP(F211,$AK$3:$AL$7,2,FALSE)&amp;"_"&amp;W211)</f>
        <v>#REF!</v>
      </c>
      <c r="V211" t="str">
        <f t="shared" si="18"/>
        <v>PSSE_DMAT_HYB_SCR4.53_XR1.21_P0.5_Q0</v>
      </c>
      <c r="Y211" t="e">
        <f t="shared" si="19"/>
        <v>#REF!</v>
      </c>
      <c r="AH211" s="7"/>
      <c r="AI211" s="7"/>
      <c r="AM211" s="1"/>
    </row>
    <row r="212" spans="1:39" x14ac:dyDescent="0.25">
      <c r="A212" s="5" t="s">
        <v>283</v>
      </c>
      <c r="B212" s="5" t="s">
        <v>17</v>
      </c>
      <c r="C212" t="s">
        <v>42</v>
      </c>
      <c r="D212">
        <v>20</v>
      </c>
      <c r="E212">
        <v>0.5</v>
      </c>
      <c r="F212">
        <v>0</v>
      </c>
      <c r="G212" s="7">
        <v>4.53</v>
      </c>
      <c r="H212" s="7">
        <v>1.21</v>
      </c>
      <c r="I212" t="e">
        <f>VLOOKUP(V212,#REF!,2,FALSE)</f>
        <v>#REF!</v>
      </c>
      <c r="J212">
        <v>0</v>
      </c>
      <c r="K212">
        <v>0</v>
      </c>
      <c r="L212">
        <v>0</v>
      </c>
      <c r="M212" t="e">
        <f t="shared" si="15"/>
        <v>#REF!</v>
      </c>
      <c r="N212" t="e">
        <f t="shared" si="16"/>
        <v>#REF!</v>
      </c>
      <c r="O212" t="e">
        <f>#REF!^2/((G212*#REF!)*(SQRT(1+H212^2)))</f>
        <v>#REF!</v>
      </c>
      <c r="P212" t="e">
        <f t="shared" si="17"/>
        <v>#REF!</v>
      </c>
      <c r="Q212" t="e">
        <f>VLOOKUP(V212,#REF!,4,FALSE)</f>
        <v>#REF!</v>
      </c>
      <c r="R212" s="10" t="e">
        <f>VLOOKUP(V212,#REF!,3,FALSE)</f>
        <v>#REF!</v>
      </c>
      <c r="S212">
        <v>0</v>
      </c>
      <c r="T212">
        <v>0</v>
      </c>
      <c r="U212" t="e">
        <f>IF(W212="","PSSE_Test_"&amp;A212&amp;"_"&amp;#REF!&amp;"_R0"&amp;"_SCR"&amp;ROUND(G212,2)&amp;"_XR"&amp;ROUND(H212,2)&amp;"_P"&amp;E212&amp;"_Q"&amp;VLOOKUP(F212,$AK$3:$AL$7,2,FALSE),"Test_"&amp;A212&amp;"_"&amp;#REF!&amp;"_R0"&amp;"_SCR"&amp;ROUND(G212,2)&amp;"_XR"&amp;ROUND(H212,2)&amp;"_P"&amp;E212&amp;"_Q"&amp;VLOOKUP(F212,$AK$3:$AL$7,2,FALSE)&amp;"_"&amp;W212)</f>
        <v>#REF!</v>
      </c>
      <c r="V212" t="str">
        <f t="shared" si="18"/>
        <v>PSSE_DMAT_HYB_SCR4.53_XR1.21_P0.5_Q0</v>
      </c>
      <c r="Y212" t="e">
        <f t="shared" si="19"/>
        <v>#REF!</v>
      </c>
      <c r="AH212" s="7"/>
      <c r="AI212" s="7"/>
      <c r="AM212" s="1"/>
    </row>
    <row r="213" spans="1:39" x14ac:dyDescent="0.25">
      <c r="A213" s="5" t="s">
        <v>284</v>
      </c>
      <c r="B213" s="5" t="s">
        <v>17</v>
      </c>
      <c r="C213" t="s">
        <v>43</v>
      </c>
      <c r="D213">
        <v>20</v>
      </c>
      <c r="E213">
        <v>0.5</v>
      </c>
      <c r="F213">
        <v>0</v>
      </c>
      <c r="G213" s="7">
        <v>4.53</v>
      </c>
      <c r="H213" s="7">
        <v>1.21</v>
      </c>
      <c r="I213" t="e">
        <f>VLOOKUP(V213,#REF!,2,FALSE)</f>
        <v>#REF!</v>
      </c>
      <c r="J213">
        <v>0</v>
      </c>
      <c r="K213">
        <v>0</v>
      </c>
      <c r="L213">
        <v>0</v>
      </c>
      <c r="M213" t="e">
        <f t="shared" si="15"/>
        <v>#REF!</v>
      </c>
      <c r="N213" t="e">
        <f t="shared" si="16"/>
        <v>#REF!</v>
      </c>
      <c r="O213" t="e">
        <f>#REF!^2/((G213*#REF!)*(SQRT(1+H213^2)))</f>
        <v>#REF!</v>
      </c>
      <c r="P213" t="e">
        <f t="shared" si="17"/>
        <v>#REF!</v>
      </c>
      <c r="Q213" t="e">
        <f>VLOOKUP(V213,#REF!,4,FALSE)</f>
        <v>#REF!</v>
      </c>
      <c r="R213" s="10" t="e">
        <f>VLOOKUP(V213,#REF!,3,FALSE)</f>
        <v>#REF!</v>
      </c>
      <c r="S213">
        <v>0</v>
      </c>
      <c r="T213">
        <v>0</v>
      </c>
      <c r="U213" t="e">
        <f>IF(W213="","PSSE_Test_"&amp;A213&amp;"_"&amp;#REF!&amp;"_R0"&amp;"_SCR"&amp;ROUND(G213,2)&amp;"_XR"&amp;ROUND(H213,2)&amp;"_P"&amp;E213&amp;"_Q"&amp;VLOOKUP(F213,$AK$3:$AL$7,2,FALSE),"Test_"&amp;A213&amp;"_"&amp;#REF!&amp;"_R0"&amp;"_SCR"&amp;ROUND(G213,2)&amp;"_XR"&amp;ROUND(H213,2)&amp;"_P"&amp;E213&amp;"_Q"&amp;VLOOKUP(F213,$AK$3:$AL$7,2,FALSE)&amp;"_"&amp;W213)</f>
        <v>#REF!</v>
      </c>
      <c r="V213" t="str">
        <f t="shared" si="18"/>
        <v>PSSE_DMAT_HYB_SCR4.53_XR1.21_P0.5_Q0</v>
      </c>
      <c r="Y213" t="e">
        <f t="shared" si="19"/>
        <v>#REF!</v>
      </c>
      <c r="AH213" s="7"/>
      <c r="AI213" s="7"/>
      <c r="AM213" s="1"/>
    </row>
    <row r="214" spans="1:39" x14ac:dyDescent="0.25">
      <c r="A214" s="5" t="s">
        <v>285</v>
      </c>
      <c r="B214" s="5" t="s">
        <v>17</v>
      </c>
      <c r="C214" t="s">
        <v>44</v>
      </c>
      <c r="D214">
        <v>55</v>
      </c>
      <c r="E214">
        <v>1</v>
      </c>
      <c r="F214">
        <v>0</v>
      </c>
      <c r="G214" s="7">
        <v>10</v>
      </c>
      <c r="H214" s="7">
        <v>14</v>
      </c>
      <c r="I214" t="e">
        <f>VLOOKUP(V214,#REF!,2,FALSE)</f>
        <v>#REF!</v>
      </c>
      <c r="J214">
        <v>0</v>
      </c>
      <c r="K214">
        <v>0</v>
      </c>
      <c r="L214">
        <v>0</v>
      </c>
      <c r="M214" t="e">
        <f t="shared" si="15"/>
        <v>#REF!</v>
      </c>
      <c r="N214" t="e">
        <f t="shared" si="16"/>
        <v>#REF!</v>
      </c>
      <c r="O214" t="e">
        <f>#REF!^2/((G214*#REF!)*(SQRT(1+H214^2)))</f>
        <v>#REF!</v>
      </c>
      <c r="P214" t="e">
        <f t="shared" si="17"/>
        <v>#REF!</v>
      </c>
      <c r="Q214" t="e">
        <f>VLOOKUP(V214,#REF!,4,FALSE)</f>
        <v>#REF!</v>
      </c>
      <c r="R214" s="10" t="e">
        <f>VLOOKUP(V214,#REF!,3,FALSE)</f>
        <v>#REF!</v>
      </c>
      <c r="S214">
        <v>0</v>
      </c>
      <c r="T214">
        <v>0</v>
      </c>
      <c r="U214" t="e">
        <f>IF(W214="","PSSE_Test_"&amp;A214&amp;"_"&amp;#REF!&amp;"_R0"&amp;"_SCR"&amp;ROUND(G214,2)&amp;"_XR"&amp;ROUND(H214,2)&amp;"_P"&amp;E214&amp;"_Q"&amp;VLOOKUP(F214,$AK$3:$AL$7,2,FALSE),"Test_"&amp;A214&amp;"_"&amp;#REF!&amp;"_R0"&amp;"_SCR"&amp;ROUND(G214,2)&amp;"_XR"&amp;ROUND(H214,2)&amp;"_P"&amp;E214&amp;"_Q"&amp;VLOOKUP(F214,$AK$3:$AL$7,2,FALSE)&amp;"_"&amp;W214)</f>
        <v>#REF!</v>
      </c>
      <c r="V214" t="str">
        <f t="shared" si="18"/>
        <v>PSSE_DMAT_HYB_SCR10_XR14_P1_Q0</v>
      </c>
      <c r="Y214" t="e">
        <f t="shared" si="19"/>
        <v>#REF!</v>
      </c>
      <c r="AH214" s="7"/>
      <c r="AI214" s="7"/>
    </row>
    <row r="215" spans="1:39" x14ac:dyDescent="0.25">
      <c r="A215" s="5" t="s">
        <v>286</v>
      </c>
      <c r="B215" s="5" t="s">
        <v>17</v>
      </c>
      <c r="C215" t="s">
        <v>44</v>
      </c>
      <c r="D215">
        <v>55</v>
      </c>
      <c r="E215">
        <v>1</v>
      </c>
      <c r="F215">
        <v>0</v>
      </c>
      <c r="G215" s="7">
        <v>10</v>
      </c>
      <c r="H215" s="7">
        <v>3</v>
      </c>
      <c r="I215" t="e">
        <f>VLOOKUP(V215,#REF!,2,FALSE)</f>
        <v>#REF!</v>
      </c>
      <c r="J215">
        <v>0</v>
      </c>
      <c r="K215">
        <v>0</v>
      </c>
      <c r="L215">
        <v>0</v>
      </c>
      <c r="M215" t="e">
        <f t="shared" si="15"/>
        <v>#REF!</v>
      </c>
      <c r="N215" t="e">
        <f t="shared" si="16"/>
        <v>#REF!</v>
      </c>
      <c r="O215" t="e">
        <f>#REF!^2/((G215*#REF!)*(SQRT(1+H215^2)))</f>
        <v>#REF!</v>
      </c>
      <c r="P215" t="e">
        <f t="shared" si="17"/>
        <v>#REF!</v>
      </c>
      <c r="Q215" t="e">
        <f>VLOOKUP(V215,#REF!,4,FALSE)</f>
        <v>#REF!</v>
      </c>
      <c r="R215" s="10" t="e">
        <f>VLOOKUP(V215,#REF!,3,FALSE)</f>
        <v>#REF!</v>
      </c>
      <c r="S215">
        <v>0</v>
      </c>
      <c r="T215">
        <v>0</v>
      </c>
      <c r="U215" t="e">
        <f>IF(W215="","PSSE_Test_"&amp;A215&amp;"_"&amp;#REF!&amp;"_R0"&amp;"_SCR"&amp;ROUND(G215,2)&amp;"_XR"&amp;ROUND(H215,2)&amp;"_P"&amp;E215&amp;"_Q"&amp;VLOOKUP(F215,$AK$3:$AL$7,2,FALSE),"Test_"&amp;A215&amp;"_"&amp;#REF!&amp;"_R0"&amp;"_SCR"&amp;ROUND(G215,2)&amp;"_XR"&amp;ROUND(H215,2)&amp;"_P"&amp;E215&amp;"_Q"&amp;VLOOKUP(F215,$AK$3:$AL$7,2,FALSE)&amp;"_"&amp;W215)</f>
        <v>#REF!</v>
      </c>
      <c r="V215" t="str">
        <f t="shared" si="18"/>
        <v>PSSE_DMAT_HYB_SCR10_XR3_P1_Q0</v>
      </c>
      <c r="Y215" t="e">
        <f t="shared" si="19"/>
        <v>#REF!</v>
      </c>
      <c r="AH215" s="7"/>
      <c r="AI215" s="7"/>
    </row>
    <row r="216" spans="1:39" x14ac:dyDescent="0.25">
      <c r="A216" s="5" t="s">
        <v>287</v>
      </c>
      <c r="B216" s="5" t="s">
        <v>17</v>
      </c>
      <c r="C216" t="s">
        <v>44</v>
      </c>
      <c r="D216">
        <v>55</v>
      </c>
      <c r="E216">
        <v>0.05</v>
      </c>
      <c r="F216">
        <v>0</v>
      </c>
      <c r="G216" s="7">
        <v>10</v>
      </c>
      <c r="H216" s="7">
        <v>14</v>
      </c>
      <c r="I216" t="e">
        <f>VLOOKUP(V216,#REF!,2,FALSE)</f>
        <v>#REF!</v>
      </c>
      <c r="J216">
        <v>0</v>
      </c>
      <c r="K216">
        <v>0</v>
      </c>
      <c r="L216">
        <v>0</v>
      </c>
      <c r="M216" t="e">
        <f t="shared" si="15"/>
        <v>#REF!</v>
      </c>
      <c r="N216" t="e">
        <f t="shared" si="16"/>
        <v>#REF!</v>
      </c>
      <c r="O216" t="e">
        <f>#REF!^2/((G216*#REF!)*(SQRT(1+H216^2)))</f>
        <v>#REF!</v>
      </c>
      <c r="P216" t="e">
        <f t="shared" si="17"/>
        <v>#REF!</v>
      </c>
      <c r="Q216" t="e">
        <f>VLOOKUP(V216,#REF!,4,FALSE)</f>
        <v>#REF!</v>
      </c>
      <c r="R216" s="10" t="e">
        <f>VLOOKUP(V216,#REF!,3,FALSE)</f>
        <v>#REF!</v>
      </c>
      <c r="S216">
        <v>0</v>
      </c>
      <c r="T216">
        <v>0</v>
      </c>
      <c r="U216" t="e">
        <f>IF(W216="","PSSE_Test_"&amp;A216&amp;"_"&amp;#REF!&amp;"_R0"&amp;"_SCR"&amp;ROUND(G216,2)&amp;"_XR"&amp;ROUND(H216,2)&amp;"_P"&amp;E216&amp;"_Q"&amp;VLOOKUP(F216,$AK$3:$AL$7,2,FALSE),"Test_"&amp;A216&amp;"_"&amp;#REF!&amp;"_R0"&amp;"_SCR"&amp;ROUND(G216,2)&amp;"_XR"&amp;ROUND(H216,2)&amp;"_P"&amp;E216&amp;"_Q"&amp;VLOOKUP(F216,$AK$3:$AL$7,2,FALSE)&amp;"_"&amp;W216)</f>
        <v>#REF!</v>
      </c>
      <c r="V216" t="str">
        <f t="shared" si="18"/>
        <v>PSSE_DMAT_HYB_SCR10_XR14_P0.05_Q0</v>
      </c>
      <c r="Y216" t="e">
        <f t="shared" si="19"/>
        <v>#REF!</v>
      </c>
      <c r="AH216" s="7"/>
      <c r="AI216" s="7"/>
    </row>
    <row r="217" spans="1:39" x14ac:dyDescent="0.25">
      <c r="A217" s="5" t="s">
        <v>288</v>
      </c>
      <c r="B217" s="5" t="s">
        <v>17</v>
      </c>
      <c r="C217" t="s">
        <v>44</v>
      </c>
      <c r="D217">
        <v>55</v>
      </c>
      <c r="E217">
        <v>0.05</v>
      </c>
      <c r="F217">
        <v>0</v>
      </c>
      <c r="G217" s="7">
        <v>10</v>
      </c>
      <c r="H217" s="7">
        <v>3</v>
      </c>
      <c r="I217" t="e">
        <f>VLOOKUP(V217,#REF!,2,FALSE)</f>
        <v>#REF!</v>
      </c>
      <c r="J217">
        <v>0</v>
      </c>
      <c r="K217">
        <v>0</v>
      </c>
      <c r="L217">
        <v>0</v>
      </c>
      <c r="M217" t="e">
        <f t="shared" si="15"/>
        <v>#REF!</v>
      </c>
      <c r="N217" t="e">
        <f t="shared" si="16"/>
        <v>#REF!</v>
      </c>
      <c r="O217" t="e">
        <f>#REF!^2/((G217*#REF!)*(SQRT(1+H217^2)))</f>
        <v>#REF!</v>
      </c>
      <c r="P217" t="e">
        <f t="shared" si="17"/>
        <v>#REF!</v>
      </c>
      <c r="Q217" t="e">
        <f>VLOOKUP(V217,#REF!,4,FALSE)</f>
        <v>#REF!</v>
      </c>
      <c r="R217" s="10" t="e">
        <f>VLOOKUP(V217,#REF!,3,FALSE)</f>
        <v>#REF!</v>
      </c>
      <c r="S217">
        <v>0</v>
      </c>
      <c r="T217">
        <v>0</v>
      </c>
      <c r="U217" t="e">
        <f>IF(W217="","PSSE_Test_"&amp;A217&amp;"_"&amp;#REF!&amp;"_R0"&amp;"_SCR"&amp;ROUND(G217,2)&amp;"_XR"&amp;ROUND(H217,2)&amp;"_P"&amp;E217&amp;"_Q"&amp;VLOOKUP(F217,$AK$3:$AL$7,2,FALSE),"Test_"&amp;A217&amp;"_"&amp;#REF!&amp;"_R0"&amp;"_SCR"&amp;ROUND(G217,2)&amp;"_XR"&amp;ROUND(H217,2)&amp;"_P"&amp;E217&amp;"_Q"&amp;VLOOKUP(F217,$AK$3:$AL$7,2,FALSE)&amp;"_"&amp;W217)</f>
        <v>#REF!</v>
      </c>
      <c r="V217" t="str">
        <f t="shared" si="18"/>
        <v>PSSE_DMAT_HYB_SCR10_XR3_P0.05_Q0</v>
      </c>
      <c r="Y217" t="e">
        <f t="shared" si="19"/>
        <v>#REF!</v>
      </c>
      <c r="AH217" s="7"/>
      <c r="AI217" s="7"/>
    </row>
    <row r="218" spans="1:39" x14ac:dyDescent="0.25">
      <c r="A218" s="5" t="s">
        <v>289</v>
      </c>
      <c r="B218" s="5" t="s">
        <v>17</v>
      </c>
      <c r="C218" t="s">
        <v>44</v>
      </c>
      <c r="D218">
        <v>55</v>
      </c>
      <c r="E218">
        <v>1</v>
      </c>
      <c r="F218">
        <v>0</v>
      </c>
      <c r="G218" s="7">
        <v>3</v>
      </c>
      <c r="H218" s="7">
        <v>14</v>
      </c>
      <c r="I218" t="e">
        <f>VLOOKUP(V218,#REF!,2,FALSE)</f>
        <v>#REF!</v>
      </c>
      <c r="J218">
        <v>0</v>
      </c>
      <c r="K218">
        <v>0</v>
      </c>
      <c r="L218">
        <v>0</v>
      </c>
      <c r="M218" t="e">
        <f t="shared" si="15"/>
        <v>#REF!</v>
      </c>
      <c r="N218" t="e">
        <f t="shared" si="16"/>
        <v>#REF!</v>
      </c>
      <c r="O218" t="e">
        <f>#REF!^2/((G218*#REF!)*(SQRT(1+H218^2)))</f>
        <v>#REF!</v>
      </c>
      <c r="P218" t="e">
        <f t="shared" si="17"/>
        <v>#REF!</v>
      </c>
      <c r="Q218" t="e">
        <f>VLOOKUP(V218,#REF!,4,FALSE)</f>
        <v>#REF!</v>
      </c>
      <c r="R218" s="10" t="e">
        <f>VLOOKUP(V218,#REF!,3,FALSE)</f>
        <v>#REF!</v>
      </c>
      <c r="S218">
        <v>0</v>
      </c>
      <c r="T218">
        <v>0</v>
      </c>
      <c r="U218" t="e">
        <f>IF(W218="","PSSE_Test_"&amp;A218&amp;"_"&amp;#REF!&amp;"_R0"&amp;"_SCR"&amp;ROUND(G218,2)&amp;"_XR"&amp;ROUND(H218,2)&amp;"_P"&amp;E218&amp;"_Q"&amp;VLOOKUP(F218,$AK$3:$AL$7,2,FALSE),"Test_"&amp;A218&amp;"_"&amp;#REF!&amp;"_R0"&amp;"_SCR"&amp;ROUND(G218,2)&amp;"_XR"&amp;ROUND(H218,2)&amp;"_P"&amp;E218&amp;"_Q"&amp;VLOOKUP(F218,$AK$3:$AL$7,2,FALSE)&amp;"_"&amp;W218)</f>
        <v>#REF!</v>
      </c>
      <c r="V218" t="str">
        <f t="shared" si="18"/>
        <v>PSSE_DMAT_HYB_SCR3_XR14_P1_Q0</v>
      </c>
      <c r="Y218" t="e">
        <f t="shared" si="19"/>
        <v>#REF!</v>
      </c>
      <c r="AH218" s="7"/>
      <c r="AI218" s="7"/>
    </row>
    <row r="219" spans="1:39" x14ac:dyDescent="0.25">
      <c r="A219" s="5" t="s">
        <v>290</v>
      </c>
      <c r="B219" s="5" t="s">
        <v>17</v>
      </c>
      <c r="C219" t="s">
        <v>44</v>
      </c>
      <c r="D219">
        <v>55</v>
      </c>
      <c r="E219">
        <v>1</v>
      </c>
      <c r="F219">
        <v>0</v>
      </c>
      <c r="G219" s="7">
        <v>3</v>
      </c>
      <c r="H219" s="7">
        <v>3</v>
      </c>
      <c r="I219" t="e">
        <f>VLOOKUP(V219,#REF!,2,FALSE)</f>
        <v>#REF!</v>
      </c>
      <c r="J219">
        <v>0</v>
      </c>
      <c r="K219">
        <v>0</v>
      </c>
      <c r="L219">
        <v>0</v>
      </c>
      <c r="M219" t="e">
        <f t="shared" si="15"/>
        <v>#REF!</v>
      </c>
      <c r="N219" t="e">
        <f t="shared" si="16"/>
        <v>#REF!</v>
      </c>
      <c r="O219" t="e">
        <f>#REF!^2/((G219*#REF!)*(SQRT(1+H219^2)))</f>
        <v>#REF!</v>
      </c>
      <c r="P219" t="e">
        <f t="shared" si="17"/>
        <v>#REF!</v>
      </c>
      <c r="Q219" t="e">
        <f>VLOOKUP(V219,#REF!,4,FALSE)</f>
        <v>#REF!</v>
      </c>
      <c r="R219" s="10" t="e">
        <f>VLOOKUP(V219,#REF!,3,FALSE)</f>
        <v>#REF!</v>
      </c>
      <c r="S219">
        <v>0</v>
      </c>
      <c r="T219">
        <v>0</v>
      </c>
      <c r="U219" t="e">
        <f>IF(W219="","PSSE_Test_"&amp;A219&amp;"_"&amp;#REF!&amp;"_R0"&amp;"_SCR"&amp;ROUND(G219,2)&amp;"_XR"&amp;ROUND(H219,2)&amp;"_P"&amp;E219&amp;"_Q"&amp;VLOOKUP(F219,$AK$3:$AL$7,2,FALSE),"Test_"&amp;A219&amp;"_"&amp;#REF!&amp;"_R0"&amp;"_SCR"&amp;ROUND(G219,2)&amp;"_XR"&amp;ROUND(H219,2)&amp;"_P"&amp;E219&amp;"_Q"&amp;VLOOKUP(F219,$AK$3:$AL$7,2,FALSE)&amp;"_"&amp;W219)</f>
        <v>#REF!</v>
      </c>
      <c r="V219" t="str">
        <f t="shared" si="18"/>
        <v>PSSE_DMAT_HYB_SCR3_XR3_P1_Q0</v>
      </c>
      <c r="Y219" t="e">
        <f t="shared" si="19"/>
        <v>#REF!</v>
      </c>
      <c r="AH219" s="7"/>
      <c r="AI219" s="7"/>
    </row>
    <row r="220" spans="1:39" x14ac:dyDescent="0.25">
      <c r="A220" s="5" t="s">
        <v>291</v>
      </c>
      <c r="B220" s="5" t="s">
        <v>17</v>
      </c>
      <c r="C220" t="s">
        <v>44</v>
      </c>
      <c r="D220">
        <v>55</v>
      </c>
      <c r="E220">
        <v>0.05</v>
      </c>
      <c r="F220">
        <v>0</v>
      </c>
      <c r="G220" s="7">
        <v>3</v>
      </c>
      <c r="H220" s="7">
        <v>14</v>
      </c>
      <c r="I220" t="e">
        <f>VLOOKUP(V220,#REF!,2,FALSE)</f>
        <v>#REF!</v>
      </c>
      <c r="J220">
        <v>0</v>
      </c>
      <c r="K220">
        <v>0</v>
      </c>
      <c r="L220">
        <v>0</v>
      </c>
      <c r="M220" t="e">
        <f t="shared" si="15"/>
        <v>#REF!</v>
      </c>
      <c r="N220" t="e">
        <f t="shared" si="16"/>
        <v>#REF!</v>
      </c>
      <c r="O220" t="e">
        <f>#REF!^2/((G220*#REF!)*(SQRT(1+H220^2)))</f>
        <v>#REF!</v>
      </c>
      <c r="P220" t="e">
        <f t="shared" si="17"/>
        <v>#REF!</v>
      </c>
      <c r="Q220" t="e">
        <f>VLOOKUP(V220,#REF!,4,FALSE)</f>
        <v>#REF!</v>
      </c>
      <c r="R220" s="10" t="e">
        <f>VLOOKUP(V220,#REF!,3,FALSE)</f>
        <v>#REF!</v>
      </c>
      <c r="S220">
        <v>0</v>
      </c>
      <c r="T220">
        <v>0</v>
      </c>
      <c r="U220" t="e">
        <f>IF(W220="","PSSE_Test_"&amp;A220&amp;"_"&amp;#REF!&amp;"_R0"&amp;"_SCR"&amp;ROUND(G220,2)&amp;"_XR"&amp;ROUND(H220,2)&amp;"_P"&amp;E220&amp;"_Q"&amp;VLOOKUP(F220,$AK$3:$AL$7,2,FALSE),"Test_"&amp;A220&amp;"_"&amp;#REF!&amp;"_R0"&amp;"_SCR"&amp;ROUND(G220,2)&amp;"_XR"&amp;ROUND(H220,2)&amp;"_P"&amp;E220&amp;"_Q"&amp;VLOOKUP(F220,$AK$3:$AL$7,2,FALSE)&amp;"_"&amp;W220)</f>
        <v>#REF!</v>
      </c>
      <c r="V220" t="str">
        <f t="shared" si="18"/>
        <v>PSSE_DMAT_HYB_SCR3_XR14_P0.05_Q0</v>
      </c>
      <c r="Y220" t="e">
        <f t="shared" si="19"/>
        <v>#REF!</v>
      </c>
      <c r="AH220" s="7"/>
      <c r="AI220" s="7"/>
    </row>
    <row r="221" spans="1:39" x14ac:dyDescent="0.25">
      <c r="A221" s="5" t="s">
        <v>292</v>
      </c>
      <c r="B221" s="5" t="s">
        <v>17</v>
      </c>
      <c r="C221" t="s">
        <v>44</v>
      </c>
      <c r="D221">
        <v>55</v>
      </c>
      <c r="E221">
        <v>0.05</v>
      </c>
      <c r="F221">
        <v>0</v>
      </c>
      <c r="G221" s="7">
        <v>3</v>
      </c>
      <c r="H221" s="7">
        <v>3</v>
      </c>
      <c r="I221" t="e">
        <f>VLOOKUP(V221,#REF!,2,FALSE)</f>
        <v>#REF!</v>
      </c>
      <c r="J221">
        <v>0</v>
      </c>
      <c r="K221">
        <v>0</v>
      </c>
      <c r="L221">
        <v>0</v>
      </c>
      <c r="M221" t="e">
        <f t="shared" si="15"/>
        <v>#REF!</v>
      </c>
      <c r="N221" t="e">
        <f t="shared" si="16"/>
        <v>#REF!</v>
      </c>
      <c r="O221" t="e">
        <f>#REF!^2/((G221*#REF!)*(SQRT(1+H221^2)))</f>
        <v>#REF!</v>
      </c>
      <c r="P221" t="e">
        <f t="shared" si="17"/>
        <v>#REF!</v>
      </c>
      <c r="Q221" t="e">
        <f>VLOOKUP(V221,#REF!,4,FALSE)</f>
        <v>#REF!</v>
      </c>
      <c r="R221" s="10" t="e">
        <f>VLOOKUP(V221,#REF!,3,FALSE)</f>
        <v>#REF!</v>
      </c>
      <c r="S221">
        <v>0</v>
      </c>
      <c r="T221">
        <v>0</v>
      </c>
      <c r="U221" t="e">
        <f>IF(W221="","PSSE_Test_"&amp;A221&amp;"_"&amp;#REF!&amp;"_R0"&amp;"_SCR"&amp;ROUND(G221,2)&amp;"_XR"&amp;ROUND(H221,2)&amp;"_P"&amp;E221&amp;"_Q"&amp;VLOOKUP(F221,$AK$3:$AL$7,2,FALSE),"Test_"&amp;A221&amp;"_"&amp;#REF!&amp;"_R0"&amp;"_SCR"&amp;ROUND(G221,2)&amp;"_XR"&amp;ROUND(H221,2)&amp;"_P"&amp;E221&amp;"_Q"&amp;VLOOKUP(F221,$AK$3:$AL$7,2,FALSE)&amp;"_"&amp;W221)</f>
        <v>#REF!</v>
      </c>
      <c r="V221" t="str">
        <f t="shared" si="18"/>
        <v>PSSE_DMAT_HYB_SCR3_XR3_P0.05_Q0</v>
      </c>
      <c r="Y221" t="e">
        <f t="shared" si="19"/>
        <v>#REF!</v>
      </c>
      <c r="AH221" s="7"/>
      <c r="AI221" s="7"/>
    </row>
    <row r="222" spans="1:39" x14ac:dyDescent="0.25">
      <c r="A222" s="5" t="s">
        <v>293</v>
      </c>
      <c r="B222" s="5" t="s">
        <v>17</v>
      </c>
      <c r="C222" t="s">
        <v>44</v>
      </c>
      <c r="D222">
        <v>55</v>
      </c>
      <c r="E222">
        <v>1</v>
      </c>
      <c r="F222">
        <v>0</v>
      </c>
      <c r="G222" s="7">
        <v>7.06</v>
      </c>
      <c r="H222" s="7">
        <v>1.63</v>
      </c>
      <c r="I222" t="e">
        <f>VLOOKUP(V222,#REF!,2,FALSE)</f>
        <v>#REF!</v>
      </c>
      <c r="J222">
        <v>0</v>
      </c>
      <c r="K222">
        <v>0</v>
      </c>
      <c r="L222">
        <v>0</v>
      </c>
      <c r="M222" t="e">
        <f t="shared" si="15"/>
        <v>#REF!</v>
      </c>
      <c r="N222" t="e">
        <f t="shared" si="16"/>
        <v>#REF!</v>
      </c>
      <c r="O222" t="e">
        <f>#REF!^2/((G222*#REF!)*(SQRT(1+H222^2)))</f>
        <v>#REF!</v>
      </c>
      <c r="P222" t="e">
        <f t="shared" si="17"/>
        <v>#REF!</v>
      </c>
      <c r="Q222" t="e">
        <f>VLOOKUP(V222,#REF!,4,FALSE)</f>
        <v>#REF!</v>
      </c>
      <c r="R222" s="10" t="e">
        <f>VLOOKUP(V222,#REF!,3,FALSE)</f>
        <v>#REF!</v>
      </c>
      <c r="S222">
        <v>0</v>
      </c>
      <c r="T222">
        <v>0</v>
      </c>
      <c r="U222" t="e">
        <f>IF(W222="","PSSE_Test_"&amp;A222&amp;"_"&amp;#REF!&amp;"_R0"&amp;"_SCR"&amp;ROUND(G222,2)&amp;"_XR"&amp;ROUND(H222,2)&amp;"_P"&amp;E222&amp;"_Q"&amp;VLOOKUP(F222,$AK$3:$AL$7,2,FALSE),"Test_"&amp;A222&amp;"_"&amp;#REF!&amp;"_R0"&amp;"_SCR"&amp;ROUND(G222,2)&amp;"_XR"&amp;ROUND(H222,2)&amp;"_P"&amp;E222&amp;"_Q"&amp;VLOOKUP(F222,$AK$3:$AL$7,2,FALSE)&amp;"_"&amp;W222)</f>
        <v>#REF!</v>
      </c>
      <c r="V222" t="str">
        <f t="shared" si="18"/>
        <v>PSSE_DMAT_HYB_SCR7.06_XR1.63_P1_Q0</v>
      </c>
      <c r="Y222" t="e">
        <f t="shared" si="19"/>
        <v>#REF!</v>
      </c>
      <c r="AH222" s="7"/>
      <c r="AI222" s="7"/>
    </row>
    <row r="223" spans="1:39" x14ac:dyDescent="0.25">
      <c r="A223" s="5" t="s">
        <v>294</v>
      </c>
      <c r="B223" s="5" t="s">
        <v>17</v>
      </c>
      <c r="C223" t="s">
        <v>44</v>
      </c>
      <c r="D223">
        <v>55</v>
      </c>
      <c r="E223">
        <v>1</v>
      </c>
      <c r="F223">
        <v>0</v>
      </c>
      <c r="G223" s="7">
        <v>4.53</v>
      </c>
      <c r="H223" s="7">
        <v>1.21</v>
      </c>
      <c r="I223" t="e">
        <f>VLOOKUP(V223,#REF!,2,FALSE)</f>
        <v>#REF!</v>
      </c>
      <c r="J223">
        <v>0</v>
      </c>
      <c r="K223">
        <v>0</v>
      </c>
      <c r="L223">
        <v>0</v>
      </c>
      <c r="M223" t="e">
        <f t="shared" si="15"/>
        <v>#REF!</v>
      </c>
      <c r="N223" t="e">
        <f t="shared" si="16"/>
        <v>#REF!</v>
      </c>
      <c r="O223" t="e">
        <f>#REF!^2/((G223*#REF!)*(SQRT(1+H223^2)))</f>
        <v>#REF!</v>
      </c>
      <c r="P223" t="e">
        <f t="shared" si="17"/>
        <v>#REF!</v>
      </c>
      <c r="Q223" t="e">
        <f>VLOOKUP(V223,#REF!,4,FALSE)</f>
        <v>#REF!</v>
      </c>
      <c r="R223" s="10" t="e">
        <f>VLOOKUP(V223,#REF!,3,FALSE)</f>
        <v>#REF!</v>
      </c>
      <c r="S223">
        <v>0</v>
      </c>
      <c r="T223">
        <v>0</v>
      </c>
      <c r="U223" t="e">
        <f>IF(W223="","PSSE_Test_"&amp;A223&amp;"_"&amp;#REF!&amp;"_R0"&amp;"_SCR"&amp;ROUND(G223,2)&amp;"_XR"&amp;ROUND(H223,2)&amp;"_P"&amp;E223&amp;"_Q"&amp;VLOOKUP(F223,$AK$3:$AL$7,2,FALSE),"Test_"&amp;A223&amp;"_"&amp;#REF!&amp;"_R0"&amp;"_SCR"&amp;ROUND(G223,2)&amp;"_XR"&amp;ROUND(H223,2)&amp;"_P"&amp;E223&amp;"_Q"&amp;VLOOKUP(F223,$AK$3:$AL$7,2,FALSE)&amp;"_"&amp;W223)</f>
        <v>#REF!</v>
      </c>
      <c r="V223" t="str">
        <f t="shared" si="18"/>
        <v>PSSE_DMAT_HYB_SCR4.53_XR1.21_P1_Q0</v>
      </c>
      <c r="Y223" t="e">
        <f t="shared" si="19"/>
        <v>#REF!</v>
      </c>
      <c r="AH223" s="7"/>
      <c r="AI223" s="7"/>
    </row>
    <row r="224" spans="1:39" x14ac:dyDescent="0.25">
      <c r="A224" s="5" t="s">
        <v>295</v>
      </c>
      <c r="B224" s="5" t="s">
        <v>17</v>
      </c>
      <c r="C224" t="s">
        <v>44</v>
      </c>
      <c r="D224">
        <v>55</v>
      </c>
      <c r="E224">
        <v>0.05</v>
      </c>
      <c r="F224">
        <v>0</v>
      </c>
      <c r="G224" s="7">
        <v>7.06</v>
      </c>
      <c r="H224" s="7">
        <v>1.63</v>
      </c>
      <c r="I224" t="e">
        <f>VLOOKUP(V224,#REF!,2,FALSE)</f>
        <v>#REF!</v>
      </c>
      <c r="J224">
        <v>0</v>
      </c>
      <c r="K224">
        <v>0</v>
      </c>
      <c r="L224">
        <v>0</v>
      </c>
      <c r="M224" t="e">
        <f t="shared" si="15"/>
        <v>#REF!</v>
      </c>
      <c r="N224" t="e">
        <f t="shared" si="16"/>
        <v>#REF!</v>
      </c>
      <c r="O224" t="e">
        <f>#REF!^2/((G224*#REF!)*(SQRT(1+H224^2)))</f>
        <v>#REF!</v>
      </c>
      <c r="P224" t="e">
        <f t="shared" si="17"/>
        <v>#REF!</v>
      </c>
      <c r="Q224" t="e">
        <f>VLOOKUP(V224,#REF!,4,FALSE)</f>
        <v>#REF!</v>
      </c>
      <c r="R224" s="10" t="e">
        <f>VLOOKUP(V224,#REF!,3,FALSE)</f>
        <v>#REF!</v>
      </c>
      <c r="S224">
        <v>0</v>
      </c>
      <c r="T224">
        <v>0</v>
      </c>
      <c r="U224" t="e">
        <f>IF(W224="","PSSE_Test_"&amp;A224&amp;"_"&amp;#REF!&amp;"_R0"&amp;"_SCR"&amp;ROUND(G224,2)&amp;"_XR"&amp;ROUND(H224,2)&amp;"_P"&amp;E224&amp;"_Q"&amp;VLOOKUP(F224,$AK$3:$AL$7,2,FALSE),"Test_"&amp;A224&amp;"_"&amp;#REF!&amp;"_R0"&amp;"_SCR"&amp;ROUND(G224,2)&amp;"_XR"&amp;ROUND(H224,2)&amp;"_P"&amp;E224&amp;"_Q"&amp;VLOOKUP(F224,$AK$3:$AL$7,2,FALSE)&amp;"_"&amp;W224)</f>
        <v>#REF!</v>
      </c>
      <c r="V224" t="str">
        <f t="shared" si="18"/>
        <v>PSSE_DMAT_HYB_SCR7.06_XR1.63_P0.05_Q0</v>
      </c>
      <c r="Y224" t="e">
        <f t="shared" si="19"/>
        <v>#REF!</v>
      </c>
      <c r="AH224" s="7"/>
      <c r="AI224" s="7"/>
    </row>
    <row r="225" spans="1:35" x14ac:dyDescent="0.25">
      <c r="A225" s="5" t="s">
        <v>296</v>
      </c>
      <c r="B225" s="5" t="s">
        <v>17</v>
      </c>
      <c r="C225" t="s">
        <v>44</v>
      </c>
      <c r="D225">
        <v>55</v>
      </c>
      <c r="E225">
        <v>0.05</v>
      </c>
      <c r="F225">
        <v>0</v>
      </c>
      <c r="G225" s="7">
        <v>4.53</v>
      </c>
      <c r="H225" s="7">
        <v>1.21</v>
      </c>
      <c r="I225" t="e">
        <f>VLOOKUP(V225,#REF!,2,FALSE)</f>
        <v>#REF!</v>
      </c>
      <c r="J225">
        <v>0</v>
      </c>
      <c r="K225">
        <v>0</v>
      </c>
      <c r="L225">
        <v>0</v>
      </c>
      <c r="M225" t="e">
        <f t="shared" si="15"/>
        <v>#REF!</v>
      </c>
      <c r="N225" t="e">
        <f t="shared" si="16"/>
        <v>#REF!</v>
      </c>
      <c r="O225" t="e">
        <f>#REF!^2/((G225*#REF!)*(SQRT(1+H225^2)))</f>
        <v>#REF!</v>
      </c>
      <c r="P225" t="e">
        <f t="shared" si="17"/>
        <v>#REF!</v>
      </c>
      <c r="Q225" t="e">
        <f>VLOOKUP(V225,#REF!,4,FALSE)</f>
        <v>#REF!</v>
      </c>
      <c r="R225" s="10" t="e">
        <f>VLOOKUP(V225,#REF!,3,FALSE)</f>
        <v>#REF!</v>
      </c>
      <c r="S225">
        <v>0</v>
      </c>
      <c r="T225">
        <v>0</v>
      </c>
      <c r="U225" t="e">
        <f>IF(W225="","PSSE_Test_"&amp;A225&amp;"_"&amp;#REF!&amp;"_R0"&amp;"_SCR"&amp;ROUND(G225,2)&amp;"_XR"&amp;ROUND(H225,2)&amp;"_P"&amp;E225&amp;"_Q"&amp;VLOOKUP(F225,$AK$3:$AL$7,2,FALSE),"Test_"&amp;A225&amp;"_"&amp;#REF!&amp;"_R0"&amp;"_SCR"&amp;ROUND(G225,2)&amp;"_XR"&amp;ROUND(H225,2)&amp;"_P"&amp;E225&amp;"_Q"&amp;VLOOKUP(F225,$AK$3:$AL$7,2,FALSE)&amp;"_"&amp;W225)</f>
        <v>#REF!</v>
      </c>
      <c r="V225" t="str">
        <f t="shared" si="18"/>
        <v>PSSE_DMAT_HYB_SCR4.53_XR1.21_P0.05_Q0</v>
      </c>
      <c r="Y225" t="e">
        <f t="shared" si="19"/>
        <v>#REF!</v>
      </c>
      <c r="AH225" s="7"/>
      <c r="AI225" s="7"/>
    </row>
    <row r="226" spans="1:35" x14ac:dyDescent="0.25">
      <c r="A226" s="5" t="s">
        <v>297</v>
      </c>
      <c r="B226" s="5" t="s">
        <v>17</v>
      </c>
      <c r="C226" t="s">
        <v>45</v>
      </c>
      <c r="D226">
        <v>60</v>
      </c>
      <c r="E226">
        <v>0.05</v>
      </c>
      <c r="F226">
        <v>0</v>
      </c>
      <c r="G226" s="7">
        <v>1</v>
      </c>
      <c r="H226" s="7">
        <v>14</v>
      </c>
      <c r="I226" t="e">
        <f>VLOOKUP(V226,#REF!,2,FALSE)</f>
        <v>#REF!</v>
      </c>
      <c r="J226">
        <v>0</v>
      </c>
      <c r="K226">
        <v>0</v>
      </c>
      <c r="L226">
        <v>0</v>
      </c>
      <c r="M226" t="e">
        <f t="shared" si="15"/>
        <v>#REF!</v>
      </c>
      <c r="N226" t="e">
        <f t="shared" si="16"/>
        <v>#REF!</v>
      </c>
      <c r="O226" t="e">
        <f>#REF!^2/((G226*#REF!)*(SQRT(1+H226^2)))</f>
        <v>#REF!</v>
      </c>
      <c r="P226" t="e">
        <f t="shared" si="17"/>
        <v>#REF!</v>
      </c>
      <c r="Q226" t="e">
        <f>VLOOKUP(V226,#REF!,4,FALSE)</f>
        <v>#REF!</v>
      </c>
      <c r="R226" s="10" t="e">
        <f>VLOOKUP(V226,#REF!,3,FALSE)</f>
        <v>#REF!</v>
      </c>
      <c r="S226">
        <v>0</v>
      </c>
      <c r="T226">
        <v>0</v>
      </c>
      <c r="U226" t="e">
        <f>IF(W226="","PSSE_Test_"&amp;A226&amp;"_"&amp;#REF!&amp;"_R0"&amp;"_SCR"&amp;ROUND(G226,2)&amp;"_XR"&amp;ROUND(H226,2)&amp;"_P"&amp;E226&amp;"_Q"&amp;VLOOKUP(F226,$AK$3:$AL$7,2,FALSE),"Test_"&amp;A226&amp;"_"&amp;#REF!&amp;"_R0"&amp;"_SCR"&amp;ROUND(G226,2)&amp;"_XR"&amp;ROUND(H226,2)&amp;"_P"&amp;E226&amp;"_Q"&amp;VLOOKUP(F226,$AK$3:$AL$7,2,FALSE)&amp;"_"&amp;W226)</f>
        <v>#REF!</v>
      </c>
      <c r="V226" t="str">
        <f t="shared" si="18"/>
        <v>PSSE_DMAT_HYB_SCR1_XR14_P0.05_Q0</v>
      </c>
      <c r="Y226" t="e">
        <f t="shared" si="19"/>
        <v>#REF!</v>
      </c>
      <c r="AH226" s="7"/>
      <c r="AI226" s="7"/>
    </row>
    <row r="227" spans="1:35" x14ac:dyDescent="0.25">
      <c r="A227" s="5" t="s">
        <v>298</v>
      </c>
      <c r="B227" s="5" t="s">
        <v>17</v>
      </c>
      <c r="C227" t="s">
        <v>45</v>
      </c>
      <c r="D227">
        <v>60</v>
      </c>
      <c r="E227">
        <v>0.05</v>
      </c>
      <c r="F227">
        <v>0</v>
      </c>
      <c r="G227" s="7">
        <v>1</v>
      </c>
      <c r="H227" s="7">
        <v>3</v>
      </c>
      <c r="I227" t="e">
        <f>VLOOKUP(V227,#REF!,2,FALSE)</f>
        <v>#REF!</v>
      </c>
      <c r="J227">
        <v>0</v>
      </c>
      <c r="K227">
        <v>0</v>
      </c>
      <c r="L227">
        <v>0</v>
      </c>
      <c r="M227" t="e">
        <f t="shared" si="15"/>
        <v>#REF!</v>
      </c>
      <c r="N227" t="e">
        <f t="shared" si="16"/>
        <v>#REF!</v>
      </c>
      <c r="O227" t="e">
        <f>#REF!^2/((G227*#REF!)*(SQRT(1+H227^2)))</f>
        <v>#REF!</v>
      </c>
      <c r="P227" t="e">
        <f t="shared" si="17"/>
        <v>#REF!</v>
      </c>
      <c r="Q227" t="e">
        <f>VLOOKUP(V227,#REF!,4,FALSE)</f>
        <v>#REF!</v>
      </c>
      <c r="R227" s="10" t="e">
        <f>VLOOKUP(V227,#REF!,3,FALSE)</f>
        <v>#REF!</v>
      </c>
      <c r="S227">
        <v>0</v>
      </c>
      <c r="T227">
        <v>0</v>
      </c>
      <c r="U227" t="e">
        <f>IF(W227="","PSSE_Test_"&amp;A227&amp;"_"&amp;#REF!&amp;"_R0"&amp;"_SCR"&amp;ROUND(G227,2)&amp;"_XR"&amp;ROUND(H227,2)&amp;"_P"&amp;E227&amp;"_Q"&amp;VLOOKUP(F227,$AK$3:$AL$7,2,FALSE),"Test_"&amp;A227&amp;"_"&amp;#REF!&amp;"_R0"&amp;"_SCR"&amp;ROUND(G227,2)&amp;"_XR"&amp;ROUND(H227,2)&amp;"_P"&amp;E227&amp;"_Q"&amp;VLOOKUP(F227,$AK$3:$AL$7,2,FALSE)&amp;"_"&amp;W227)</f>
        <v>#REF!</v>
      </c>
      <c r="V227" t="str">
        <f t="shared" si="18"/>
        <v>PSSE_DMAT_HYB_SCR1_XR3_P0.05_Q0</v>
      </c>
      <c r="Y227" t="e">
        <f t="shared" si="19"/>
        <v>#REF!</v>
      </c>
      <c r="AH227" s="7"/>
      <c r="AI227" s="7"/>
    </row>
    <row r="228" spans="1:35" x14ac:dyDescent="0.25">
      <c r="A228" s="5" t="s">
        <v>299</v>
      </c>
      <c r="B228" s="5" t="s">
        <v>17</v>
      </c>
      <c r="C228" t="s">
        <v>46</v>
      </c>
      <c r="D228">
        <v>20</v>
      </c>
      <c r="E228">
        <v>1</v>
      </c>
      <c r="F228">
        <v>0</v>
      </c>
      <c r="G228" s="7">
        <v>3</v>
      </c>
      <c r="H228" s="7">
        <v>14</v>
      </c>
      <c r="I228" t="e">
        <f>VLOOKUP(V228,#REF!,2,FALSE)</f>
        <v>#REF!</v>
      </c>
      <c r="J228">
        <v>0</v>
      </c>
      <c r="K228">
        <v>0</v>
      </c>
      <c r="L228">
        <v>0.43</v>
      </c>
      <c r="M228" t="e">
        <f t="shared" si="15"/>
        <v>#REF!</v>
      </c>
      <c r="N228" t="e">
        <f t="shared" si="16"/>
        <v>#REF!</v>
      </c>
      <c r="O228" t="e">
        <f>#REF!^2/((G228*#REF!)*(SQRT(1+H228^2)))</f>
        <v>#REF!</v>
      </c>
      <c r="P228" t="e">
        <f t="shared" si="17"/>
        <v>#REF!</v>
      </c>
      <c r="Q228" t="e">
        <f>VLOOKUP(V228,#REF!,4,FALSE)</f>
        <v>#REF!</v>
      </c>
      <c r="R228" s="10" t="e">
        <f>VLOOKUP(V228,#REF!,3,FALSE)</f>
        <v>#REF!</v>
      </c>
      <c r="S228">
        <v>0</v>
      </c>
      <c r="T228">
        <v>4</v>
      </c>
      <c r="U228" t="e">
        <f>IF(W228="","PSSE_Test_"&amp;A228&amp;"_"&amp;#REF!&amp;"_R0"&amp;"_SCR"&amp;ROUND(G228,2)&amp;"_XR"&amp;ROUND(H228,2)&amp;"_P"&amp;E228&amp;"_Q"&amp;VLOOKUP(F228,$AK$3:$AL$7,2,FALSE),"Test_"&amp;A228&amp;"_"&amp;#REF!&amp;"_R0"&amp;"_SCR"&amp;ROUND(G228,2)&amp;"_XR"&amp;ROUND(H228,2)&amp;"_P"&amp;E228&amp;"_Q"&amp;VLOOKUP(F228,$AK$3:$AL$7,2,FALSE)&amp;"_"&amp;W228)</f>
        <v>#REF!</v>
      </c>
      <c r="V228" t="str">
        <f t="shared" si="18"/>
        <v>PSSE_DMAT_HYB_SCR3_XR14_P1_Q0</v>
      </c>
      <c r="Y228" t="e">
        <f t="shared" si="19"/>
        <v>#REF!</v>
      </c>
      <c r="AH228" s="7"/>
      <c r="AI228" s="7"/>
    </row>
    <row r="229" spans="1:35" x14ac:dyDescent="0.25">
      <c r="A229" s="5" t="s">
        <v>300</v>
      </c>
      <c r="B229" s="5" t="s">
        <v>17</v>
      </c>
      <c r="C229" t="s">
        <v>46</v>
      </c>
      <c r="D229">
        <v>20</v>
      </c>
      <c r="E229">
        <v>1</v>
      </c>
      <c r="F229">
        <v>0</v>
      </c>
      <c r="G229" s="7">
        <v>3</v>
      </c>
      <c r="H229" s="7">
        <v>3</v>
      </c>
      <c r="I229" t="e">
        <f>VLOOKUP(V229,#REF!,2,FALSE)</f>
        <v>#REF!</v>
      </c>
      <c r="J229">
        <v>0</v>
      </c>
      <c r="K229">
        <v>0</v>
      </c>
      <c r="L229">
        <v>0.43</v>
      </c>
      <c r="M229" t="e">
        <f t="shared" si="15"/>
        <v>#REF!</v>
      </c>
      <c r="N229" t="e">
        <f t="shared" si="16"/>
        <v>#REF!</v>
      </c>
      <c r="O229" t="e">
        <f>#REF!^2/((G229*#REF!)*(SQRT(1+H229^2)))</f>
        <v>#REF!</v>
      </c>
      <c r="P229" t="e">
        <f t="shared" si="17"/>
        <v>#REF!</v>
      </c>
      <c r="Q229" t="e">
        <f>VLOOKUP(V229,#REF!,4,FALSE)</f>
        <v>#REF!</v>
      </c>
      <c r="R229" s="10" t="e">
        <f>VLOOKUP(V229,#REF!,3,FALSE)</f>
        <v>#REF!</v>
      </c>
      <c r="S229">
        <v>0</v>
      </c>
      <c r="T229">
        <v>4</v>
      </c>
      <c r="U229" t="e">
        <f>IF(W229="","PSSE_Test_"&amp;A229&amp;"_"&amp;#REF!&amp;"_R0"&amp;"_SCR"&amp;ROUND(G229,2)&amp;"_XR"&amp;ROUND(H229,2)&amp;"_P"&amp;E229&amp;"_Q"&amp;VLOOKUP(F229,$AK$3:$AL$7,2,FALSE),"Test_"&amp;A229&amp;"_"&amp;#REF!&amp;"_R0"&amp;"_SCR"&amp;ROUND(G229,2)&amp;"_XR"&amp;ROUND(H229,2)&amp;"_P"&amp;E229&amp;"_Q"&amp;VLOOKUP(F229,$AK$3:$AL$7,2,FALSE)&amp;"_"&amp;W229)</f>
        <v>#REF!</v>
      </c>
      <c r="V229" t="str">
        <f t="shared" si="18"/>
        <v>PSSE_DMAT_HYB_SCR3_XR3_P1_Q0</v>
      </c>
      <c r="Y229" t="e">
        <f t="shared" si="19"/>
        <v>#REF!</v>
      </c>
      <c r="AH229" s="7"/>
      <c r="AI229" s="7"/>
    </row>
    <row r="230" spans="1:35" x14ac:dyDescent="0.25">
      <c r="A230" s="5" t="s">
        <v>301</v>
      </c>
      <c r="B230" s="5" t="s">
        <v>17</v>
      </c>
      <c r="C230" t="s">
        <v>46</v>
      </c>
      <c r="D230">
        <v>20</v>
      </c>
      <c r="E230">
        <v>0.5</v>
      </c>
      <c r="F230">
        <v>0</v>
      </c>
      <c r="G230" s="7">
        <v>3</v>
      </c>
      <c r="H230" s="7">
        <v>14</v>
      </c>
      <c r="I230" t="e">
        <f>VLOOKUP(V230,#REF!,2,FALSE)</f>
        <v>#REF!</v>
      </c>
      <c r="J230">
        <v>0</v>
      </c>
      <c r="K230">
        <v>0</v>
      </c>
      <c r="L230">
        <v>0.43</v>
      </c>
      <c r="M230" t="e">
        <f t="shared" si="15"/>
        <v>#REF!</v>
      </c>
      <c r="N230" t="e">
        <f t="shared" si="16"/>
        <v>#REF!</v>
      </c>
      <c r="O230" t="e">
        <f>#REF!^2/((G230*#REF!)*(SQRT(1+H230^2)))</f>
        <v>#REF!</v>
      </c>
      <c r="P230" t="e">
        <f t="shared" si="17"/>
        <v>#REF!</v>
      </c>
      <c r="Q230" t="e">
        <f>VLOOKUP(V230,#REF!,4,FALSE)</f>
        <v>#REF!</v>
      </c>
      <c r="R230" s="10" t="e">
        <f>VLOOKUP(V230,#REF!,3,FALSE)</f>
        <v>#REF!</v>
      </c>
      <c r="S230">
        <v>0</v>
      </c>
      <c r="T230">
        <v>4</v>
      </c>
      <c r="U230" t="e">
        <f>IF(W230="","PSSE_Test_"&amp;A230&amp;"_"&amp;#REF!&amp;"_R0"&amp;"_SCR"&amp;ROUND(G230,2)&amp;"_XR"&amp;ROUND(H230,2)&amp;"_P"&amp;E230&amp;"_Q"&amp;VLOOKUP(F230,$AK$3:$AL$7,2,FALSE),"Test_"&amp;A230&amp;"_"&amp;#REF!&amp;"_R0"&amp;"_SCR"&amp;ROUND(G230,2)&amp;"_XR"&amp;ROUND(H230,2)&amp;"_P"&amp;E230&amp;"_Q"&amp;VLOOKUP(F230,$AK$3:$AL$7,2,FALSE)&amp;"_"&amp;W230)</f>
        <v>#REF!</v>
      </c>
      <c r="V230" t="str">
        <f t="shared" si="18"/>
        <v>PSSE_DMAT_HYB_SCR3_XR14_P0.5_Q0</v>
      </c>
      <c r="Y230" t="e">
        <f t="shared" si="19"/>
        <v>#REF!</v>
      </c>
      <c r="AH230" s="7"/>
      <c r="AI230" s="7"/>
    </row>
    <row r="231" spans="1:35" x14ac:dyDescent="0.25">
      <c r="A231" s="5" t="s">
        <v>302</v>
      </c>
      <c r="B231" s="5" t="s">
        <v>17</v>
      </c>
      <c r="C231" t="s">
        <v>46</v>
      </c>
      <c r="D231">
        <v>20</v>
      </c>
      <c r="E231">
        <v>0.5</v>
      </c>
      <c r="F231">
        <v>0</v>
      </c>
      <c r="G231" s="7">
        <v>3</v>
      </c>
      <c r="H231" s="7">
        <v>3</v>
      </c>
      <c r="I231" t="e">
        <f>VLOOKUP(V231,#REF!,2,FALSE)</f>
        <v>#REF!</v>
      </c>
      <c r="J231">
        <v>0</v>
      </c>
      <c r="K231">
        <v>0</v>
      </c>
      <c r="L231">
        <v>0.43</v>
      </c>
      <c r="M231" t="e">
        <f t="shared" si="15"/>
        <v>#REF!</v>
      </c>
      <c r="N231" t="e">
        <f t="shared" si="16"/>
        <v>#REF!</v>
      </c>
      <c r="O231" t="e">
        <f>#REF!^2/((G231*#REF!)*(SQRT(1+H231^2)))</f>
        <v>#REF!</v>
      </c>
      <c r="P231" t="e">
        <f t="shared" si="17"/>
        <v>#REF!</v>
      </c>
      <c r="Q231" t="e">
        <f>VLOOKUP(V231,#REF!,4,FALSE)</f>
        <v>#REF!</v>
      </c>
      <c r="R231" s="10" t="e">
        <f>VLOOKUP(V231,#REF!,3,FALSE)</f>
        <v>#REF!</v>
      </c>
      <c r="S231">
        <v>0</v>
      </c>
      <c r="T231">
        <v>4</v>
      </c>
      <c r="U231" t="e">
        <f>IF(W231="","PSSE_Test_"&amp;A231&amp;"_"&amp;#REF!&amp;"_R0"&amp;"_SCR"&amp;ROUND(G231,2)&amp;"_XR"&amp;ROUND(H231,2)&amp;"_P"&amp;E231&amp;"_Q"&amp;VLOOKUP(F231,$AK$3:$AL$7,2,FALSE),"Test_"&amp;A231&amp;"_"&amp;#REF!&amp;"_R0"&amp;"_SCR"&amp;ROUND(G231,2)&amp;"_XR"&amp;ROUND(H231,2)&amp;"_P"&amp;E231&amp;"_Q"&amp;VLOOKUP(F231,$AK$3:$AL$7,2,FALSE)&amp;"_"&amp;W231)</f>
        <v>#REF!</v>
      </c>
      <c r="V231" t="str">
        <f t="shared" si="18"/>
        <v>PSSE_DMAT_HYB_SCR3_XR3_P0.5_Q0</v>
      </c>
      <c r="Y231" t="e">
        <f t="shared" si="19"/>
        <v>#REF!</v>
      </c>
      <c r="AH231" s="7"/>
      <c r="AI231" s="7"/>
    </row>
    <row r="232" spans="1:35" x14ac:dyDescent="0.25">
      <c r="A232" s="5" t="s">
        <v>303</v>
      </c>
      <c r="B232" s="5" t="s">
        <v>17</v>
      </c>
      <c r="C232" t="s">
        <v>46</v>
      </c>
      <c r="D232">
        <v>20</v>
      </c>
      <c r="E232">
        <v>0.05</v>
      </c>
      <c r="F232">
        <v>0</v>
      </c>
      <c r="G232" s="7">
        <v>3</v>
      </c>
      <c r="H232" s="7">
        <v>14</v>
      </c>
      <c r="I232" t="e">
        <f>VLOOKUP(V232,#REF!,2,FALSE)</f>
        <v>#REF!</v>
      </c>
      <c r="J232">
        <v>0</v>
      </c>
      <c r="K232">
        <v>0</v>
      </c>
      <c r="L232">
        <v>0.43</v>
      </c>
      <c r="M232" t="e">
        <f t="shared" si="15"/>
        <v>#REF!</v>
      </c>
      <c r="N232" t="e">
        <f t="shared" si="16"/>
        <v>#REF!</v>
      </c>
      <c r="O232" t="e">
        <f>#REF!^2/((G232*#REF!)*(SQRT(1+H232^2)))</f>
        <v>#REF!</v>
      </c>
      <c r="P232" t="e">
        <f t="shared" si="17"/>
        <v>#REF!</v>
      </c>
      <c r="Q232" t="e">
        <f>VLOOKUP(V232,#REF!,4,FALSE)</f>
        <v>#REF!</v>
      </c>
      <c r="R232" s="10" t="e">
        <f>VLOOKUP(V232,#REF!,3,FALSE)</f>
        <v>#REF!</v>
      </c>
      <c r="S232">
        <v>0</v>
      </c>
      <c r="T232">
        <v>4</v>
      </c>
      <c r="U232" t="e">
        <f>IF(W232="","PSSE_Test_"&amp;A232&amp;"_"&amp;#REF!&amp;"_R0"&amp;"_SCR"&amp;ROUND(G232,2)&amp;"_XR"&amp;ROUND(H232,2)&amp;"_P"&amp;E232&amp;"_Q"&amp;VLOOKUP(F232,$AK$3:$AL$7,2,FALSE),"Test_"&amp;A232&amp;"_"&amp;#REF!&amp;"_R0"&amp;"_SCR"&amp;ROUND(G232,2)&amp;"_XR"&amp;ROUND(H232,2)&amp;"_P"&amp;E232&amp;"_Q"&amp;VLOOKUP(F232,$AK$3:$AL$7,2,FALSE)&amp;"_"&amp;W232)</f>
        <v>#REF!</v>
      </c>
      <c r="V232" t="str">
        <f t="shared" si="18"/>
        <v>PSSE_DMAT_HYB_SCR3_XR14_P0.05_Q0</v>
      </c>
      <c r="Y232" t="e">
        <f t="shared" si="19"/>
        <v>#REF!</v>
      </c>
      <c r="AH232" s="7"/>
      <c r="AI232" s="7"/>
    </row>
    <row r="233" spans="1:35" x14ac:dyDescent="0.25">
      <c r="A233" s="5" t="s">
        <v>304</v>
      </c>
      <c r="B233" s="5" t="s">
        <v>17</v>
      </c>
      <c r="C233" t="s">
        <v>46</v>
      </c>
      <c r="D233">
        <v>20</v>
      </c>
      <c r="E233">
        <v>0.05</v>
      </c>
      <c r="F233">
        <v>0</v>
      </c>
      <c r="G233" s="7">
        <v>3</v>
      </c>
      <c r="H233" s="7">
        <v>3</v>
      </c>
      <c r="I233" t="e">
        <f>VLOOKUP(V233,#REF!,2,FALSE)</f>
        <v>#REF!</v>
      </c>
      <c r="J233">
        <v>0</v>
      </c>
      <c r="K233">
        <v>0</v>
      </c>
      <c r="L233">
        <v>0.43</v>
      </c>
      <c r="M233" t="e">
        <f t="shared" si="15"/>
        <v>#REF!</v>
      </c>
      <c r="N233" t="e">
        <f t="shared" si="16"/>
        <v>#REF!</v>
      </c>
      <c r="O233" t="e">
        <f>#REF!^2/((G233*#REF!)*(SQRT(1+H233^2)))</f>
        <v>#REF!</v>
      </c>
      <c r="P233" t="e">
        <f t="shared" si="17"/>
        <v>#REF!</v>
      </c>
      <c r="Q233" t="e">
        <f>VLOOKUP(V233,#REF!,4,FALSE)</f>
        <v>#REF!</v>
      </c>
      <c r="R233" s="10" t="e">
        <f>VLOOKUP(V233,#REF!,3,FALSE)</f>
        <v>#REF!</v>
      </c>
      <c r="S233">
        <v>0</v>
      </c>
      <c r="T233">
        <v>4</v>
      </c>
      <c r="U233" t="e">
        <f>IF(W233="","PSSE_Test_"&amp;A233&amp;"_"&amp;#REF!&amp;"_R0"&amp;"_SCR"&amp;ROUND(G233,2)&amp;"_XR"&amp;ROUND(H233,2)&amp;"_P"&amp;E233&amp;"_Q"&amp;VLOOKUP(F233,$AK$3:$AL$7,2,FALSE),"Test_"&amp;A233&amp;"_"&amp;#REF!&amp;"_R0"&amp;"_SCR"&amp;ROUND(G233,2)&amp;"_XR"&amp;ROUND(H233,2)&amp;"_P"&amp;E233&amp;"_Q"&amp;VLOOKUP(F233,$AK$3:$AL$7,2,FALSE)&amp;"_"&amp;W233)</f>
        <v>#REF!</v>
      </c>
      <c r="V233" t="str">
        <f t="shared" si="18"/>
        <v>PSSE_DMAT_HYB_SCR3_XR3_P0.05_Q0</v>
      </c>
      <c r="Y233" t="e">
        <f t="shared" si="19"/>
        <v>#REF!</v>
      </c>
      <c r="AH233" s="7"/>
      <c r="AI233" s="7"/>
    </row>
    <row r="234" spans="1:35" x14ac:dyDescent="0.25">
      <c r="A234" s="5" t="s">
        <v>305</v>
      </c>
      <c r="B234" s="5" t="s">
        <v>17</v>
      </c>
      <c r="C234" t="s">
        <v>46</v>
      </c>
      <c r="D234">
        <v>20</v>
      </c>
      <c r="E234">
        <v>1</v>
      </c>
      <c r="F234">
        <v>0</v>
      </c>
      <c r="G234" s="7">
        <v>3</v>
      </c>
      <c r="H234" s="7">
        <v>14</v>
      </c>
      <c r="I234" t="e">
        <f>VLOOKUP(V234,#REF!,2,FALSE)</f>
        <v>#REF!</v>
      </c>
      <c r="J234">
        <v>0</v>
      </c>
      <c r="K234">
        <v>0</v>
      </c>
      <c r="L234">
        <v>0.43</v>
      </c>
      <c r="M234" t="e">
        <f t="shared" si="15"/>
        <v>#REF!</v>
      </c>
      <c r="N234" t="e">
        <f t="shared" si="16"/>
        <v>#REF!</v>
      </c>
      <c r="O234" t="e">
        <f>#REF!^2/((G234*#REF!)*(SQRT(1+H234^2)))</f>
        <v>#REF!</v>
      </c>
      <c r="P234" t="e">
        <f t="shared" si="17"/>
        <v>#REF!</v>
      </c>
      <c r="Q234" t="e">
        <f>VLOOKUP(V234,#REF!,4,FALSE)</f>
        <v>#REF!</v>
      </c>
      <c r="R234" s="10" t="e">
        <f>VLOOKUP(V234,#REF!,3,FALSE)</f>
        <v>#REF!</v>
      </c>
      <c r="S234">
        <v>0</v>
      </c>
      <c r="T234">
        <v>0</v>
      </c>
      <c r="U234" t="e">
        <f>IF(W234="","PSSE_Test_"&amp;A234&amp;"_"&amp;#REF!&amp;"_R0"&amp;"_SCR"&amp;ROUND(G234,2)&amp;"_XR"&amp;ROUND(H234,2)&amp;"_P"&amp;E234&amp;"_Q"&amp;VLOOKUP(F234,$AK$3:$AL$7,2,FALSE),"Test_"&amp;A234&amp;"_"&amp;#REF!&amp;"_R0"&amp;"_SCR"&amp;ROUND(G234,2)&amp;"_XR"&amp;ROUND(H234,2)&amp;"_P"&amp;E234&amp;"_Q"&amp;VLOOKUP(F234,$AK$3:$AL$7,2,FALSE)&amp;"_"&amp;W234)</f>
        <v>#REF!</v>
      </c>
      <c r="V234" t="str">
        <f t="shared" si="18"/>
        <v>PSSE_DMAT_HYB_SCR3_XR14_P1_Q0</v>
      </c>
      <c r="Y234" t="e">
        <f t="shared" si="19"/>
        <v>#REF!</v>
      </c>
      <c r="AH234" s="7"/>
      <c r="AI234" s="7"/>
    </row>
    <row r="235" spans="1:35" x14ac:dyDescent="0.25">
      <c r="A235" s="5" t="s">
        <v>306</v>
      </c>
      <c r="B235" s="5" t="s">
        <v>17</v>
      </c>
      <c r="C235" t="s">
        <v>46</v>
      </c>
      <c r="D235">
        <v>20</v>
      </c>
      <c r="E235">
        <v>1</v>
      </c>
      <c r="F235">
        <v>0</v>
      </c>
      <c r="G235" s="7">
        <v>3</v>
      </c>
      <c r="H235" s="7">
        <v>3</v>
      </c>
      <c r="I235" t="e">
        <f>VLOOKUP(V235,#REF!,2,FALSE)</f>
        <v>#REF!</v>
      </c>
      <c r="J235">
        <v>0</v>
      </c>
      <c r="K235">
        <v>0</v>
      </c>
      <c r="L235">
        <v>0.43</v>
      </c>
      <c r="M235" t="e">
        <f t="shared" si="15"/>
        <v>#REF!</v>
      </c>
      <c r="N235" t="e">
        <f t="shared" si="16"/>
        <v>#REF!</v>
      </c>
      <c r="O235" t="e">
        <f>#REF!^2/((G235*#REF!)*(SQRT(1+H235^2)))</f>
        <v>#REF!</v>
      </c>
      <c r="P235" t="e">
        <f t="shared" si="17"/>
        <v>#REF!</v>
      </c>
      <c r="Q235" t="e">
        <f>VLOOKUP(V235,#REF!,4,FALSE)</f>
        <v>#REF!</v>
      </c>
      <c r="R235" s="10" t="e">
        <f>VLOOKUP(V235,#REF!,3,FALSE)</f>
        <v>#REF!</v>
      </c>
      <c r="S235">
        <v>0</v>
      </c>
      <c r="T235">
        <v>0</v>
      </c>
      <c r="U235" t="e">
        <f>IF(W235="","PSSE_Test_"&amp;A235&amp;"_"&amp;#REF!&amp;"_R0"&amp;"_SCR"&amp;ROUND(G235,2)&amp;"_XR"&amp;ROUND(H235,2)&amp;"_P"&amp;E235&amp;"_Q"&amp;VLOOKUP(F235,$AK$3:$AL$7,2,FALSE),"Test_"&amp;A235&amp;"_"&amp;#REF!&amp;"_R0"&amp;"_SCR"&amp;ROUND(G235,2)&amp;"_XR"&amp;ROUND(H235,2)&amp;"_P"&amp;E235&amp;"_Q"&amp;VLOOKUP(F235,$AK$3:$AL$7,2,FALSE)&amp;"_"&amp;W235)</f>
        <v>#REF!</v>
      </c>
      <c r="V235" t="str">
        <f t="shared" si="18"/>
        <v>PSSE_DMAT_HYB_SCR3_XR3_P1_Q0</v>
      </c>
      <c r="Y235" t="e">
        <f t="shared" si="19"/>
        <v>#REF!</v>
      </c>
      <c r="AH235" s="7"/>
      <c r="AI235" s="7"/>
    </row>
    <row r="236" spans="1:35" x14ac:dyDescent="0.25">
      <c r="A236" s="5" t="s">
        <v>307</v>
      </c>
      <c r="B236" s="5" t="s">
        <v>17</v>
      </c>
      <c r="C236" t="s">
        <v>46</v>
      </c>
      <c r="D236">
        <v>20</v>
      </c>
      <c r="E236">
        <v>0.5</v>
      </c>
      <c r="F236">
        <v>0</v>
      </c>
      <c r="G236" s="7">
        <v>3</v>
      </c>
      <c r="H236" s="7">
        <v>14</v>
      </c>
      <c r="I236" t="e">
        <f>VLOOKUP(V236,#REF!,2,FALSE)</f>
        <v>#REF!</v>
      </c>
      <c r="J236">
        <v>0</v>
      </c>
      <c r="K236">
        <v>0</v>
      </c>
      <c r="L236">
        <v>0.43</v>
      </c>
      <c r="M236" t="e">
        <f t="shared" si="15"/>
        <v>#REF!</v>
      </c>
      <c r="N236" t="e">
        <f t="shared" si="16"/>
        <v>#REF!</v>
      </c>
      <c r="O236" t="e">
        <f>#REF!^2/((G236*#REF!)*(SQRT(1+H236^2)))</f>
        <v>#REF!</v>
      </c>
      <c r="P236" t="e">
        <f t="shared" si="17"/>
        <v>#REF!</v>
      </c>
      <c r="Q236" t="e">
        <f>VLOOKUP(V236,#REF!,4,FALSE)</f>
        <v>#REF!</v>
      </c>
      <c r="R236" s="10" t="e">
        <f>VLOOKUP(V236,#REF!,3,FALSE)</f>
        <v>#REF!</v>
      </c>
      <c r="S236">
        <v>0</v>
      </c>
      <c r="T236">
        <v>0</v>
      </c>
      <c r="U236" t="e">
        <f>IF(W236="","PSSE_Test_"&amp;A236&amp;"_"&amp;#REF!&amp;"_R0"&amp;"_SCR"&amp;ROUND(G236,2)&amp;"_XR"&amp;ROUND(H236,2)&amp;"_P"&amp;E236&amp;"_Q"&amp;VLOOKUP(F236,$AK$3:$AL$7,2,FALSE),"Test_"&amp;A236&amp;"_"&amp;#REF!&amp;"_R0"&amp;"_SCR"&amp;ROUND(G236,2)&amp;"_XR"&amp;ROUND(H236,2)&amp;"_P"&amp;E236&amp;"_Q"&amp;VLOOKUP(F236,$AK$3:$AL$7,2,FALSE)&amp;"_"&amp;W236)</f>
        <v>#REF!</v>
      </c>
      <c r="V236" t="str">
        <f t="shared" si="18"/>
        <v>PSSE_DMAT_HYB_SCR3_XR14_P0.5_Q0</v>
      </c>
      <c r="Y236" t="e">
        <f t="shared" si="19"/>
        <v>#REF!</v>
      </c>
      <c r="AH236" s="7"/>
      <c r="AI236" s="7"/>
    </row>
    <row r="237" spans="1:35" x14ac:dyDescent="0.25">
      <c r="A237" s="5" t="s">
        <v>308</v>
      </c>
      <c r="B237" s="5" t="s">
        <v>17</v>
      </c>
      <c r="C237" t="s">
        <v>46</v>
      </c>
      <c r="D237">
        <v>20</v>
      </c>
      <c r="E237">
        <v>0.5</v>
      </c>
      <c r="F237">
        <v>0</v>
      </c>
      <c r="G237" s="7">
        <v>3</v>
      </c>
      <c r="H237" s="7">
        <v>3</v>
      </c>
      <c r="I237" t="e">
        <f>VLOOKUP(V237,#REF!,2,FALSE)</f>
        <v>#REF!</v>
      </c>
      <c r="J237">
        <v>0</v>
      </c>
      <c r="K237">
        <v>0</v>
      </c>
      <c r="L237">
        <v>0.43</v>
      </c>
      <c r="M237" t="e">
        <f t="shared" si="15"/>
        <v>#REF!</v>
      </c>
      <c r="N237" t="e">
        <f t="shared" si="16"/>
        <v>#REF!</v>
      </c>
      <c r="O237" t="e">
        <f>#REF!^2/((G237*#REF!)*(SQRT(1+H237^2)))</f>
        <v>#REF!</v>
      </c>
      <c r="P237" t="e">
        <f t="shared" si="17"/>
        <v>#REF!</v>
      </c>
      <c r="Q237" t="e">
        <f>VLOOKUP(V237,#REF!,4,FALSE)</f>
        <v>#REF!</v>
      </c>
      <c r="R237" s="10" t="e">
        <f>VLOOKUP(V237,#REF!,3,FALSE)</f>
        <v>#REF!</v>
      </c>
      <c r="S237">
        <v>0</v>
      </c>
      <c r="T237">
        <v>0</v>
      </c>
      <c r="U237" t="e">
        <f>IF(W237="","PSSE_Test_"&amp;A237&amp;"_"&amp;#REF!&amp;"_R0"&amp;"_SCR"&amp;ROUND(G237,2)&amp;"_XR"&amp;ROUND(H237,2)&amp;"_P"&amp;E237&amp;"_Q"&amp;VLOOKUP(F237,$AK$3:$AL$7,2,FALSE),"Test_"&amp;A237&amp;"_"&amp;#REF!&amp;"_R0"&amp;"_SCR"&amp;ROUND(G237,2)&amp;"_XR"&amp;ROUND(H237,2)&amp;"_P"&amp;E237&amp;"_Q"&amp;VLOOKUP(F237,$AK$3:$AL$7,2,FALSE)&amp;"_"&amp;W237)</f>
        <v>#REF!</v>
      </c>
      <c r="V237" t="str">
        <f t="shared" si="18"/>
        <v>PSSE_DMAT_HYB_SCR3_XR3_P0.5_Q0</v>
      </c>
      <c r="Y237" t="e">
        <f t="shared" si="19"/>
        <v>#REF!</v>
      </c>
      <c r="AH237" s="7"/>
      <c r="AI237" s="7"/>
    </row>
    <row r="238" spans="1:35" x14ac:dyDescent="0.25">
      <c r="A238" s="5" t="s">
        <v>309</v>
      </c>
      <c r="B238" s="5" t="s">
        <v>17</v>
      </c>
      <c r="C238" t="s">
        <v>46</v>
      </c>
      <c r="D238">
        <v>20</v>
      </c>
      <c r="E238">
        <v>0.05</v>
      </c>
      <c r="F238">
        <v>0</v>
      </c>
      <c r="G238" s="7">
        <v>3</v>
      </c>
      <c r="H238" s="7">
        <v>14</v>
      </c>
      <c r="I238" t="e">
        <f>VLOOKUP(V238,#REF!,2,FALSE)</f>
        <v>#REF!</v>
      </c>
      <c r="J238">
        <v>0</v>
      </c>
      <c r="K238">
        <v>0</v>
      </c>
      <c r="L238">
        <v>0.43</v>
      </c>
      <c r="M238" t="e">
        <f t="shared" si="15"/>
        <v>#REF!</v>
      </c>
      <c r="N238" t="e">
        <f t="shared" si="16"/>
        <v>#REF!</v>
      </c>
      <c r="O238" t="e">
        <f>#REF!^2/((G238*#REF!)*(SQRT(1+H238^2)))</f>
        <v>#REF!</v>
      </c>
      <c r="P238" t="e">
        <f t="shared" si="17"/>
        <v>#REF!</v>
      </c>
      <c r="Q238" t="e">
        <f>VLOOKUP(V238,#REF!,4,FALSE)</f>
        <v>#REF!</v>
      </c>
      <c r="R238" s="10" t="e">
        <f>VLOOKUP(V238,#REF!,3,FALSE)</f>
        <v>#REF!</v>
      </c>
      <c r="S238">
        <v>0</v>
      </c>
      <c r="T238">
        <v>0</v>
      </c>
      <c r="U238" t="e">
        <f>IF(W238="","PSSE_Test_"&amp;A238&amp;"_"&amp;#REF!&amp;"_R0"&amp;"_SCR"&amp;ROUND(G238,2)&amp;"_XR"&amp;ROUND(H238,2)&amp;"_P"&amp;E238&amp;"_Q"&amp;VLOOKUP(F238,$AK$3:$AL$7,2,FALSE),"Test_"&amp;A238&amp;"_"&amp;#REF!&amp;"_R0"&amp;"_SCR"&amp;ROUND(G238,2)&amp;"_XR"&amp;ROUND(H238,2)&amp;"_P"&amp;E238&amp;"_Q"&amp;VLOOKUP(F238,$AK$3:$AL$7,2,FALSE)&amp;"_"&amp;W238)</f>
        <v>#REF!</v>
      </c>
      <c r="V238" t="str">
        <f t="shared" si="18"/>
        <v>PSSE_DMAT_HYB_SCR3_XR14_P0.05_Q0</v>
      </c>
      <c r="Y238" t="e">
        <f t="shared" si="19"/>
        <v>#REF!</v>
      </c>
      <c r="AH238" s="7"/>
      <c r="AI238" s="7"/>
    </row>
    <row r="239" spans="1:35" x14ac:dyDescent="0.25">
      <c r="A239" s="5" t="s">
        <v>310</v>
      </c>
      <c r="B239" s="5" t="s">
        <v>17</v>
      </c>
      <c r="C239" t="s">
        <v>46</v>
      </c>
      <c r="D239">
        <v>20</v>
      </c>
      <c r="E239">
        <v>0.05</v>
      </c>
      <c r="F239">
        <v>0</v>
      </c>
      <c r="G239" s="7">
        <v>3</v>
      </c>
      <c r="H239" s="7">
        <v>3</v>
      </c>
      <c r="I239" t="e">
        <f>VLOOKUP(V239,#REF!,2,FALSE)</f>
        <v>#REF!</v>
      </c>
      <c r="J239">
        <v>0</v>
      </c>
      <c r="K239">
        <v>0</v>
      </c>
      <c r="L239">
        <v>0.43</v>
      </c>
      <c r="M239" t="e">
        <f t="shared" si="15"/>
        <v>#REF!</v>
      </c>
      <c r="N239" t="e">
        <f t="shared" si="16"/>
        <v>#REF!</v>
      </c>
      <c r="O239" t="e">
        <f>#REF!^2/((G239*#REF!)*(SQRT(1+H239^2)))</f>
        <v>#REF!</v>
      </c>
      <c r="P239" t="e">
        <f t="shared" si="17"/>
        <v>#REF!</v>
      </c>
      <c r="Q239" t="e">
        <f>VLOOKUP(V239,#REF!,4,FALSE)</f>
        <v>#REF!</v>
      </c>
      <c r="R239" s="10" t="e">
        <f>VLOOKUP(V239,#REF!,3,FALSE)</f>
        <v>#REF!</v>
      </c>
      <c r="S239">
        <v>0</v>
      </c>
      <c r="T239">
        <v>0</v>
      </c>
      <c r="U239" t="e">
        <f>IF(W239="","PSSE_Test_"&amp;A239&amp;"_"&amp;#REF!&amp;"_R0"&amp;"_SCR"&amp;ROUND(G239,2)&amp;"_XR"&amp;ROUND(H239,2)&amp;"_P"&amp;E239&amp;"_Q"&amp;VLOOKUP(F239,$AK$3:$AL$7,2,FALSE),"Test_"&amp;A239&amp;"_"&amp;#REF!&amp;"_R0"&amp;"_SCR"&amp;ROUND(G239,2)&amp;"_XR"&amp;ROUND(H239,2)&amp;"_P"&amp;E239&amp;"_Q"&amp;VLOOKUP(F239,$AK$3:$AL$7,2,FALSE)&amp;"_"&amp;W239)</f>
        <v>#REF!</v>
      </c>
      <c r="V239" t="str">
        <f t="shared" si="18"/>
        <v>PSSE_DMAT_HYB_SCR3_XR3_P0.05_Q0</v>
      </c>
      <c r="Y239" t="e">
        <f t="shared" si="19"/>
        <v>#REF!</v>
      </c>
      <c r="AH239" s="7"/>
      <c r="AI239" s="7"/>
    </row>
    <row r="240" spans="1:35" x14ac:dyDescent="0.25">
      <c r="A240" s="5" t="s">
        <v>311</v>
      </c>
      <c r="B240" s="5" t="s">
        <v>17</v>
      </c>
      <c r="C240" t="s">
        <v>47</v>
      </c>
      <c r="D240">
        <v>20</v>
      </c>
      <c r="E240">
        <v>1</v>
      </c>
      <c r="F240">
        <v>0</v>
      </c>
      <c r="G240" s="7">
        <v>7.06</v>
      </c>
      <c r="H240" s="7">
        <v>1.63</v>
      </c>
      <c r="I240" t="e">
        <f>VLOOKUP(V240,#REF!,2,FALSE)</f>
        <v>#REF!</v>
      </c>
      <c r="J240">
        <v>0</v>
      </c>
      <c r="K240">
        <v>0</v>
      </c>
      <c r="L240">
        <v>0.43</v>
      </c>
      <c r="M240" t="e">
        <f t="shared" si="15"/>
        <v>#REF!</v>
      </c>
      <c r="N240" t="e">
        <f t="shared" si="16"/>
        <v>#REF!</v>
      </c>
      <c r="O240" t="e">
        <f>#REF!^2/((G240*#REF!)*(SQRT(1+H240^2)))</f>
        <v>#REF!</v>
      </c>
      <c r="P240" t="e">
        <f t="shared" si="17"/>
        <v>#REF!</v>
      </c>
      <c r="Q240" t="e">
        <f>VLOOKUP(V240,#REF!,4,FALSE)</f>
        <v>#REF!</v>
      </c>
      <c r="R240" s="10" t="e">
        <f>VLOOKUP(V240,#REF!,3,FALSE)</f>
        <v>#REF!</v>
      </c>
      <c r="S240">
        <v>0</v>
      </c>
      <c r="T240">
        <v>0</v>
      </c>
      <c r="U240" t="e">
        <f>IF(W240="","PSSE_Test_"&amp;A240&amp;"_"&amp;#REF!&amp;"_R0"&amp;"_SCR"&amp;ROUND(G240,2)&amp;"_XR"&amp;ROUND(H240,2)&amp;"_P"&amp;E240&amp;"_Q"&amp;VLOOKUP(F240,$AK$3:$AL$7,2,FALSE),"Test_"&amp;A240&amp;"_"&amp;#REF!&amp;"_R0"&amp;"_SCR"&amp;ROUND(G240,2)&amp;"_XR"&amp;ROUND(H240,2)&amp;"_P"&amp;E240&amp;"_Q"&amp;VLOOKUP(F240,$AK$3:$AL$7,2,FALSE)&amp;"_"&amp;W240)</f>
        <v>#REF!</v>
      </c>
      <c r="V240" t="str">
        <f t="shared" si="18"/>
        <v>PSSE_DMAT_HYB_SCR7.06_XR1.63_P1_Q0</v>
      </c>
      <c r="Y240" t="e">
        <f t="shared" si="19"/>
        <v>#REF!</v>
      </c>
      <c r="AH240" s="7"/>
      <c r="AI240" s="7"/>
    </row>
    <row r="241" spans="1:35" x14ac:dyDescent="0.25">
      <c r="A241" s="5" t="s">
        <v>312</v>
      </c>
      <c r="B241" s="5" t="s">
        <v>17</v>
      </c>
      <c r="C241" t="s">
        <v>47</v>
      </c>
      <c r="D241">
        <v>20</v>
      </c>
      <c r="E241">
        <v>1</v>
      </c>
      <c r="F241">
        <v>0</v>
      </c>
      <c r="G241" s="7">
        <v>4.53</v>
      </c>
      <c r="H241" s="7">
        <v>1.21</v>
      </c>
      <c r="I241" t="e">
        <f>VLOOKUP(V241,#REF!,2,FALSE)</f>
        <v>#REF!</v>
      </c>
      <c r="J241">
        <v>0</v>
      </c>
      <c r="K241">
        <v>0</v>
      </c>
      <c r="L241">
        <v>0.43</v>
      </c>
      <c r="M241" t="e">
        <f t="shared" si="15"/>
        <v>#REF!</v>
      </c>
      <c r="N241" t="e">
        <f t="shared" si="16"/>
        <v>#REF!</v>
      </c>
      <c r="O241" t="e">
        <f>#REF!^2/((G241*#REF!)*(SQRT(1+H241^2)))</f>
        <v>#REF!</v>
      </c>
      <c r="P241" t="e">
        <f t="shared" si="17"/>
        <v>#REF!</v>
      </c>
      <c r="Q241" t="e">
        <f>VLOOKUP(V241,#REF!,4,FALSE)</f>
        <v>#REF!</v>
      </c>
      <c r="R241" s="10" t="e">
        <f>VLOOKUP(V241,#REF!,3,FALSE)</f>
        <v>#REF!</v>
      </c>
      <c r="S241">
        <v>0</v>
      </c>
      <c r="T241">
        <v>0</v>
      </c>
      <c r="U241" t="e">
        <f>IF(W241="","PSSE_Test_"&amp;A241&amp;"_"&amp;#REF!&amp;"_R0"&amp;"_SCR"&amp;ROUND(G241,2)&amp;"_XR"&amp;ROUND(H241,2)&amp;"_P"&amp;E241&amp;"_Q"&amp;VLOOKUP(F241,$AK$3:$AL$7,2,FALSE),"Test_"&amp;A241&amp;"_"&amp;#REF!&amp;"_R0"&amp;"_SCR"&amp;ROUND(G241,2)&amp;"_XR"&amp;ROUND(H241,2)&amp;"_P"&amp;E241&amp;"_Q"&amp;VLOOKUP(F241,$AK$3:$AL$7,2,FALSE)&amp;"_"&amp;W241)</f>
        <v>#REF!</v>
      </c>
      <c r="V241" t="str">
        <f t="shared" si="18"/>
        <v>PSSE_DMAT_HYB_SCR4.53_XR1.21_P1_Q0</v>
      </c>
      <c r="Y241" t="e">
        <f t="shared" si="19"/>
        <v>#REF!</v>
      </c>
      <c r="AH241" s="7"/>
      <c r="AI241" s="7"/>
    </row>
    <row r="242" spans="1:35" x14ac:dyDescent="0.25">
      <c r="A242" s="5" t="s">
        <v>313</v>
      </c>
      <c r="B242" s="5" t="s">
        <v>17</v>
      </c>
      <c r="C242" t="s">
        <v>47</v>
      </c>
      <c r="D242">
        <v>20</v>
      </c>
      <c r="E242">
        <v>1</v>
      </c>
      <c r="F242">
        <v>0</v>
      </c>
      <c r="G242" s="7">
        <v>7.06</v>
      </c>
      <c r="H242" s="7">
        <v>1.63</v>
      </c>
      <c r="I242" t="e">
        <f>VLOOKUP(V242,#REF!,2,FALSE)</f>
        <v>#REF!</v>
      </c>
      <c r="J242">
        <v>0</v>
      </c>
      <c r="K242">
        <v>0</v>
      </c>
      <c r="L242">
        <v>0.43</v>
      </c>
      <c r="M242" t="e">
        <f t="shared" si="15"/>
        <v>#REF!</v>
      </c>
      <c r="N242" t="e">
        <f t="shared" si="16"/>
        <v>#REF!</v>
      </c>
      <c r="O242" t="e">
        <f>#REF!^2/((G242*#REF!)*(SQRT(1+H242^2)))</f>
        <v>#REF!</v>
      </c>
      <c r="P242" t="e">
        <f t="shared" si="17"/>
        <v>#REF!</v>
      </c>
      <c r="Q242" t="e">
        <f>VLOOKUP(V242,#REF!,4,FALSE)</f>
        <v>#REF!</v>
      </c>
      <c r="R242" s="10" t="e">
        <f>VLOOKUP(V242,#REF!,3,FALSE)</f>
        <v>#REF!</v>
      </c>
      <c r="S242">
        <v>0</v>
      </c>
      <c r="T242">
        <v>0.11</v>
      </c>
      <c r="U242" t="e">
        <f>IF(W242="","PSSE_Test_"&amp;A242&amp;"_"&amp;#REF!&amp;"_R0"&amp;"_SCR"&amp;ROUND(G242,2)&amp;"_XR"&amp;ROUND(H242,2)&amp;"_P"&amp;E242&amp;"_Q"&amp;VLOOKUP(F242,$AK$3:$AL$7,2,FALSE),"Test_"&amp;A242&amp;"_"&amp;#REF!&amp;"_R0"&amp;"_SCR"&amp;ROUND(G242,2)&amp;"_XR"&amp;ROUND(H242,2)&amp;"_P"&amp;E242&amp;"_Q"&amp;VLOOKUP(F242,$AK$3:$AL$7,2,FALSE)&amp;"_"&amp;W242)</f>
        <v>#REF!</v>
      </c>
      <c r="V242" t="str">
        <f t="shared" si="18"/>
        <v>PSSE_DMAT_HYB_SCR7.06_XR1.63_P1_Q0</v>
      </c>
      <c r="Y242" t="e">
        <f t="shared" si="19"/>
        <v>#REF!</v>
      </c>
      <c r="AH242" s="7"/>
      <c r="AI242" s="7"/>
    </row>
    <row r="243" spans="1:35" x14ac:dyDescent="0.25">
      <c r="A243" s="5" t="s">
        <v>314</v>
      </c>
      <c r="B243" s="5" t="s">
        <v>17</v>
      </c>
      <c r="C243" t="s">
        <v>47</v>
      </c>
      <c r="D243">
        <v>20</v>
      </c>
      <c r="E243">
        <v>1</v>
      </c>
      <c r="F243">
        <v>0</v>
      </c>
      <c r="G243" s="7">
        <v>4.53</v>
      </c>
      <c r="H243" s="7">
        <v>1.21</v>
      </c>
      <c r="I243" t="e">
        <f>VLOOKUP(V243,#REF!,2,FALSE)</f>
        <v>#REF!</v>
      </c>
      <c r="J243">
        <v>0</v>
      </c>
      <c r="K243">
        <v>0</v>
      </c>
      <c r="L243">
        <v>0.43</v>
      </c>
      <c r="M243" t="e">
        <f t="shared" si="15"/>
        <v>#REF!</v>
      </c>
      <c r="N243" t="e">
        <f t="shared" si="16"/>
        <v>#REF!</v>
      </c>
      <c r="O243" t="e">
        <f>#REF!^2/((G243*#REF!)*(SQRT(1+H243^2)))</f>
        <v>#REF!</v>
      </c>
      <c r="P243" t="e">
        <f t="shared" si="17"/>
        <v>#REF!</v>
      </c>
      <c r="Q243" t="e">
        <f>VLOOKUP(V243,#REF!,4,FALSE)</f>
        <v>#REF!</v>
      </c>
      <c r="R243" s="10" t="e">
        <f>VLOOKUP(V243,#REF!,3,FALSE)</f>
        <v>#REF!</v>
      </c>
      <c r="S243">
        <v>0</v>
      </c>
      <c r="T243">
        <v>0.11</v>
      </c>
      <c r="U243" t="e">
        <f>IF(W243="","PSSE_Test_"&amp;A243&amp;"_"&amp;#REF!&amp;"_R0"&amp;"_SCR"&amp;ROUND(G243,2)&amp;"_XR"&amp;ROUND(H243,2)&amp;"_P"&amp;E243&amp;"_Q"&amp;VLOOKUP(F243,$AK$3:$AL$7,2,FALSE),"Test_"&amp;A243&amp;"_"&amp;#REF!&amp;"_R0"&amp;"_SCR"&amp;ROUND(G243,2)&amp;"_XR"&amp;ROUND(H243,2)&amp;"_P"&amp;E243&amp;"_Q"&amp;VLOOKUP(F243,$AK$3:$AL$7,2,FALSE)&amp;"_"&amp;W243)</f>
        <v>#REF!</v>
      </c>
      <c r="V243" t="str">
        <f t="shared" si="18"/>
        <v>PSSE_DMAT_HYB_SCR4.53_XR1.21_P1_Q0</v>
      </c>
      <c r="Y243" t="e">
        <f t="shared" si="19"/>
        <v>#REF!</v>
      </c>
      <c r="AH243" s="7"/>
      <c r="AI243" s="7"/>
    </row>
    <row r="244" spans="1:35" x14ac:dyDescent="0.25">
      <c r="A244" s="5" t="s">
        <v>315</v>
      </c>
      <c r="B244" s="5" t="s">
        <v>17</v>
      </c>
      <c r="C244" t="s">
        <v>47</v>
      </c>
      <c r="D244">
        <v>20</v>
      </c>
      <c r="E244">
        <v>1</v>
      </c>
      <c r="F244">
        <v>0</v>
      </c>
      <c r="G244" s="7">
        <v>7.06</v>
      </c>
      <c r="H244" s="7">
        <v>1.63</v>
      </c>
      <c r="I244" t="e">
        <f>VLOOKUP(V244,#REF!,2,FALSE)</f>
        <v>#REF!</v>
      </c>
      <c r="J244">
        <v>0</v>
      </c>
      <c r="K244">
        <v>0</v>
      </c>
      <c r="L244">
        <v>0.43</v>
      </c>
      <c r="M244" t="e">
        <f t="shared" si="15"/>
        <v>#REF!</v>
      </c>
      <c r="N244" t="e">
        <f t="shared" si="16"/>
        <v>#REF!</v>
      </c>
      <c r="O244" t="e">
        <f>#REF!^2/((G244*#REF!)*(SQRT(1+H244^2)))</f>
        <v>#REF!</v>
      </c>
      <c r="P244" t="e">
        <f t="shared" si="17"/>
        <v>#REF!</v>
      </c>
      <c r="Q244" t="e">
        <f>VLOOKUP(V244,#REF!,4,FALSE)</f>
        <v>#REF!</v>
      </c>
      <c r="R244" s="10" t="e">
        <f>VLOOKUP(V244,#REF!,3,FALSE)</f>
        <v>#REF!</v>
      </c>
      <c r="S244">
        <v>0</v>
      </c>
      <c r="T244">
        <v>0.25</v>
      </c>
      <c r="U244" t="e">
        <f>IF(W244="","PSSE_Test_"&amp;A244&amp;"_"&amp;#REF!&amp;"_R0"&amp;"_SCR"&amp;ROUND(G244,2)&amp;"_XR"&amp;ROUND(H244,2)&amp;"_P"&amp;E244&amp;"_Q"&amp;VLOOKUP(F244,$AK$3:$AL$7,2,FALSE),"Test_"&amp;A244&amp;"_"&amp;#REF!&amp;"_R0"&amp;"_SCR"&amp;ROUND(G244,2)&amp;"_XR"&amp;ROUND(H244,2)&amp;"_P"&amp;E244&amp;"_Q"&amp;VLOOKUP(F244,$AK$3:$AL$7,2,FALSE)&amp;"_"&amp;W244)</f>
        <v>#REF!</v>
      </c>
      <c r="V244" t="str">
        <f t="shared" si="18"/>
        <v>PSSE_DMAT_HYB_SCR7.06_XR1.63_P1_Q0</v>
      </c>
      <c r="Y244" t="e">
        <f t="shared" si="19"/>
        <v>#REF!</v>
      </c>
      <c r="AH244" s="7"/>
      <c r="AI244" s="7"/>
    </row>
    <row r="245" spans="1:35" x14ac:dyDescent="0.25">
      <c r="A245" s="5" t="s">
        <v>316</v>
      </c>
      <c r="B245" s="5" t="s">
        <v>17</v>
      </c>
      <c r="C245" t="s">
        <v>47</v>
      </c>
      <c r="D245">
        <v>20</v>
      </c>
      <c r="E245">
        <v>1</v>
      </c>
      <c r="F245">
        <v>0</v>
      </c>
      <c r="G245" s="7">
        <v>4.53</v>
      </c>
      <c r="H245" s="7">
        <v>1.21</v>
      </c>
      <c r="I245" t="e">
        <f>VLOOKUP(V245,#REF!,2,FALSE)</f>
        <v>#REF!</v>
      </c>
      <c r="J245">
        <v>0</v>
      </c>
      <c r="K245">
        <v>0</v>
      </c>
      <c r="L245">
        <v>0.43</v>
      </c>
      <c r="M245" t="e">
        <f t="shared" si="15"/>
        <v>#REF!</v>
      </c>
      <c r="N245" t="e">
        <f t="shared" si="16"/>
        <v>#REF!</v>
      </c>
      <c r="O245" t="e">
        <f>#REF!^2/((G245*#REF!)*(SQRT(1+H245^2)))</f>
        <v>#REF!</v>
      </c>
      <c r="P245" t="e">
        <f t="shared" si="17"/>
        <v>#REF!</v>
      </c>
      <c r="Q245" t="e">
        <f>VLOOKUP(V245,#REF!,4,FALSE)</f>
        <v>#REF!</v>
      </c>
      <c r="R245" s="10" t="e">
        <f>VLOOKUP(V245,#REF!,3,FALSE)</f>
        <v>#REF!</v>
      </c>
      <c r="S245">
        <v>0</v>
      </c>
      <c r="T245">
        <v>0.25</v>
      </c>
      <c r="U245" t="e">
        <f>IF(W245="","PSSE_Test_"&amp;A245&amp;"_"&amp;#REF!&amp;"_R0"&amp;"_SCR"&amp;ROUND(G245,2)&amp;"_XR"&amp;ROUND(H245,2)&amp;"_P"&amp;E245&amp;"_Q"&amp;VLOOKUP(F245,$AK$3:$AL$7,2,FALSE),"Test_"&amp;A245&amp;"_"&amp;#REF!&amp;"_R0"&amp;"_SCR"&amp;ROUND(G245,2)&amp;"_XR"&amp;ROUND(H245,2)&amp;"_P"&amp;E245&amp;"_Q"&amp;VLOOKUP(F245,$AK$3:$AL$7,2,FALSE)&amp;"_"&amp;W245)</f>
        <v>#REF!</v>
      </c>
      <c r="V245" t="str">
        <f t="shared" si="18"/>
        <v>PSSE_DMAT_HYB_SCR4.53_XR1.21_P1_Q0</v>
      </c>
      <c r="Y245" t="e">
        <f t="shared" si="19"/>
        <v>#REF!</v>
      </c>
      <c r="AH245" s="7"/>
      <c r="AI245" s="7"/>
    </row>
    <row r="246" spans="1:35" x14ac:dyDescent="0.25">
      <c r="A246" s="5" t="s">
        <v>317</v>
      </c>
      <c r="B246" s="5" t="s">
        <v>17</v>
      </c>
      <c r="C246" t="s">
        <v>47</v>
      </c>
      <c r="D246">
        <v>20</v>
      </c>
      <c r="E246">
        <v>1</v>
      </c>
      <c r="F246">
        <v>0</v>
      </c>
      <c r="G246" s="7">
        <v>7.06</v>
      </c>
      <c r="H246" s="7">
        <v>1.63</v>
      </c>
      <c r="I246" t="e">
        <f>VLOOKUP(V246,#REF!,2,FALSE)</f>
        <v>#REF!</v>
      </c>
      <c r="J246">
        <v>0</v>
      </c>
      <c r="K246">
        <v>0</v>
      </c>
      <c r="L246">
        <v>0.43</v>
      </c>
      <c r="M246" t="e">
        <f t="shared" si="15"/>
        <v>#REF!</v>
      </c>
      <c r="N246" t="e">
        <f t="shared" si="16"/>
        <v>#REF!</v>
      </c>
      <c r="O246" t="e">
        <f>#REF!^2/((G246*#REF!)*(SQRT(1+H246^2)))</f>
        <v>#REF!</v>
      </c>
      <c r="P246" t="e">
        <f t="shared" si="17"/>
        <v>#REF!</v>
      </c>
      <c r="Q246" t="e">
        <f>VLOOKUP(V246,#REF!,4,FALSE)</f>
        <v>#REF!</v>
      </c>
      <c r="R246" s="10" t="e">
        <f>VLOOKUP(V246,#REF!,3,FALSE)</f>
        <v>#REF!</v>
      </c>
      <c r="S246">
        <v>0</v>
      </c>
      <c r="T246">
        <v>0.42</v>
      </c>
      <c r="U246" t="e">
        <f>IF(W246="","PSSE_Test_"&amp;A246&amp;"_"&amp;#REF!&amp;"_R0"&amp;"_SCR"&amp;ROUND(G246,2)&amp;"_XR"&amp;ROUND(H246,2)&amp;"_P"&amp;E246&amp;"_Q"&amp;VLOOKUP(F246,$AK$3:$AL$7,2,FALSE),"Test_"&amp;A246&amp;"_"&amp;#REF!&amp;"_R0"&amp;"_SCR"&amp;ROUND(G246,2)&amp;"_XR"&amp;ROUND(H246,2)&amp;"_P"&amp;E246&amp;"_Q"&amp;VLOOKUP(F246,$AK$3:$AL$7,2,FALSE)&amp;"_"&amp;W246)</f>
        <v>#REF!</v>
      </c>
      <c r="V246" t="str">
        <f t="shared" si="18"/>
        <v>PSSE_DMAT_HYB_SCR7.06_XR1.63_P1_Q0</v>
      </c>
      <c r="Y246" t="e">
        <f t="shared" si="19"/>
        <v>#REF!</v>
      </c>
      <c r="AH246" s="7"/>
      <c r="AI246" s="7"/>
    </row>
    <row r="247" spans="1:35" x14ac:dyDescent="0.25">
      <c r="A247" s="5" t="s">
        <v>318</v>
      </c>
      <c r="B247" s="5" t="s">
        <v>17</v>
      </c>
      <c r="C247" t="s">
        <v>47</v>
      </c>
      <c r="D247">
        <v>20</v>
      </c>
      <c r="E247">
        <v>1</v>
      </c>
      <c r="F247">
        <v>0</v>
      </c>
      <c r="G247" s="7">
        <v>4.53</v>
      </c>
      <c r="H247" s="7">
        <v>1.21</v>
      </c>
      <c r="I247" t="e">
        <f>VLOOKUP(V247,#REF!,2,FALSE)</f>
        <v>#REF!</v>
      </c>
      <c r="J247">
        <v>0</v>
      </c>
      <c r="K247">
        <v>0</v>
      </c>
      <c r="L247">
        <v>0.43</v>
      </c>
      <c r="M247" t="e">
        <f t="shared" si="15"/>
        <v>#REF!</v>
      </c>
      <c r="N247" t="e">
        <f t="shared" si="16"/>
        <v>#REF!</v>
      </c>
      <c r="O247" t="e">
        <f>#REF!^2/((G247*#REF!)*(SQRT(1+H247^2)))</f>
        <v>#REF!</v>
      </c>
      <c r="P247" t="e">
        <f t="shared" si="17"/>
        <v>#REF!</v>
      </c>
      <c r="Q247" t="e">
        <f>VLOOKUP(V247,#REF!,4,FALSE)</f>
        <v>#REF!</v>
      </c>
      <c r="R247" s="10" t="e">
        <f>VLOOKUP(V247,#REF!,3,FALSE)</f>
        <v>#REF!</v>
      </c>
      <c r="S247">
        <v>0</v>
      </c>
      <c r="T247">
        <v>0.42</v>
      </c>
      <c r="U247" t="e">
        <f>IF(W247="","PSSE_Test_"&amp;A247&amp;"_"&amp;#REF!&amp;"_R0"&amp;"_SCR"&amp;ROUND(G247,2)&amp;"_XR"&amp;ROUND(H247,2)&amp;"_P"&amp;E247&amp;"_Q"&amp;VLOOKUP(F247,$AK$3:$AL$7,2,FALSE),"Test_"&amp;A247&amp;"_"&amp;#REF!&amp;"_R0"&amp;"_SCR"&amp;ROUND(G247,2)&amp;"_XR"&amp;ROUND(H247,2)&amp;"_P"&amp;E247&amp;"_Q"&amp;VLOOKUP(F247,$AK$3:$AL$7,2,FALSE)&amp;"_"&amp;W247)</f>
        <v>#REF!</v>
      </c>
      <c r="V247" t="str">
        <f t="shared" si="18"/>
        <v>PSSE_DMAT_HYB_SCR4.53_XR1.21_P1_Q0</v>
      </c>
      <c r="Y247" t="e">
        <f t="shared" si="19"/>
        <v>#REF!</v>
      </c>
      <c r="AH247" s="7"/>
      <c r="AI247" s="7"/>
    </row>
    <row r="248" spans="1:35" x14ac:dyDescent="0.25">
      <c r="A248" s="5" t="s">
        <v>319</v>
      </c>
      <c r="B248" s="5" t="s">
        <v>17</v>
      </c>
      <c r="C248" t="s">
        <v>47</v>
      </c>
      <c r="D248">
        <v>20</v>
      </c>
      <c r="E248">
        <v>1</v>
      </c>
      <c r="F248">
        <v>0</v>
      </c>
      <c r="G248" s="7">
        <v>7.06</v>
      </c>
      <c r="H248" s="7">
        <v>1.63</v>
      </c>
      <c r="I248" t="e">
        <f>VLOOKUP(V248,#REF!,2,FALSE)</f>
        <v>#REF!</v>
      </c>
      <c r="J248">
        <v>0</v>
      </c>
      <c r="K248">
        <v>0</v>
      </c>
      <c r="L248">
        <v>0.43</v>
      </c>
      <c r="M248" t="e">
        <f t="shared" si="15"/>
        <v>#REF!</v>
      </c>
      <c r="N248" t="e">
        <f t="shared" si="16"/>
        <v>#REF!</v>
      </c>
      <c r="O248" t="e">
        <f>#REF!^2/((G248*#REF!)*(SQRT(1+H248^2)))</f>
        <v>#REF!</v>
      </c>
      <c r="P248" t="e">
        <f t="shared" si="17"/>
        <v>#REF!</v>
      </c>
      <c r="Q248" t="e">
        <f>VLOOKUP(V248,#REF!,4,FALSE)</f>
        <v>#REF!</v>
      </c>
      <c r="R248" s="10" t="e">
        <f>VLOOKUP(V248,#REF!,3,FALSE)</f>
        <v>#REF!</v>
      </c>
      <c r="S248">
        <v>0</v>
      </c>
      <c r="T248">
        <v>0.66</v>
      </c>
      <c r="U248" t="e">
        <f>IF(W248="","PSSE_Test_"&amp;A248&amp;"_"&amp;#REF!&amp;"_R0"&amp;"_SCR"&amp;ROUND(G248,2)&amp;"_XR"&amp;ROUND(H248,2)&amp;"_P"&amp;E248&amp;"_Q"&amp;VLOOKUP(F248,$AK$3:$AL$7,2,FALSE),"Test_"&amp;A248&amp;"_"&amp;#REF!&amp;"_R0"&amp;"_SCR"&amp;ROUND(G248,2)&amp;"_XR"&amp;ROUND(H248,2)&amp;"_P"&amp;E248&amp;"_Q"&amp;VLOOKUP(F248,$AK$3:$AL$7,2,FALSE)&amp;"_"&amp;W248)</f>
        <v>#REF!</v>
      </c>
      <c r="V248" t="str">
        <f t="shared" si="18"/>
        <v>PSSE_DMAT_HYB_SCR7.06_XR1.63_P1_Q0</v>
      </c>
      <c r="Y248" t="e">
        <f t="shared" si="19"/>
        <v>#REF!</v>
      </c>
      <c r="AH248" s="7"/>
      <c r="AI248" s="7"/>
    </row>
    <row r="249" spans="1:35" x14ac:dyDescent="0.25">
      <c r="A249" s="5" t="s">
        <v>320</v>
      </c>
      <c r="B249" s="5" t="s">
        <v>17</v>
      </c>
      <c r="C249" t="s">
        <v>47</v>
      </c>
      <c r="D249">
        <v>20</v>
      </c>
      <c r="E249">
        <v>1</v>
      </c>
      <c r="F249">
        <v>0</v>
      </c>
      <c r="G249" s="7">
        <v>4.53</v>
      </c>
      <c r="H249" s="7">
        <v>1.21</v>
      </c>
      <c r="I249" t="e">
        <f>VLOOKUP(V249,#REF!,2,FALSE)</f>
        <v>#REF!</v>
      </c>
      <c r="J249">
        <v>0</v>
      </c>
      <c r="K249">
        <v>0</v>
      </c>
      <c r="L249">
        <v>0.43</v>
      </c>
      <c r="M249" t="e">
        <f t="shared" si="15"/>
        <v>#REF!</v>
      </c>
      <c r="N249" t="e">
        <f t="shared" si="16"/>
        <v>#REF!</v>
      </c>
      <c r="O249" t="e">
        <f>#REF!^2/((G249*#REF!)*(SQRT(1+H249^2)))</f>
        <v>#REF!</v>
      </c>
      <c r="P249" t="e">
        <f t="shared" si="17"/>
        <v>#REF!</v>
      </c>
      <c r="Q249" t="e">
        <f>VLOOKUP(V249,#REF!,4,FALSE)</f>
        <v>#REF!</v>
      </c>
      <c r="R249" s="10" t="e">
        <f>VLOOKUP(V249,#REF!,3,FALSE)</f>
        <v>#REF!</v>
      </c>
      <c r="S249">
        <v>0</v>
      </c>
      <c r="T249">
        <v>0.66</v>
      </c>
      <c r="U249" t="e">
        <f>IF(W249="","PSSE_Test_"&amp;A249&amp;"_"&amp;#REF!&amp;"_R0"&amp;"_SCR"&amp;ROUND(G249,2)&amp;"_XR"&amp;ROUND(H249,2)&amp;"_P"&amp;E249&amp;"_Q"&amp;VLOOKUP(F249,$AK$3:$AL$7,2,FALSE),"Test_"&amp;A249&amp;"_"&amp;#REF!&amp;"_R0"&amp;"_SCR"&amp;ROUND(G249,2)&amp;"_XR"&amp;ROUND(H249,2)&amp;"_P"&amp;E249&amp;"_Q"&amp;VLOOKUP(F249,$AK$3:$AL$7,2,FALSE)&amp;"_"&amp;W249)</f>
        <v>#REF!</v>
      </c>
      <c r="V249" t="str">
        <f t="shared" si="18"/>
        <v>PSSE_DMAT_HYB_SCR4.53_XR1.21_P1_Q0</v>
      </c>
      <c r="Y249" t="e">
        <f t="shared" si="19"/>
        <v>#REF!</v>
      </c>
      <c r="AH249" s="7"/>
      <c r="AI249" s="7"/>
    </row>
    <row r="250" spans="1:35" x14ac:dyDescent="0.25">
      <c r="A250" s="5" t="s">
        <v>321</v>
      </c>
      <c r="B250" s="5" t="s">
        <v>17</v>
      </c>
      <c r="C250" t="s">
        <v>47</v>
      </c>
      <c r="D250">
        <v>20</v>
      </c>
      <c r="E250">
        <v>1</v>
      </c>
      <c r="F250">
        <v>0</v>
      </c>
      <c r="G250" s="7">
        <v>7.06</v>
      </c>
      <c r="H250" s="7">
        <v>1.63</v>
      </c>
      <c r="I250" t="e">
        <f>VLOOKUP(V250,#REF!,2,FALSE)</f>
        <v>#REF!</v>
      </c>
      <c r="J250">
        <v>0</v>
      </c>
      <c r="K250">
        <v>0</v>
      </c>
      <c r="L250">
        <v>0.43</v>
      </c>
      <c r="M250" t="e">
        <f t="shared" si="15"/>
        <v>#REF!</v>
      </c>
      <c r="N250" t="e">
        <f t="shared" si="16"/>
        <v>#REF!</v>
      </c>
      <c r="O250" t="e">
        <f>#REF!^2/((G250*#REF!)*(SQRT(1+H250^2)))</f>
        <v>#REF!</v>
      </c>
      <c r="P250" t="e">
        <f t="shared" ref="P250:P279" si="20">O250*H250/(2*PI()*50)</f>
        <v>#REF!</v>
      </c>
      <c r="Q250" t="e">
        <f>VLOOKUP(V250,#REF!,4,FALSE)</f>
        <v>#REF!</v>
      </c>
      <c r="R250" s="10" t="e">
        <f>VLOOKUP(V250,#REF!,3,FALSE)</f>
        <v>#REF!</v>
      </c>
      <c r="S250">
        <v>0</v>
      </c>
      <c r="T250">
        <v>1</v>
      </c>
      <c r="U250" t="e">
        <f>IF(W250="","PSSE_Test_"&amp;A250&amp;"_"&amp;#REF!&amp;"_R0"&amp;"_SCR"&amp;ROUND(G250,2)&amp;"_XR"&amp;ROUND(H250,2)&amp;"_P"&amp;E250&amp;"_Q"&amp;VLOOKUP(F250,$AK$3:$AL$7,2,FALSE),"Test_"&amp;A250&amp;"_"&amp;#REF!&amp;"_R0"&amp;"_SCR"&amp;ROUND(G250,2)&amp;"_XR"&amp;ROUND(H250,2)&amp;"_P"&amp;E250&amp;"_Q"&amp;VLOOKUP(F250,$AK$3:$AL$7,2,FALSE)&amp;"_"&amp;W250)</f>
        <v>#REF!</v>
      </c>
      <c r="V250" t="str">
        <f t="shared" si="18"/>
        <v>PSSE_DMAT_HYB_SCR7.06_XR1.63_P1_Q0</v>
      </c>
      <c r="Y250" t="e">
        <f t="shared" si="19"/>
        <v>#REF!</v>
      </c>
      <c r="AH250" s="7"/>
      <c r="AI250" s="7"/>
    </row>
    <row r="251" spans="1:35" x14ac:dyDescent="0.25">
      <c r="A251" s="5" t="s">
        <v>322</v>
      </c>
      <c r="B251" s="5" t="s">
        <v>17</v>
      </c>
      <c r="C251" t="s">
        <v>47</v>
      </c>
      <c r="D251">
        <v>20</v>
      </c>
      <c r="E251">
        <v>1</v>
      </c>
      <c r="F251">
        <v>0</v>
      </c>
      <c r="G251" s="7">
        <v>4.53</v>
      </c>
      <c r="H251" s="7">
        <v>1.21</v>
      </c>
      <c r="I251" t="e">
        <f>VLOOKUP(V251,#REF!,2,FALSE)</f>
        <v>#REF!</v>
      </c>
      <c r="J251">
        <v>0</v>
      </c>
      <c r="K251">
        <v>0</v>
      </c>
      <c r="L251">
        <v>0.43</v>
      </c>
      <c r="M251" t="e">
        <f t="shared" si="15"/>
        <v>#REF!</v>
      </c>
      <c r="N251" t="e">
        <f t="shared" si="16"/>
        <v>#REF!</v>
      </c>
      <c r="O251" t="e">
        <f>#REF!^2/((G251*#REF!)*(SQRT(1+H251^2)))</f>
        <v>#REF!</v>
      </c>
      <c r="P251" t="e">
        <f t="shared" si="20"/>
        <v>#REF!</v>
      </c>
      <c r="Q251" t="e">
        <f>VLOOKUP(V251,#REF!,4,FALSE)</f>
        <v>#REF!</v>
      </c>
      <c r="R251" s="10" t="e">
        <f>VLOOKUP(V251,#REF!,3,FALSE)</f>
        <v>#REF!</v>
      </c>
      <c r="S251">
        <v>0</v>
      </c>
      <c r="T251">
        <v>1</v>
      </c>
      <c r="U251" t="e">
        <f>IF(W251="","PSSE_Test_"&amp;A251&amp;"_"&amp;#REF!&amp;"_R0"&amp;"_SCR"&amp;ROUND(G251,2)&amp;"_XR"&amp;ROUND(H251,2)&amp;"_P"&amp;E251&amp;"_Q"&amp;VLOOKUP(F251,$AK$3:$AL$7,2,FALSE),"Test_"&amp;A251&amp;"_"&amp;#REF!&amp;"_R0"&amp;"_SCR"&amp;ROUND(G251,2)&amp;"_XR"&amp;ROUND(H251,2)&amp;"_P"&amp;E251&amp;"_Q"&amp;VLOOKUP(F251,$AK$3:$AL$7,2,FALSE)&amp;"_"&amp;W251)</f>
        <v>#REF!</v>
      </c>
      <c r="V251" t="str">
        <f t="shared" si="18"/>
        <v>PSSE_DMAT_HYB_SCR4.53_XR1.21_P1_Q0</v>
      </c>
      <c r="Y251" t="e">
        <f t="shared" si="19"/>
        <v>#REF!</v>
      </c>
      <c r="AH251" s="7"/>
      <c r="AI251" s="7"/>
    </row>
    <row r="252" spans="1:35" x14ac:dyDescent="0.25">
      <c r="A252" s="5" t="s">
        <v>323</v>
      </c>
      <c r="B252" s="5" t="s">
        <v>17</v>
      </c>
      <c r="C252" t="s">
        <v>47</v>
      </c>
      <c r="D252">
        <v>20</v>
      </c>
      <c r="E252">
        <v>1</v>
      </c>
      <c r="F252">
        <v>0</v>
      </c>
      <c r="G252" s="7">
        <v>7.06</v>
      </c>
      <c r="H252" s="7">
        <v>1.63</v>
      </c>
      <c r="I252" t="e">
        <f>VLOOKUP(V252,#REF!,2,FALSE)</f>
        <v>#REF!</v>
      </c>
      <c r="J252">
        <v>0</v>
      </c>
      <c r="K252">
        <v>0</v>
      </c>
      <c r="L252">
        <v>0.43</v>
      </c>
      <c r="M252" t="e">
        <f t="shared" si="15"/>
        <v>#REF!</v>
      </c>
      <c r="N252" t="e">
        <f t="shared" si="16"/>
        <v>#REF!</v>
      </c>
      <c r="O252" t="e">
        <f>#REF!^2/((G252*#REF!)*(SQRT(1+H252^2)))</f>
        <v>#REF!</v>
      </c>
      <c r="P252" t="e">
        <f t="shared" si="20"/>
        <v>#REF!</v>
      </c>
      <c r="Q252" t="e">
        <f>VLOOKUP(V252,#REF!,4,FALSE)</f>
        <v>#REF!</v>
      </c>
      <c r="R252" s="10" t="e">
        <f>VLOOKUP(V252,#REF!,3,FALSE)</f>
        <v>#REF!</v>
      </c>
      <c r="S252">
        <v>0</v>
      </c>
      <c r="T252">
        <v>1.5</v>
      </c>
      <c r="U252" t="e">
        <f>IF(W252="","PSSE_Test_"&amp;A252&amp;"_"&amp;#REF!&amp;"_R0"&amp;"_SCR"&amp;ROUND(G252,2)&amp;"_XR"&amp;ROUND(H252,2)&amp;"_P"&amp;E252&amp;"_Q"&amp;VLOOKUP(F252,$AK$3:$AL$7,2,FALSE),"Test_"&amp;A252&amp;"_"&amp;#REF!&amp;"_R0"&amp;"_SCR"&amp;ROUND(G252,2)&amp;"_XR"&amp;ROUND(H252,2)&amp;"_P"&amp;E252&amp;"_Q"&amp;VLOOKUP(F252,$AK$3:$AL$7,2,FALSE)&amp;"_"&amp;W252)</f>
        <v>#REF!</v>
      </c>
      <c r="V252" t="str">
        <f t="shared" si="18"/>
        <v>PSSE_DMAT_HYB_SCR7.06_XR1.63_P1_Q0</v>
      </c>
      <c r="Y252" t="e">
        <f t="shared" si="19"/>
        <v>#REF!</v>
      </c>
      <c r="AH252" s="7"/>
      <c r="AI252" s="7"/>
    </row>
    <row r="253" spans="1:35" x14ac:dyDescent="0.25">
      <c r="A253" s="5" t="s">
        <v>324</v>
      </c>
      <c r="B253" s="5" t="s">
        <v>17</v>
      </c>
      <c r="C253" t="s">
        <v>47</v>
      </c>
      <c r="D253">
        <v>20</v>
      </c>
      <c r="E253">
        <v>1</v>
      </c>
      <c r="F253">
        <v>0</v>
      </c>
      <c r="G253" s="7">
        <v>4.53</v>
      </c>
      <c r="H253" s="7">
        <v>1.21</v>
      </c>
      <c r="I253" t="e">
        <f>VLOOKUP(V253,#REF!,2,FALSE)</f>
        <v>#REF!</v>
      </c>
      <c r="J253">
        <v>0</v>
      </c>
      <c r="K253">
        <v>0</v>
      </c>
      <c r="L253">
        <v>0.43</v>
      </c>
      <c r="M253" t="e">
        <f t="shared" si="15"/>
        <v>#REF!</v>
      </c>
      <c r="N253" t="e">
        <f t="shared" si="16"/>
        <v>#REF!</v>
      </c>
      <c r="O253" t="e">
        <f>#REF!^2/((G253*#REF!)*(SQRT(1+H253^2)))</f>
        <v>#REF!</v>
      </c>
      <c r="P253" t="e">
        <f t="shared" si="20"/>
        <v>#REF!</v>
      </c>
      <c r="Q253" t="e">
        <f>VLOOKUP(V253,#REF!,4,FALSE)</f>
        <v>#REF!</v>
      </c>
      <c r="R253" s="10" t="e">
        <f>VLOOKUP(V253,#REF!,3,FALSE)</f>
        <v>#REF!</v>
      </c>
      <c r="S253">
        <v>0</v>
      </c>
      <c r="T253">
        <v>1.5</v>
      </c>
      <c r="U253" t="e">
        <f>IF(W253="","PSSE_Test_"&amp;A253&amp;"_"&amp;#REF!&amp;"_R0"&amp;"_SCR"&amp;ROUND(G253,2)&amp;"_XR"&amp;ROUND(H253,2)&amp;"_P"&amp;E253&amp;"_Q"&amp;VLOOKUP(F253,$AK$3:$AL$7,2,FALSE),"Test_"&amp;A253&amp;"_"&amp;#REF!&amp;"_R0"&amp;"_SCR"&amp;ROUND(G253,2)&amp;"_XR"&amp;ROUND(H253,2)&amp;"_P"&amp;E253&amp;"_Q"&amp;VLOOKUP(F253,$AK$3:$AL$7,2,FALSE)&amp;"_"&amp;W253)</f>
        <v>#REF!</v>
      </c>
      <c r="V253" t="str">
        <f t="shared" si="18"/>
        <v>PSSE_DMAT_HYB_SCR4.53_XR1.21_P1_Q0</v>
      </c>
      <c r="Y253" t="e">
        <f t="shared" si="19"/>
        <v>#REF!</v>
      </c>
      <c r="AH253" s="7"/>
      <c r="AI253" s="7"/>
    </row>
    <row r="254" spans="1:35" x14ac:dyDescent="0.25">
      <c r="A254" s="5" t="s">
        <v>325</v>
      </c>
      <c r="B254" s="5" t="s">
        <v>17</v>
      </c>
      <c r="C254" t="s">
        <v>47</v>
      </c>
      <c r="D254">
        <v>20</v>
      </c>
      <c r="E254">
        <v>1</v>
      </c>
      <c r="F254">
        <v>0</v>
      </c>
      <c r="G254" s="7">
        <v>7.06</v>
      </c>
      <c r="H254" s="7">
        <v>1.63</v>
      </c>
      <c r="I254" t="e">
        <f>VLOOKUP(V254,#REF!,2,FALSE)</f>
        <v>#REF!</v>
      </c>
      <c r="J254">
        <v>0</v>
      </c>
      <c r="K254">
        <v>0</v>
      </c>
      <c r="L254">
        <v>0.43</v>
      </c>
      <c r="M254" t="e">
        <f t="shared" si="15"/>
        <v>#REF!</v>
      </c>
      <c r="N254" t="e">
        <f t="shared" si="16"/>
        <v>#REF!</v>
      </c>
      <c r="O254" t="e">
        <f>#REF!^2/((G254*#REF!)*(SQRT(1+H254^2)))</f>
        <v>#REF!</v>
      </c>
      <c r="P254" t="e">
        <f t="shared" si="20"/>
        <v>#REF!</v>
      </c>
      <c r="Q254" t="e">
        <f>VLOOKUP(V254,#REF!,4,FALSE)</f>
        <v>#REF!</v>
      </c>
      <c r="R254" s="10" t="e">
        <f>VLOOKUP(V254,#REF!,3,FALSE)</f>
        <v>#REF!</v>
      </c>
      <c r="S254">
        <v>0</v>
      </c>
      <c r="T254">
        <v>2.2999999999999998</v>
      </c>
      <c r="U254" t="e">
        <f>IF(W254="","PSSE_Test_"&amp;A254&amp;"_"&amp;#REF!&amp;"_R0"&amp;"_SCR"&amp;ROUND(G254,2)&amp;"_XR"&amp;ROUND(H254,2)&amp;"_P"&amp;E254&amp;"_Q"&amp;VLOOKUP(F254,$AK$3:$AL$7,2,FALSE),"Test_"&amp;A254&amp;"_"&amp;#REF!&amp;"_R0"&amp;"_SCR"&amp;ROUND(G254,2)&amp;"_XR"&amp;ROUND(H254,2)&amp;"_P"&amp;E254&amp;"_Q"&amp;VLOOKUP(F254,$AK$3:$AL$7,2,FALSE)&amp;"_"&amp;W254)</f>
        <v>#REF!</v>
      </c>
      <c r="V254" t="str">
        <f t="shared" si="18"/>
        <v>PSSE_DMAT_HYB_SCR7.06_XR1.63_P1_Q0</v>
      </c>
      <c r="Y254" t="e">
        <f t="shared" si="19"/>
        <v>#REF!</v>
      </c>
      <c r="AH254" s="7"/>
      <c r="AI254" s="7"/>
    </row>
    <row r="255" spans="1:35" x14ac:dyDescent="0.25">
      <c r="A255" s="5" t="s">
        <v>326</v>
      </c>
      <c r="B255" s="5" t="s">
        <v>17</v>
      </c>
      <c r="C255" t="s">
        <v>47</v>
      </c>
      <c r="D255">
        <v>20</v>
      </c>
      <c r="E255">
        <v>1</v>
      </c>
      <c r="F255">
        <v>0</v>
      </c>
      <c r="G255" s="7">
        <v>4.53</v>
      </c>
      <c r="H255" s="7">
        <v>1.21</v>
      </c>
      <c r="I255" t="e">
        <f>VLOOKUP(V255,#REF!,2,FALSE)</f>
        <v>#REF!</v>
      </c>
      <c r="J255">
        <v>0</v>
      </c>
      <c r="K255">
        <v>0</v>
      </c>
      <c r="L255">
        <v>0.43</v>
      </c>
      <c r="M255" t="e">
        <f t="shared" si="15"/>
        <v>#REF!</v>
      </c>
      <c r="N255" t="e">
        <f t="shared" si="16"/>
        <v>#REF!</v>
      </c>
      <c r="O255" t="e">
        <f>#REF!^2/((G255*#REF!)*(SQRT(1+H255^2)))</f>
        <v>#REF!</v>
      </c>
      <c r="P255" t="e">
        <f t="shared" si="20"/>
        <v>#REF!</v>
      </c>
      <c r="Q255" t="e">
        <f>VLOOKUP(V255,#REF!,4,FALSE)</f>
        <v>#REF!</v>
      </c>
      <c r="R255" s="10" t="e">
        <f>VLOOKUP(V255,#REF!,3,FALSE)</f>
        <v>#REF!</v>
      </c>
      <c r="S255">
        <v>0</v>
      </c>
      <c r="T255">
        <v>2.2999999999999998</v>
      </c>
      <c r="U255" t="e">
        <f>IF(W255="","PSSE_Test_"&amp;A255&amp;"_"&amp;#REF!&amp;"_R0"&amp;"_SCR"&amp;ROUND(G255,2)&amp;"_XR"&amp;ROUND(H255,2)&amp;"_P"&amp;E255&amp;"_Q"&amp;VLOOKUP(F255,$AK$3:$AL$7,2,FALSE),"Test_"&amp;A255&amp;"_"&amp;#REF!&amp;"_R0"&amp;"_SCR"&amp;ROUND(G255,2)&amp;"_XR"&amp;ROUND(H255,2)&amp;"_P"&amp;E255&amp;"_Q"&amp;VLOOKUP(F255,$AK$3:$AL$7,2,FALSE)&amp;"_"&amp;W255)</f>
        <v>#REF!</v>
      </c>
      <c r="V255" t="str">
        <f t="shared" si="18"/>
        <v>PSSE_DMAT_HYB_SCR4.53_XR1.21_P1_Q0</v>
      </c>
      <c r="Y255" t="e">
        <f t="shared" si="19"/>
        <v>#REF!</v>
      </c>
      <c r="AH255" s="7"/>
      <c r="AI255" s="7"/>
    </row>
    <row r="256" spans="1:35" x14ac:dyDescent="0.25">
      <c r="A256" s="5" t="s">
        <v>327</v>
      </c>
      <c r="B256" s="5" t="s">
        <v>17</v>
      </c>
      <c r="C256" t="s">
        <v>47</v>
      </c>
      <c r="D256">
        <v>20</v>
      </c>
      <c r="E256">
        <v>1</v>
      </c>
      <c r="F256">
        <v>0</v>
      </c>
      <c r="G256" s="7">
        <v>7.06</v>
      </c>
      <c r="H256" s="7">
        <v>1.63</v>
      </c>
      <c r="I256" t="e">
        <f>VLOOKUP(V256,#REF!,2,FALSE)</f>
        <v>#REF!</v>
      </c>
      <c r="J256">
        <v>0</v>
      </c>
      <c r="K256">
        <v>0</v>
      </c>
      <c r="L256">
        <v>0.43</v>
      </c>
      <c r="M256" t="e">
        <f t="shared" ref="M256:M279" si="21">O256*T256</f>
        <v>#REF!</v>
      </c>
      <c r="N256" t="e">
        <f t="shared" ref="N256:N279" si="22">P256*T256</f>
        <v>#REF!</v>
      </c>
      <c r="O256" t="e">
        <f>#REF!^2/((G256*#REF!)*(SQRT(1+H256^2)))</f>
        <v>#REF!</v>
      </c>
      <c r="P256" t="e">
        <f t="shared" si="20"/>
        <v>#REF!</v>
      </c>
      <c r="Q256" t="e">
        <f>VLOOKUP(V256,#REF!,4,FALSE)</f>
        <v>#REF!</v>
      </c>
      <c r="R256" s="10" t="e">
        <f>VLOOKUP(V256,#REF!,3,FALSE)</f>
        <v>#REF!</v>
      </c>
      <c r="S256">
        <v>0</v>
      </c>
      <c r="T256">
        <v>4</v>
      </c>
      <c r="U256" t="e">
        <f>IF(W256="","PSSE_Test_"&amp;A256&amp;"_"&amp;#REF!&amp;"_R0"&amp;"_SCR"&amp;ROUND(G256,2)&amp;"_XR"&amp;ROUND(H256,2)&amp;"_P"&amp;E256&amp;"_Q"&amp;VLOOKUP(F256,$AK$3:$AL$7,2,FALSE),"Test_"&amp;A256&amp;"_"&amp;#REF!&amp;"_R0"&amp;"_SCR"&amp;ROUND(G256,2)&amp;"_XR"&amp;ROUND(H256,2)&amp;"_P"&amp;E256&amp;"_Q"&amp;VLOOKUP(F256,$AK$3:$AL$7,2,FALSE)&amp;"_"&amp;W256)</f>
        <v>#REF!</v>
      </c>
      <c r="V256" t="str">
        <f t="shared" si="18"/>
        <v>PSSE_DMAT_HYB_SCR7.06_XR1.63_P1_Q0</v>
      </c>
      <c r="Y256" t="e">
        <f t="shared" si="19"/>
        <v>#REF!</v>
      </c>
      <c r="AH256" s="7"/>
      <c r="AI256" s="7"/>
    </row>
    <row r="257" spans="1:35" x14ac:dyDescent="0.25">
      <c r="A257" s="5" t="s">
        <v>328</v>
      </c>
      <c r="B257" s="5" t="s">
        <v>17</v>
      </c>
      <c r="C257" t="s">
        <v>47</v>
      </c>
      <c r="D257">
        <v>20</v>
      </c>
      <c r="E257">
        <v>1</v>
      </c>
      <c r="F257">
        <v>0</v>
      </c>
      <c r="G257" s="7">
        <v>4.53</v>
      </c>
      <c r="H257" s="7">
        <v>1.21</v>
      </c>
      <c r="I257" t="e">
        <f>VLOOKUP(V257,#REF!,2,FALSE)</f>
        <v>#REF!</v>
      </c>
      <c r="J257">
        <v>0</v>
      </c>
      <c r="K257">
        <v>0</v>
      </c>
      <c r="L257">
        <v>0.43</v>
      </c>
      <c r="M257" t="e">
        <f t="shared" si="21"/>
        <v>#REF!</v>
      </c>
      <c r="N257" t="e">
        <f t="shared" si="22"/>
        <v>#REF!</v>
      </c>
      <c r="O257" t="e">
        <f>#REF!^2/((G257*#REF!)*(SQRT(1+H257^2)))</f>
        <v>#REF!</v>
      </c>
      <c r="P257" t="e">
        <f t="shared" si="20"/>
        <v>#REF!</v>
      </c>
      <c r="Q257" t="e">
        <f>VLOOKUP(V257,#REF!,4,FALSE)</f>
        <v>#REF!</v>
      </c>
      <c r="R257" s="10" t="e">
        <f>VLOOKUP(V257,#REF!,3,FALSE)</f>
        <v>#REF!</v>
      </c>
      <c r="S257">
        <v>0</v>
      </c>
      <c r="T257">
        <v>4</v>
      </c>
      <c r="U257" t="e">
        <f>IF(W257="","PSSE_Test_"&amp;A257&amp;"_"&amp;#REF!&amp;"_R0"&amp;"_SCR"&amp;ROUND(G257,2)&amp;"_XR"&amp;ROUND(H257,2)&amp;"_P"&amp;E257&amp;"_Q"&amp;VLOOKUP(F257,$AK$3:$AL$7,2,FALSE),"Test_"&amp;A257&amp;"_"&amp;#REF!&amp;"_R0"&amp;"_SCR"&amp;ROUND(G257,2)&amp;"_XR"&amp;ROUND(H257,2)&amp;"_P"&amp;E257&amp;"_Q"&amp;VLOOKUP(F257,$AK$3:$AL$7,2,FALSE)&amp;"_"&amp;W257)</f>
        <v>#REF!</v>
      </c>
      <c r="V257" t="str">
        <f t="shared" si="18"/>
        <v>PSSE_DMAT_HYB_SCR4.53_XR1.21_P1_Q0</v>
      </c>
      <c r="Y257" t="e">
        <f t="shared" si="19"/>
        <v>#REF!</v>
      </c>
      <c r="AH257" s="7"/>
      <c r="AI257" s="7"/>
    </row>
    <row r="258" spans="1:35" x14ac:dyDescent="0.25">
      <c r="A258" s="5" t="s">
        <v>329</v>
      </c>
      <c r="B258" s="5" t="s">
        <v>17</v>
      </c>
      <c r="C258" t="s">
        <v>47</v>
      </c>
      <c r="D258">
        <v>20</v>
      </c>
      <c r="E258">
        <v>1</v>
      </c>
      <c r="F258">
        <v>0</v>
      </c>
      <c r="G258" s="7">
        <v>7.06</v>
      </c>
      <c r="H258" s="7">
        <v>1.63</v>
      </c>
      <c r="I258" t="e">
        <f>VLOOKUP(V258,#REF!,2,FALSE)</f>
        <v>#REF!</v>
      </c>
      <c r="J258">
        <v>0</v>
      </c>
      <c r="K258">
        <v>0</v>
      </c>
      <c r="L258">
        <v>0.43</v>
      </c>
      <c r="M258" t="e">
        <f t="shared" si="21"/>
        <v>#REF!</v>
      </c>
      <c r="N258" t="e">
        <f t="shared" si="22"/>
        <v>#REF!</v>
      </c>
      <c r="O258" t="e">
        <f>#REF!^2/((G258*#REF!)*(SQRT(1+H258^2)))</f>
        <v>#REF!</v>
      </c>
      <c r="P258" t="e">
        <f t="shared" si="20"/>
        <v>#REF!</v>
      </c>
      <c r="Q258" t="e">
        <f>VLOOKUP(V258,#REF!,4,FALSE)</f>
        <v>#REF!</v>
      </c>
      <c r="R258" s="10" t="e">
        <f>VLOOKUP(V258,#REF!,3,FALSE)</f>
        <v>#REF!</v>
      </c>
      <c r="S258">
        <v>0</v>
      </c>
      <c r="T258">
        <v>9</v>
      </c>
      <c r="U258" t="e">
        <f>IF(W258="","PSSE_Test_"&amp;A258&amp;"_"&amp;#REF!&amp;"_R0"&amp;"_SCR"&amp;ROUND(G258,2)&amp;"_XR"&amp;ROUND(H258,2)&amp;"_P"&amp;E258&amp;"_Q"&amp;VLOOKUP(F258,$AK$3:$AL$7,2,FALSE),"Test_"&amp;A258&amp;"_"&amp;#REF!&amp;"_R0"&amp;"_SCR"&amp;ROUND(G258,2)&amp;"_XR"&amp;ROUND(H258,2)&amp;"_P"&amp;E258&amp;"_Q"&amp;VLOOKUP(F258,$AK$3:$AL$7,2,FALSE)&amp;"_"&amp;W258)</f>
        <v>#REF!</v>
      </c>
      <c r="V258" t="str">
        <f t="shared" si="18"/>
        <v>PSSE_DMAT_HYB_SCR7.06_XR1.63_P1_Q0</v>
      </c>
      <c r="Y258" t="e">
        <f t="shared" si="19"/>
        <v>#REF!</v>
      </c>
      <c r="AH258" s="7"/>
      <c r="AI258" s="7"/>
    </row>
    <row r="259" spans="1:35" x14ac:dyDescent="0.25">
      <c r="A259" s="5" t="s">
        <v>330</v>
      </c>
      <c r="B259" s="5" t="s">
        <v>17</v>
      </c>
      <c r="C259" t="s">
        <v>47</v>
      </c>
      <c r="D259">
        <v>20</v>
      </c>
      <c r="E259">
        <v>1</v>
      </c>
      <c r="F259">
        <v>0</v>
      </c>
      <c r="G259" s="7">
        <v>4.53</v>
      </c>
      <c r="H259" s="7">
        <v>1.21</v>
      </c>
      <c r="I259" t="e">
        <f>VLOOKUP(V259,#REF!,2,FALSE)</f>
        <v>#REF!</v>
      </c>
      <c r="J259">
        <v>0</v>
      </c>
      <c r="K259">
        <v>0</v>
      </c>
      <c r="L259">
        <v>0.43</v>
      </c>
      <c r="M259" t="e">
        <f t="shared" si="21"/>
        <v>#REF!</v>
      </c>
      <c r="N259" t="e">
        <f t="shared" si="22"/>
        <v>#REF!</v>
      </c>
      <c r="O259" t="e">
        <f>#REF!^2/((G259*#REF!)*(SQRT(1+H259^2)))</f>
        <v>#REF!</v>
      </c>
      <c r="P259" t="e">
        <f t="shared" si="20"/>
        <v>#REF!</v>
      </c>
      <c r="Q259" t="e">
        <f>VLOOKUP(V259,#REF!,4,FALSE)</f>
        <v>#REF!</v>
      </c>
      <c r="R259" s="10" t="e">
        <f>VLOOKUP(V259,#REF!,3,FALSE)</f>
        <v>#REF!</v>
      </c>
      <c r="S259">
        <v>0</v>
      </c>
      <c r="T259">
        <v>9</v>
      </c>
      <c r="U259" t="e">
        <f>IF(W259="","PSSE_Test_"&amp;A259&amp;"_"&amp;#REF!&amp;"_R0"&amp;"_SCR"&amp;ROUND(G259,2)&amp;"_XR"&amp;ROUND(H259,2)&amp;"_P"&amp;E259&amp;"_Q"&amp;VLOOKUP(F259,$AK$3:$AL$7,2,FALSE),"Test_"&amp;A259&amp;"_"&amp;#REF!&amp;"_R0"&amp;"_SCR"&amp;ROUND(G259,2)&amp;"_XR"&amp;ROUND(H259,2)&amp;"_P"&amp;E259&amp;"_Q"&amp;VLOOKUP(F259,$AK$3:$AL$7,2,FALSE)&amp;"_"&amp;W259)</f>
        <v>#REF!</v>
      </c>
      <c r="V259" t="str">
        <f t="shared" ref="V259:V295" si="23">"PSSE_DMAT_HYB_SCR"&amp;ROUND(G259,2)&amp;"_XR"&amp;ROUND(H259,2)&amp;"_P"&amp;E259&amp;"_Q"&amp;F259</f>
        <v>PSSE_DMAT_HYB_SCR4.53_XR1.21_P1_Q0</v>
      </c>
      <c r="Y259" t="e">
        <f t="shared" si="19"/>
        <v>#REF!</v>
      </c>
      <c r="AH259" s="7"/>
      <c r="AI259" s="7"/>
    </row>
    <row r="260" spans="1:35" x14ac:dyDescent="0.25">
      <c r="A260" s="5" t="s">
        <v>331</v>
      </c>
      <c r="B260" s="5" t="s">
        <v>17</v>
      </c>
      <c r="C260" t="s">
        <v>47</v>
      </c>
      <c r="D260">
        <v>20</v>
      </c>
      <c r="E260">
        <v>0.5</v>
      </c>
      <c r="F260">
        <v>0</v>
      </c>
      <c r="G260" s="7">
        <v>7.06</v>
      </c>
      <c r="H260" s="7">
        <v>1.63</v>
      </c>
      <c r="I260" t="e">
        <f>VLOOKUP(V260,#REF!,2,FALSE)</f>
        <v>#REF!</v>
      </c>
      <c r="J260">
        <v>0</v>
      </c>
      <c r="K260">
        <v>0</v>
      </c>
      <c r="L260">
        <v>0.43</v>
      </c>
      <c r="M260" t="e">
        <f t="shared" si="21"/>
        <v>#REF!</v>
      </c>
      <c r="N260" t="e">
        <f t="shared" si="22"/>
        <v>#REF!</v>
      </c>
      <c r="O260" t="e">
        <f>#REF!^2/((G260*#REF!)*(SQRT(1+H260^2)))</f>
        <v>#REF!</v>
      </c>
      <c r="P260" t="e">
        <f t="shared" si="20"/>
        <v>#REF!</v>
      </c>
      <c r="Q260" t="e">
        <f>VLOOKUP(V260,#REF!,4,FALSE)</f>
        <v>#REF!</v>
      </c>
      <c r="R260" s="10" t="e">
        <f>VLOOKUP(V260,#REF!,3,FALSE)</f>
        <v>#REF!</v>
      </c>
      <c r="S260">
        <v>0</v>
      </c>
      <c r="T260">
        <v>0</v>
      </c>
      <c r="U260" t="e">
        <f>IF(W260="","PSSE_Test_"&amp;A260&amp;"_"&amp;#REF!&amp;"_R0"&amp;"_SCR"&amp;ROUND(G260,2)&amp;"_XR"&amp;ROUND(H260,2)&amp;"_P"&amp;E260&amp;"_Q"&amp;VLOOKUP(F260,$AK$3:$AL$7,2,FALSE),"Test_"&amp;A260&amp;"_"&amp;#REF!&amp;"_R0"&amp;"_SCR"&amp;ROUND(G260,2)&amp;"_XR"&amp;ROUND(H260,2)&amp;"_P"&amp;E260&amp;"_Q"&amp;VLOOKUP(F260,$AK$3:$AL$7,2,FALSE)&amp;"_"&amp;W260)</f>
        <v>#REF!</v>
      </c>
      <c r="V260" t="str">
        <f t="shared" si="23"/>
        <v>PSSE_DMAT_HYB_SCR7.06_XR1.63_P0.5_Q0</v>
      </c>
      <c r="Y260" t="e">
        <f t="shared" ref="Y260:Y295" si="24">"PSSE_"&amp;U260</f>
        <v>#REF!</v>
      </c>
      <c r="AH260" s="7"/>
      <c r="AI260" s="7"/>
    </row>
    <row r="261" spans="1:35" x14ac:dyDescent="0.25">
      <c r="A261" s="5" t="s">
        <v>332</v>
      </c>
      <c r="B261" s="5" t="s">
        <v>17</v>
      </c>
      <c r="C261" t="s">
        <v>47</v>
      </c>
      <c r="D261">
        <v>20</v>
      </c>
      <c r="E261">
        <v>0.5</v>
      </c>
      <c r="F261">
        <v>0</v>
      </c>
      <c r="G261" s="7">
        <v>4.53</v>
      </c>
      <c r="H261" s="7">
        <v>1.21</v>
      </c>
      <c r="I261" t="e">
        <f>VLOOKUP(V261,#REF!,2,FALSE)</f>
        <v>#REF!</v>
      </c>
      <c r="J261">
        <v>0</v>
      </c>
      <c r="K261">
        <v>0</v>
      </c>
      <c r="L261">
        <v>0.43</v>
      </c>
      <c r="M261" t="e">
        <f t="shared" si="21"/>
        <v>#REF!</v>
      </c>
      <c r="N261" t="e">
        <f t="shared" si="22"/>
        <v>#REF!</v>
      </c>
      <c r="O261" t="e">
        <f>#REF!^2/((G261*#REF!)*(SQRT(1+H261^2)))</f>
        <v>#REF!</v>
      </c>
      <c r="P261" t="e">
        <f t="shared" si="20"/>
        <v>#REF!</v>
      </c>
      <c r="Q261" t="e">
        <f>VLOOKUP(V261,#REF!,4,FALSE)</f>
        <v>#REF!</v>
      </c>
      <c r="R261" s="10" t="e">
        <f>VLOOKUP(V261,#REF!,3,FALSE)</f>
        <v>#REF!</v>
      </c>
      <c r="S261">
        <v>0</v>
      </c>
      <c r="T261">
        <v>0</v>
      </c>
      <c r="U261" t="e">
        <f>IF(W261="","PSSE_Test_"&amp;A261&amp;"_"&amp;#REF!&amp;"_R0"&amp;"_SCR"&amp;ROUND(G261,2)&amp;"_XR"&amp;ROUND(H261,2)&amp;"_P"&amp;E261&amp;"_Q"&amp;VLOOKUP(F261,$AK$3:$AL$7,2,FALSE),"Test_"&amp;A261&amp;"_"&amp;#REF!&amp;"_R0"&amp;"_SCR"&amp;ROUND(G261,2)&amp;"_XR"&amp;ROUND(H261,2)&amp;"_P"&amp;E261&amp;"_Q"&amp;VLOOKUP(F261,$AK$3:$AL$7,2,FALSE)&amp;"_"&amp;W261)</f>
        <v>#REF!</v>
      </c>
      <c r="V261" t="str">
        <f t="shared" si="23"/>
        <v>PSSE_DMAT_HYB_SCR4.53_XR1.21_P0.5_Q0</v>
      </c>
      <c r="Y261" t="e">
        <f t="shared" si="24"/>
        <v>#REF!</v>
      </c>
      <c r="AH261" s="7"/>
      <c r="AI261" s="7"/>
    </row>
    <row r="262" spans="1:35" x14ac:dyDescent="0.25">
      <c r="A262" s="5" t="s">
        <v>333</v>
      </c>
      <c r="B262" s="5" t="s">
        <v>17</v>
      </c>
      <c r="C262" t="s">
        <v>47</v>
      </c>
      <c r="D262">
        <v>20</v>
      </c>
      <c r="E262">
        <v>0.5</v>
      </c>
      <c r="F262">
        <v>0</v>
      </c>
      <c r="G262" s="7">
        <v>7.06</v>
      </c>
      <c r="H262" s="7">
        <v>1.63</v>
      </c>
      <c r="I262" t="e">
        <f>VLOOKUP(V262,#REF!,2,FALSE)</f>
        <v>#REF!</v>
      </c>
      <c r="J262">
        <v>0</v>
      </c>
      <c r="K262">
        <v>0</v>
      </c>
      <c r="L262">
        <v>0.43</v>
      </c>
      <c r="M262" t="e">
        <f t="shared" si="21"/>
        <v>#REF!</v>
      </c>
      <c r="N262" t="e">
        <f t="shared" si="22"/>
        <v>#REF!</v>
      </c>
      <c r="O262" t="e">
        <f>#REF!^2/((G262*#REF!)*(SQRT(1+H262^2)))</f>
        <v>#REF!</v>
      </c>
      <c r="P262" t="e">
        <f t="shared" si="20"/>
        <v>#REF!</v>
      </c>
      <c r="Q262" t="e">
        <f>VLOOKUP(V262,#REF!,4,FALSE)</f>
        <v>#REF!</v>
      </c>
      <c r="R262" s="10" t="e">
        <f>VLOOKUP(V262,#REF!,3,FALSE)</f>
        <v>#REF!</v>
      </c>
      <c r="S262">
        <v>0</v>
      </c>
      <c r="T262">
        <v>0.11</v>
      </c>
      <c r="U262" t="e">
        <f>IF(W262="","PSSE_Test_"&amp;A262&amp;"_"&amp;#REF!&amp;"_R0"&amp;"_SCR"&amp;ROUND(G262,2)&amp;"_XR"&amp;ROUND(H262,2)&amp;"_P"&amp;E262&amp;"_Q"&amp;VLOOKUP(F262,$AK$3:$AL$7,2,FALSE),"Test_"&amp;A262&amp;"_"&amp;#REF!&amp;"_R0"&amp;"_SCR"&amp;ROUND(G262,2)&amp;"_XR"&amp;ROUND(H262,2)&amp;"_P"&amp;E262&amp;"_Q"&amp;VLOOKUP(F262,$AK$3:$AL$7,2,FALSE)&amp;"_"&amp;W262)</f>
        <v>#REF!</v>
      </c>
      <c r="V262" t="str">
        <f t="shared" si="23"/>
        <v>PSSE_DMAT_HYB_SCR7.06_XR1.63_P0.5_Q0</v>
      </c>
      <c r="Y262" t="e">
        <f t="shared" si="24"/>
        <v>#REF!</v>
      </c>
      <c r="AH262" s="7"/>
      <c r="AI262" s="7"/>
    </row>
    <row r="263" spans="1:35" x14ac:dyDescent="0.25">
      <c r="A263" s="5" t="s">
        <v>334</v>
      </c>
      <c r="B263" s="5" t="s">
        <v>17</v>
      </c>
      <c r="C263" t="s">
        <v>47</v>
      </c>
      <c r="D263">
        <v>20</v>
      </c>
      <c r="E263">
        <v>0.5</v>
      </c>
      <c r="F263">
        <v>0</v>
      </c>
      <c r="G263" s="7">
        <v>4.53</v>
      </c>
      <c r="H263" s="7">
        <v>1.21</v>
      </c>
      <c r="I263" t="e">
        <f>VLOOKUP(V263,#REF!,2,FALSE)</f>
        <v>#REF!</v>
      </c>
      <c r="J263">
        <v>0</v>
      </c>
      <c r="K263">
        <v>0</v>
      </c>
      <c r="L263">
        <v>0.43</v>
      </c>
      <c r="M263" t="e">
        <f t="shared" si="21"/>
        <v>#REF!</v>
      </c>
      <c r="N263" t="e">
        <f t="shared" si="22"/>
        <v>#REF!</v>
      </c>
      <c r="O263" t="e">
        <f>#REF!^2/((G263*#REF!)*(SQRT(1+H263^2)))</f>
        <v>#REF!</v>
      </c>
      <c r="P263" t="e">
        <f t="shared" si="20"/>
        <v>#REF!</v>
      </c>
      <c r="Q263" t="e">
        <f>VLOOKUP(V263,#REF!,4,FALSE)</f>
        <v>#REF!</v>
      </c>
      <c r="R263" s="10" t="e">
        <f>VLOOKUP(V263,#REF!,3,FALSE)</f>
        <v>#REF!</v>
      </c>
      <c r="S263">
        <v>0</v>
      </c>
      <c r="T263">
        <v>0.11</v>
      </c>
      <c r="U263" t="e">
        <f>IF(W263="","PSSE_Test_"&amp;A263&amp;"_"&amp;#REF!&amp;"_R0"&amp;"_SCR"&amp;ROUND(G263,2)&amp;"_XR"&amp;ROUND(H263,2)&amp;"_P"&amp;E263&amp;"_Q"&amp;VLOOKUP(F263,$AK$3:$AL$7,2,FALSE),"Test_"&amp;A263&amp;"_"&amp;#REF!&amp;"_R0"&amp;"_SCR"&amp;ROUND(G263,2)&amp;"_XR"&amp;ROUND(H263,2)&amp;"_P"&amp;E263&amp;"_Q"&amp;VLOOKUP(F263,$AK$3:$AL$7,2,FALSE)&amp;"_"&amp;W263)</f>
        <v>#REF!</v>
      </c>
      <c r="V263" t="str">
        <f t="shared" si="23"/>
        <v>PSSE_DMAT_HYB_SCR4.53_XR1.21_P0.5_Q0</v>
      </c>
      <c r="Y263" t="e">
        <f t="shared" si="24"/>
        <v>#REF!</v>
      </c>
      <c r="AH263" s="7"/>
      <c r="AI263" s="7"/>
    </row>
    <row r="264" spans="1:35" x14ac:dyDescent="0.25">
      <c r="A264" s="5" t="s">
        <v>335</v>
      </c>
      <c r="B264" s="5" t="s">
        <v>17</v>
      </c>
      <c r="C264" t="s">
        <v>47</v>
      </c>
      <c r="D264">
        <v>20</v>
      </c>
      <c r="E264">
        <v>0.5</v>
      </c>
      <c r="F264">
        <v>0</v>
      </c>
      <c r="G264" s="7">
        <v>7.06</v>
      </c>
      <c r="H264" s="7">
        <v>1.63</v>
      </c>
      <c r="I264" t="e">
        <f>VLOOKUP(V264,#REF!,2,FALSE)</f>
        <v>#REF!</v>
      </c>
      <c r="J264">
        <v>0</v>
      </c>
      <c r="K264">
        <v>0</v>
      </c>
      <c r="L264">
        <v>0.43</v>
      </c>
      <c r="M264" t="e">
        <f t="shared" si="21"/>
        <v>#REF!</v>
      </c>
      <c r="N264" t="e">
        <f t="shared" si="22"/>
        <v>#REF!</v>
      </c>
      <c r="O264" t="e">
        <f>#REF!^2/((G264*#REF!)*(SQRT(1+H264^2)))</f>
        <v>#REF!</v>
      </c>
      <c r="P264" t="e">
        <f t="shared" si="20"/>
        <v>#REF!</v>
      </c>
      <c r="Q264" t="e">
        <f>VLOOKUP(V264,#REF!,4,FALSE)</f>
        <v>#REF!</v>
      </c>
      <c r="R264" s="10" t="e">
        <f>VLOOKUP(V264,#REF!,3,FALSE)</f>
        <v>#REF!</v>
      </c>
      <c r="S264">
        <v>0</v>
      </c>
      <c r="T264">
        <v>0.25</v>
      </c>
      <c r="U264" t="e">
        <f>IF(W264="","PSSE_Test_"&amp;A264&amp;"_"&amp;#REF!&amp;"_R0"&amp;"_SCR"&amp;ROUND(G264,2)&amp;"_XR"&amp;ROUND(H264,2)&amp;"_P"&amp;E264&amp;"_Q"&amp;VLOOKUP(F264,$AK$3:$AL$7,2,FALSE),"Test_"&amp;A264&amp;"_"&amp;#REF!&amp;"_R0"&amp;"_SCR"&amp;ROUND(G264,2)&amp;"_XR"&amp;ROUND(H264,2)&amp;"_P"&amp;E264&amp;"_Q"&amp;VLOOKUP(F264,$AK$3:$AL$7,2,FALSE)&amp;"_"&amp;W264)</f>
        <v>#REF!</v>
      </c>
      <c r="V264" t="str">
        <f t="shared" si="23"/>
        <v>PSSE_DMAT_HYB_SCR7.06_XR1.63_P0.5_Q0</v>
      </c>
      <c r="Y264" t="e">
        <f t="shared" si="24"/>
        <v>#REF!</v>
      </c>
      <c r="AH264" s="7"/>
      <c r="AI264" s="7"/>
    </row>
    <row r="265" spans="1:35" x14ac:dyDescent="0.25">
      <c r="A265" s="5" t="s">
        <v>336</v>
      </c>
      <c r="B265" s="5" t="s">
        <v>17</v>
      </c>
      <c r="C265" t="s">
        <v>47</v>
      </c>
      <c r="D265">
        <v>20</v>
      </c>
      <c r="E265">
        <v>0.5</v>
      </c>
      <c r="F265">
        <v>0</v>
      </c>
      <c r="G265" s="7">
        <v>4.53</v>
      </c>
      <c r="H265" s="7">
        <v>1.21</v>
      </c>
      <c r="I265" t="e">
        <f>VLOOKUP(V265,#REF!,2,FALSE)</f>
        <v>#REF!</v>
      </c>
      <c r="J265">
        <v>0</v>
      </c>
      <c r="K265">
        <v>0</v>
      </c>
      <c r="L265">
        <v>0.43</v>
      </c>
      <c r="M265" t="e">
        <f t="shared" si="21"/>
        <v>#REF!</v>
      </c>
      <c r="N265" t="e">
        <f t="shared" si="22"/>
        <v>#REF!</v>
      </c>
      <c r="O265" t="e">
        <f>#REF!^2/((G265*#REF!)*(SQRT(1+H265^2)))</f>
        <v>#REF!</v>
      </c>
      <c r="P265" t="e">
        <f t="shared" si="20"/>
        <v>#REF!</v>
      </c>
      <c r="Q265" t="e">
        <f>VLOOKUP(V265,#REF!,4,FALSE)</f>
        <v>#REF!</v>
      </c>
      <c r="R265" s="10" t="e">
        <f>VLOOKUP(V265,#REF!,3,FALSE)</f>
        <v>#REF!</v>
      </c>
      <c r="S265">
        <v>0</v>
      </c>
      <c r="T265">
        <v>0.25</v>
      </c>
      <c r="U265" t="e">
        <f>IF(W265="","PSSE_Test_"&amp;A265&amp;"_"&amp;#REF!&amp;"_R0"&amp;"_SCR"&amp;ROUND(G265,2)&amp;"_XR"&amp;ROUND(H265,2)&amp;"_P"&amp;E265&amp;"_Q"&amp;VLOOKUP(F265,$AK$3:$AL$7,2,FALSE),"Test_"&amp;A265&amp;"_"&amp;#REF!&amp;"_R0"&amp;"_SCR"&amp;ROUND(G265,2)&amp;"_XR"&amp;ROUND(H265,2)&amp;"_P"&amp;E265&amp;"_Q"&amp;VLOOKUP(F265,$AK$3:$AL$7,2,FALSE)&amp;"_"&amp;W265)</f>
        <v>#REF!</v>
      </c>
      <c r="V265" t="str">
        <f t="shared" si="23"/>
        <v>PSSE_DMAT_HYB_SCR4.53_XR1.21_P0.5_Q0</v>
      </c>
      <c r="Y265" t="e">
        <f t="shared" si="24"/>
        <v>#REF!</v>
      </c>
      <c r="AH265" s="7"/>
      <c r="AI265" s="7"/>
    </row>
    <row r="266" spans="1:35" x14ac:dyDescent="0.25">
      <c r="A266" s="5" t="s">
        <v>337</v>
      </c>
      <c r="B266" s="5" t="s">
        <v>17</v>
      </c>
      <c r="C266" t="s">
        <v>47</v>
      </c>
      <c r="D266">
        <v>20</v>
      </c>
      <c r="E266">
        <v>0.5</v>
      </c>
      <c r="F266">
        <v>0</v>
      </c>
      <c r="G266" s="7">
        <v>7.06</v>
      </c>
      <c r="H266" s="7">
        <v>1.63</v>
      </c>
      <c r="I266" t="e">
        <f>VLOOKUP(V266,#REF!,2,FALSE)</f>
        <v>#REF!</v>
      </c>
      <c r="J266">
        <v>0</v>
      </c>
      <c r="K266">
        <v>0</v>
      </c>
      <c r="L266">
        <v>0.43</v>
      </c>
      <c r="M266" t="e">
        <f t="shared" si="21"/>
        <v>#REF!</v>
      </c>
      <c r="N266" t="e">
        <f t="shared" si="22"/>
        <v>#REF!</v>
      </c>
      <c r="O266" t="e">
        <f>#REF!^2/((G266*#REF!)*(SQRT(1+H266^2)))</f>
        <v>#REF!</v>
      </c>
      <c r="P266" t="e">
        <f t="shared" si="20"/>
        <v>#REF!</v>
      </c>
      <c r="Q266" t="e">
        <f>VLOOKUP(V266,#REF!,4,FALSE)</f>
        <v>#REF!</v>
      </c>
      <c r="R266" s="10" t="e">
        <f>VLOOKUP(V266,#REF!,3,FALSE)</f>
        <v>#REF!</v>
      </c>
      <c r="S266">
        <v>0</v>
      </c>
      <c r="T266">
        <v>0.42</v>
      </c>
      <c r="U266" t="e">
        <f>IF(W266="","PSSE_Test_"&amp;A266&amp;"_"&amp;#REF!&amp;"_R0"&amp;"_SCR"&amp;ROUND(G266,2)&amp;"_XR"&amp;ROUND(H266,2)&amp;"_P"&amp;E266&amp;"_Q"&amp;VLOOKUP(F266,$AK$3:$AL$7,2,FALSE),"Test_"&amp;A266&amp;"_"&amp;#REF!&amp;"_R0"&amp;"_SCR"&amp;ROUND(G266,2)&amp;"_XR"&amp;ROUND(H266,2)&amp;"_P"&amp;E266&amp;"_Q"&amp;VLOOKUP(F266,$AK$3:$AL$7,2,FALSE)&amp;"_"&amp;W266)</f>
        <v>#REF!</v>
      </c>
      <c r="V266" t="str">
        <f t="shared" si="23"/>
        <v>PSSE_DMAT_HYB_SCR7.06_XR1.63_P0.5_Q0</v>
      </c>
      <c r="Y266" t="e">
        <f t="shared" si="24"/>
        <v>#REF!</v>
      </c>
      <c r="AH266" s="7"/>
      <c r="AI266" s="7"/>
    </row>
    <row r="267" spans="1:35" x14ac:dyDescent="0.25">
      <c r="A267" s="5" t="s">
        <v>338</v>
      </c>
      <c r="B267" s="5" t="s">
        <v>17</v>
      </c>
      <c r="C267" t="s">
        <v>47</v>
      </c>
      <c r="D267">
        <v>20</v>
      </c>
      <c r="E267">
        <v>0.5</v>
      </c>
      <c r="F267">
        <v>0</v>
      </c>
      <c r="G267" s="7">
        <v>4.53</v>
      </c>
      <c r="H267" s="7">
        <v>1.21</v>
      </c>
      <c r="I267" t="e">
        <f>VLOOKUP(V267,#REF!,2,FALSE)</f>
        <v>#REF!</v>
      </c>
      <c r="J267">
        <v>0</v>
      </c>
      <c r="K267">
        <v>0</v>
      </c>
      <c r="L267">
        <v>0.43</v>
      </c>
      <c r="M267" t="e">
        <f t="shared" si="21"/>
        <v>#REF!</v>
      </c>
      <c r="N267" t="e">
        <f t="shared" si="22"/>
        <v>#REF!</v>
      </c>
      <c r="O267" t="e">
        <f>#REF!^2/((G267*#REF!)*(SQRT(1+H267^2)))</f>
        <v>#REF!</v>
      </c>
      <c r="P267" t="e">
        <f t="shared" si="20"/>
        <v>#REF!</v>
      </c>
      <c r="Q267" t="e">
        <f>VLOOKUP(V267,#REF!,4,FALSE)</f>
        <v>#REF!</v>
      </c>
      <c r="R267" s="10" t="e">
        <f>VLOOKUP(V267,#REF!,3,FALSE)</f>
        <v>#REF!</v>
      </c>
      <c r="S267">
        <v>0</v>
      </c>
      <c r="T267">
        <v>0.42</v>
      </c>
      <c r="U267" t="e">
        <f>IF(W267="","PSSE_Test_"&amp;A267&amp;"_"&amp;#REF!&amp;"_R0"&amp;"_SCR"&amp;ROUND(G267,2)&amp;"_XR"&amp;ROUND(H267,2)&amp;"_P"&amp;E267&amp;"_Q"&amp;VLOOKUP(F267,$AK$3:$AL$7,2,FALSE),"Test_"&amp;A267&amp;"_"&amp;#REF!&amp;"_R0"&amp;"_SCR"&amp;ROUND(G267,2)&amp;"_XR"&amp;ROUND(H267,2)&amp;"_P"&amp;E267&amp;"_Q"&amp;VLOOKUP(F267,$AK$3:$AL$7,2,FALSE)&amp;"_"&amp;W267)</f>
        <v>#REF!</v>
      </c>
      <c r="V267" t="str">
        <f t="shared" si="23"/>
        <v>PSSE_DMAT_HYB_SCR4.53_XR1.21_P0.5_Q0</v>
      </c>
      <c r="Y267" t="e">
        <f t="shared" si="24"/>
        <v>#REF!</v>
      </c>
      <c r="AH267" s="7"/>
      <c r="AI267" s="7"/>
    </row>
    <row r="268" spans="1:35" x14ac:dyDescent="0.25">
      <c r="A268" s="5" t="s">
        <v>339</v>
      </c>
      <c r="B268" s="5" t="s">
        <v>17</v>
      </c>
      <c r="C268" t="s">
        <v>47</v>
      </c>
      <c r="D268">
        <v>20</v>
      </c>
      <c r="E268">
        <v>0.5</v>
      </c>
      <c r="F268">
        <v>0</v>
      </c>
      <c r="G268" s="7">
        <v>7.06</v>
      </c>
      <c r="H268" s="7">
        <v>1.63</v>
      </c>
      <c r="I268" t="e">
        <f>VLOOKUP(V268,#REF!,2,FALSE)</f>
        <v>#REF!</v>
      </c>
      <c r="J268">
        <v>0</v>
      </c>
      <c r="K268">
        <v>0</v>
      </c>
      <c r="L268">
        <v>0.43</v>
      </c>
      <c r="M268" t="e">
        <f t="shared" si="21"/>
        <v>#REF!</v>
      </c>
      <c r="N268" t="e">
        <f t="shared" si="22"/>
        <v>#REF!</v>
      </c>
      <c r="O268" t="e">
        <f>#REF!^2/((G268*#REF!)*(SQRT(1+H268^2)))</f>
        <v>#REF!</v>
      </c>
      <c r="P268" t="e">
        <f t="shared" si="20"/>
        <v>#REF!</v>
      </c>
      <c r="Q268" t="e">
        <f>VLOOKUP(V268,#REF!,4,FALSE)</f>
        <v>#REF!</v>
      </c>
      <c r="R268" s="10" t="e">
        <f>VLOOKUP(V268,#REF!,3,FALSE)</f>
        <v>#REF!</v>
      </c>
      <c r="S268">
        <v>0</v>
      </c>
      <c r="T268">
        <v>0.66</v>
      </c>
      <c r="U268" t="e">
        <f>IF(W268="","PSSE_Test_"&amp;A268&amp;"_"&amp;#REF!&amp;"_R0"&amp;"_SCR"&amp;ROUND(G268,2)&amp;"_XR"&amp;ROUND(H268,2)&amp;"_P"&amp;E268&amp;"_Q"&amp;VLOOKUP(F268,$AK$3:$AL$7,2,FALSE),"Test_"&amp;A268&amp;"_"&amp;#REF!&amp;"_R0"&amp;"_SCR"&amp;ROUND(G268,2)&amp;"_XR"&amp;ROUND(H268,2)&amp;"_P"&amp;E268&amp;"_Q"&amp;VLOOKUP(F268,$AK$3:$AL$7,2,FALSE)&amp;"_"&amp;W268)</f>
        <v>#REF!</v>
      </c>
      <c r="V268" t="str">
        <f t="shared" si="23"/>
        <v>PSSE_DMAT_HYB_SCR7.06_XR1.63_P0.5_Q0</v>
      </c>
      <c r="Y268" t="e">
        <f t="shared" si="24"/>
        <v>#REF!</v>
      </c>
      <c r="AH268" s="7"/>
      <c r="AI268" s="7"/>
    </row>
    <row r="269" spans="1:35" x14ac:dyDescent="0.25">
      <c r="A269" s="5" t="s">
        <v>340</v>
      </c>
      <c r="B269" s="5" t="s">
        <v>17</v>
      </c>
      <c r="C269" t="s">
        <v>47</v>
      </c>
      <c r="D269">
        <v>20</v>
      </c>
      <c r="E269">
        <v>0.5</v>
      </c>
      <c r="F269">
        <v>0</v>
      </c>
      <c r="G269" s="7">
        <v>4.53</v>
      </c>
      <c r="H269" s="7">
        <v>1.21</v>
      </c>
      <c r="I269" t="e">
        <f>VLOOKUP(V269,#REF!,2,FALSE)</f>
        <v>#REF!</v>
      </c>
      <c r="J269">
        <v>0</v>
      </c>
      <c r="K269">
        <v>0</v>
      </c>
      <c r="L269">
        <v>0.43</v>
      </c>
      <c r="M269" t="e">
        <f t="shared" si="21"/>
        <v>#REF!</v>
      </c>
      <c r="N269" t="e">
        <f t="shared" si="22"/>
        <v>#REF!</v>
      </c>
      <c r="O269" t="e">
        <f>#REF!^2/((G269*#REF!)*(SQRT(1+H269^2)))</f>
        <v>#REF!</v>
      </c>
      <c r="P269" t="e">
        <f t="shared" si="20"/>
        <v>#REF!</v>
      </c>
      <c r="Q269" t="e">
        <f>VLOOKUP(V269,#REF!,4,FALSE)</f>
        <v>#REF!</v>
      </c>
      <c r="R269" s="10" t="e">
        <f>VLOOKUP(V269,#REF!,3,FALSE)</f>
        <v>#REF!</v>
      </c>
      <c r="S269">
        <v>0</v>
      </c>
      <c r="T269">
        <v>0.66</v>
      </c>
      <c r="U269" t="e">
        <f>IF(W269="","PSSE_Test_"&amp;A269&amp;"_"&amp;#REF!&amp;"_R0"&amp;"_SCR"&amp;ROUND(G269,2)&amp;"_XR"&amp;ROUND(H269,2)&amp;"_P"&amp;E269&amp;"_Q"&amp;VLOOKUP(F269,$AK$3:$AL$7,2,FALSE),"Test_"&amp;A269&amp;"_"&amp;#REF!&amp;"_R0"&amp;"_SCR"&amp;ROUND(G269,2)&amp;"_XR"&amp;ROUND(H269,2)&amp;"_P"&amp;E269&amp;"_Q"&amp;VLOOKUP(F269,$AK$3:$AL$7,2,FALSE)&amp;"_"&amp;W269)</f>
        <v>#REF!</v>
      </c>
      <c r="V269" t="str">
        <f t="shared" si="23"/>
        <v>PSSE_DMAT_HYB_SCR4.53_XR1.21_P0.5_Q0</v>
      </c>
      <c r="Y269" t="e">
        <f t="shared" si="24"/>
        <v>#REF!</v>
      </c>
      <c r="AH269" s="7"/>
      <c r="AI269" s="7"/>
    </row>
    <row r="270" spans="1:35" x14ac:dyDescent="0.25">
      <c r="A270" s="5" t="s">
        <v>341</v>
      </c>
      <c r="B270" s="5" t="s">
        <v>17</v>
      </c>
      <c r="C270" t="s">
        <v>47</v>
      </c>
      <c r="D270">
        <v>20</v>
      </c>
      <c r="E270">
        <v>0.5</v>
      </c>
      <c r="F270">
        <v>0</v>
      </c>
      <c r="G270" s="7">
        <v>7.06</v>
      </c>
      <c r="H270" s="7">
        <v>1.63</v>
      </c>
      <c r="I270" t="e">
        <f>VLOOKUP(V270,#REF!,2,FALSE)</f>
        <v>#REF!</v>
      </c>
      <c r="J270">
        <v>0</v>
      </c>
      <c r="K270">
        <v>0</v>
      </c>
      <c r="L270">
        <v>0.43</v>
      </c>
      <c r="M270" t="e">
        <f t="shared" si="21"/>
        <v>#REF!</v>
      </c>
      <c r="N270" t="e">
        <f t="shared" si="22"/>
        <v>#REF!</v>
      </c>
      <c r="O270" t="e">
        <f>#REF!^2/((G270*#REF!)*(SQRT(1+H270^2)))</f>
        <v>#REF!</v>
      </c>
      <c r="P270" t="e">
        <f t="shared" si="20"/>
        <v>#REF!</v>
      </c>
      <c r="Q270" t="e">
        <f>VLOOKUP(V270,#REF!,4,FALSE)</f>
        <v>#REF!</v>
      </c>
      <c r="R270" s="10" t="e">
        <f>VLOOKUP(V270,#REF!,3,FALSE)</f>
        <v>#REF!</v>
      </c>
      <c r="S270">
        <v>0</v>
      </c>
      <c r="T270">
        <v>1</v>
      </c>
      <c r="U270" t="e">
        <f>IF(W270="","PSSE_Test_"&amp;A270&amp;"_"&amp;#REF!&amp;"_R0"&amp;"_SCR"&amp;ROUND(G270,2)&amp;"_XR"&amp;ROUND(H270,2)&amp;"_P"&amp;E270&amp;"_Q"&amp;VLOOKUP(F270,$AK$3:$AL$7,2,FALSE),"Test_"&amp;A270&amp;"_"&amp;#REF!&amp;"_R0"&amp;"_SCR"&amp;ROUND(G270,2)&amp;"_XR"&amp;ROUND(H270,2)&amp;"_P"&amp;E270&amp;"_Q"&amp;VLOOKUP(F270,$AK$3:$AL$7,2,FALSE)&amp;"_"&amp;W270)</f>
        <v>#REF!</v>
      </c>
      <c r="V270" t="str">
        <f t="shared" si="23"/>
        <v>PSSE_DMAT_HYB_SCR7.06_XR1.63_P0.5_Q0</v>
      </c>
      <c r="Y270" t="e">
        <f t="shared" si="24"/>
        <v>#REF!</v>
      </c>
      <c r="AH270" s="7"/>
      <c r="AI270" s="7"/>
    </row>
    <row r="271" spans="1:35" x14ac:dyDescent="0.25">
      <c r="A271" s="5" t="s">
        <v>342</v>
      </c>
      <c r="B271" s="5" t="s">
        <v>17</v>
      </c>
      <c r="C271" t="s">
        <v>47</v>
      </c>
      <c r="D271">
        <v>20</v>
      </c>
      <c r="E271">
        <v>0.5</v>
      </c>
      <c r="F271">
        <v>0</v>
      </c>
      <c r="G271" s="7">
        <v>4.53</v>
      </c>
      <c r="H271" s="7">
        <v>1.21</v>
      </c>
      <c r="I271" t="e">
        <f>VLOOKUP(V271,#REF!,2,FALSE)</f>
        <v>#REF!</v>
      </c>
      <c r="J271">
        <v>0</v>
      </c>
      <c r="K271">
        <v>0</v>
      </c>
      <c r="L271">
        <v>0.43</v>
      </c>
      <c r="M271" t="e">
        <f t="shared" si="21"/>
        <v>#REF!</v>
      </c>
      <c r="N271" t="e">
        <f t="shared" si="22"/>
        <v>#REF!</v>
      </c>
      <c r="O271" t="e">
        <f>#REF!^2/((G271*#REF!)*(SQRT(1+H271^2)))</f>
        <v>#REF!</v>
      </c>
      <c r="P271" t="e">
        <f t="shared" si="20"/>
        <v>#REF!</v>
      </c>
      <c r="Q271" t="e">
        <f>VLOOKUP(V271,#REF!,4,FALSE)</f>
        <v>#REF!</v>
      </c>
      <c r="R271" s="10" t="e">
        <f>VLOOKUP(V271,#REF!,3,FALSE)</f>
        <v>#REF!</v>
      </c>
      <c r="S271">
        <v>0</v>
      </c>
      <c r="T271">
        <v>1</v>
      </c>
      <c r="U271" t="e">
        <f>IF(W271="","PSSE_Test_"&amp;A271&amp;"_"&amp;#REF!&amp;"_R0"&amp;"_SCR"&amp;ROUND(G271,2)&amp;"_XR"&amp;ROUND(H271,2)&amp;"_P"&amp;E271&amp;"_Q"&amp;VLOOKUP(F271,$AK$3:$AL$7,2,FALSE),"Test_"&amp;A271&amp;"_"&amp;#REF!&amp;"_R0"&amp;"_SCR"&amp;ROUND(G271,2)&amp;"_XR"&amp;ROUND(H271,2)&amp;"_P"&amp;E271&amp;"_Q"&amp;VLOOKUP(F271,$AK$3:$AL$7,2,FALSE)&amp;"_"&amp;W271)</f>
        <v>#REF!</v>
      </c>
      <c r="V271" t="str">
        <f t="shared" si="23"/>
        <v>PSSE_DMAT_HYB_SCR4.53_XR1.21_P0.5_Q0</v>
      </c>
      <c r="Y271" t="e">
        <f t="shared" si="24"/>
        <v>#REF!</v>
      </c>
      <c r="AH271" s="7"/>
      <c r="AI271" s="7"/>
    </row>
    <row r="272" spans="1:35" x14ac:dyDescent="0.25">
      <c r="A272" s="5" t="s">
        <v>343</v>
      </c>
      <c r="B272" s="5" t="s">
        <v>17</v>
      </c>
      <c r="C272" t="s">
        <v>47</v>
      </c>
      <c r="D272">
        <v>20</v>
      </c>
      <c r="E272">
        <v>0.5</v>
      </c>
      <c r="F272">
        <v>0</v>
      </c>
      <c r="G272" s="7">
        <v>7.06</v>
      </c>
      <c r="H272" s="7">
        <v>1.63</v>
      </c>
      <c r="I272" t="e">
        <f>VLOOKUP(V272,#REF!,2,FALSE)</f>
        <v>#REF!</v>
      </c>
      <c r="J272">
        <v>0</v>
      </c>
      <c r="K272">
        <v>0</v>
      </c>
      <c r="L272">
        <v>0.43</v>
      </c>
      <c r="M272" t="e">
        <f t="shared" si="21"/>
        <v>#REF!</v>
      </c>
      <c r="N272" t="e">
        <f t="shared" si="22"/>
        <v>#REF!</v>
      </c>
      <c r="O272" t="e">
        <f>#REF!^2/((G272*#REF!)*(SQRT(1+H272^2)))</f>
        <v>#REF!</v>
      </c>
      <c r="P272" t="e">
        <f t="shared" si="20"/>
        <v>#REF!</v>
      </c>
      <c r="Q272" t="e">
        <f>VLOOKUP(V272,#REF!,4,FALSE)</f>
        <v>#REF!</v>
      </c>
      <c r="R272" s="10" t="e">
        <f>VLOOKUP(V272,#REF!,3,FALSE)</f>
        <v>#REF!</v>
      </c>
      <c r="S272">
        <v>0</v>
      </c>
      <c r="T272">
        <v>1.5</v>
      </c>
      <c r="U272" t="e">
        <f>IF(W272="","PSSE_Test_"&amp;A272&amp;"_"&amp;#REF!&amp;"_R0"&amp;"_SCR"&amp;ROUND(G272,2)&amp;"_XR"&amp;ROUND(H272,2)&amp;"_P"&amp;E272&amp;"_Q"&amp;VLOOKUP(F272,$AK$3:$AL$7,2,FALSE),"Test_"&amp;A272&amp;"_"&amp;#REF!&amp;"_R0"&amp;"_SCR"&amp;ROUND(G272,2)&amp;"_XR"&amp;ROUND(H272,2)&amp;"_P"&amp;E272&amp;"_Q"&amp;VLOOKUP(F272,$AK$3:$AL$7,2,FALSE)&amp;"_"&amp;W272)</f>
        <v>#REF!</v>
      </c>
      <c r="V272" t="str">
        <f t="shared" si="23"/>
        <v>PSSE_DMAT_HYB_SCR7.06_XR1.63_P0.5_Q0</v>
      </c>
      <c r="Y272" t="e">
        <f t="shared" si="24"/>
        <v>#REF!</v>
      </c>
      <c r="AH272" s="7"/>
      <c r="AI272" s="7"/>
    </row>
    <row r="273" spans="1:35" x14ac:dyDescent="0.25">
      <c r="A273" s="5" t="s">
        <v>344</v>
      </c>
      <c r="B273" s="5" t="s">
        <v>17</v>
      </c>
      <c r="C273" t="s">
        <v>47</v>
      </c>
      <c r="D273">
        <v>20</v>
      </c>
      <c r="E273">
        <v>0.5</v>
      </c>
      <c r="F273">
        <v>0</v>
      </c>
      <c r="G273" s="7">
        <v>4.53</v>
      </c>
      <c r="H273" s="7">
        <v>1.21</v>
      </c>
      <c r="I273" t="e">
        <f>VLOOKUP(V273,#REF!,2,FALSE)</f>
        <v>#REF!</v>
      </c>
      <c r="J273">
        <v>0</v>
      </c>
      <c r="K273">
        <v>0</v>
      </c>
      <c r="L273">
        <v>0.43</v>
      </c>
      <c r="M273" t="e">
        <f t="shared" si="21"/>
        <v>#REF!</v>
      </c>
      <c r="N273" t="e">
        <f t="shared" si="22"/>
        <v>#REF!</v>
      </c>
      <c r="O273" t="e">
        <f>#REF!^2/((G273*#REF!)*(SQRT(1+H273^2)))</f>
        <v>#REF!</v>
      </c>
      <c r="P273" t="e">
        <f t="shared" si="20"/>
        <v>#REF!</v>
      </c>
      <c r="Q273" t="e">
        <f>VLOOKUP(V273,#REF!,4,FALSE)</f>
        <v>#REF!</v>
      </c>
      <c r="R273" s="10" t="e">
        <f>VLOOKUP(V273,#REF!,3,FALSE)</f>
        <v>#REF!</v>
      </c>
      <c r="S273">
        <v>0</v>
      </c>
      <c r="T273">
        <v>1.5</v>
      </c>
      <c r="U273" t="e">
        <f>IF(W273="","PSSE_Test_"&amp;A273&amp;"_"&amp;#REF!&amp;"_R0"&amp;"_SCR"&amp;ROUND(G273,2)&amp;"_XR"&amp;ROUND(H273,2)&amp;"_P"&amp;E273&amp;"_Q"&amp;VLOOKUP(F273,$AK$3:$AL$7,2,FALSE),"Test_"&amp;A273&amp;"_"&amp;#REF!&amp;"_R0"&amp;"_SCR"&amp;ROUND(G273,2)&amp;"_XR"&amp;ROUND(H273,2)&amp;"_P"&amp;E273&amp;"_Q"&amp;VLOOKUP(F273,$AK$3:$AL$7,2,FALSE)&amp;"_"&amp;W273)</f>
        <v>#REF!</v>
      </c>
      <c r="V273" t="str">
        <f t="shared" si="23"/>
        <v>PSSE_DMAT_HYB_SCR4.53_XR1.21_P0.5_Q0</v>
      </c>
      <c r="Y273" t="e">
        <f t="shared" si="24"/>
        <v>#REF!</v>
      </c>
      <c r="AH273" s="7"/>
      <c r="AI273" s="7"/>
    </row>
    <row r="274" spans="1:35" x14ac:dyDescent="0.25">
      <c r="A274" s="5" t="s">
        <v>345</v>
      </c>
      <c r="B274" s="5" t="s">
        <v>17</v>
      </c>
      <c r="C274" t="s">
        <v>47</v>
      </c>
      <c r="D274">
        <v>20</v>
      </c>
      <c r="E274">
        <v>0.5</v>
      </c>
      <c r="F274">
        <v>0</v>
      </c>
      <c r="G274" s="7">
        <v>7.06</v>
      </c>
      <c r="H274" s="7">
        <v>1.63</v>
      </c>
      <c r="I274" t="e">
        <f>VLOOKUP(V274,#REF!,2,FALSE)</f>
        <v>#REF!</v>
      </c>
      <c r="J274">
        <v>0</v>
      </c>
      <c r="K274">
        <v>0</v>
      </c>
      <c r="L274">
        <v>0.43</v>
      </c>
      <c r="M274" t="e">
        <f t="shared" si="21"/>
        <v>#REF!</v>
      </c>
      <c r="N274" t="e">
        <f t="shared" si="22"/>
        <v>#REF!</v>
      </c>
      <c r="O274" t="e">
        <f>#REF!^2/((G274*#REF!)*(SQRT(1+H274^2)))</f>
        <v>#REF!</v>
      </c>
      <c r="P274" t="e">
        <f t="shared" si="20"/>
        <v>#REF!</v>
      </c>
      <c r="Q274" t="e">
        <f>VLOOKUP(V274,#REF!,4,FALSE)</f>
        <v>#REF!</v>
      </c>
      <c r="R274" s="10" t="e">
        <f>VLOOKUP(V274,#REF!,3,FALSE)</f>
        <v>#REF!</v>
      </c>
      <c r="S274">
        <v>0</v>
      </c>
      <c r="T274">
        <v>2.2999999999999998</v>
      </c>
      <c r="U274" t="e">
        <f>IF(W274="","PSSE_Test_"&amp;A274&amp;"_"&amp;#REF!&amp;"_R0"&amp;"_SCR"&amp;ROUND(G274,2)&amp;"_XR"&amp;ROUND(H274,2)&amp;"_P"&amp;E274&amp;"_Q"&amp;VLOOKUP(F274,$AK$3:$AL$7,2,FALSE),"Test_"&amp;A274&amp;"_"&amp;#REF!&amp;"_R0"&amp;"_SCR"&amp;ROUND(G274,2)&amp;"_XR"&amp;ROUND(H274,2)&amp;"_P"&amp;E274&amp;"_Q"&amp;VLOOKUP(F274,$AK$3:$AL$7,2,FALSE)&amp;"_"&amp;W274)</f>
        <v>#REF!</v>
      </c>
      <c r="V274" t="str">
        <f t="shared" si="23"/>
        <v>PSSE_DMAT_HYB_SCR7.06_XR1.63_P0.5_Q0</v>
      </c>
      <c r="Y274" t="e">
        <f t="shared" si="24"/>
        <v>#REF!</v>
      </c>
      <c r="AH274" s="7"/>
      <c r="AI274" s="7"/>
    </row>
    <row r="275" spans="1:35" x14ac:dyDescent="0.25">
      <c r="A275" s="5" t="s">
        <v>346</v>
      </c>
      <c r="B275" s="5" t="s">
        <v>17</v>
      </c>
      <c r="C275" t="s">
        <v>47</v>
      </c>
      <c r="D275">
        <v>20</v>
      </c>
      <c r="E275">
        <v>0.5</v>
      </c>
      <c r="F275">
        <v>0</v>
      </c>
      <c r="G275" s="7">
        <v>4.53</v>
      </c>
      <c r="H275" s="7">
        <v>1.21</v>
      </c>
      <c r="I275" t="e">
        <f>VLOOKUP(V275,#REF!,2,FALSE)</f>
        <v>#REF!</v>
      </c>
      <c r="J275">
        <v>0</v>
      </c>
      <c r="K275">
        <v>0</v>
      </c>
      <c r="L275">
        <v>0.43</v>
      </c>
      <c r="M275" t="e">
        <f t="shared" si="21"/>
        <v>#REF!</v>
      </c>
      <c r="N275" t="e">
        <f t="shared" si="22"/>
        <v>#REF!</v>
      </c>
      <c r="O275" t="e">
        <f>#REF!^2/((G275*#REF!)*(SQRT(1+H275^2)))</f>
        <v>#REF!</v>
      </c>
      <c r="P275" t="e">
        <f t="shared" si="20"/>
        <v>#REF!</v>
      </c>
      <c r="Q275" t="e">
        <f>VLOOKUP(V275,#REF!,4,FALSE)</f>
        <v>#REF!</v>
      </c>
      <c r="R275" s="10" t="e">
        <f>VLOOKUP(V275,#REF!,3,FALSE)</f>
        <v>#REF!</v>
      </c>
      <c r="S275">
        <v>0</v>
      </c>
      <c r="T275">
        <v>2.2999999999999998</v>
      </c>
      <c r="U275" t="e">
        <f>IF(W275="","PSSE_Test_"&amp;A275&amp;"_"&amp;#REF!&amp;"_R0"&amp;"_SCR"&amp;ROUND(G275,2)&amp;"_XR"&amp;ROUND(H275,2)&amp;"_P"&amp;E275&amp;"_Q"&amp;VLOOKUP(F275,$AK$3:$AL$7,2,FALSE),"Test_"&amp;A275&amp;"_"&amp;#REF!&amp;"_R0"&amp;"_SCR"&amp;ROUND(G275,2)&amp;"_XR"&amp;ROUND(H275,2)&amp;"_P"&amp;E275&amp;"_Q"&amp;VLOOKUP(F275,$AK$3:$AL$7,2,FALSE)&amp;"_"&amp;W275)</f>
        <v>#REF!</v>
      </c>
      <c r="V275" t="str">
        <f t="shared" si="23"/>
        <v>PSSE_DMAT_HYB_SCR4.53_XR1.21_P0.5_Q0</v>
      </c>
      <c r="Y275" t="e">
        <f t="shared" si="24"/>
        <v>#REF!</v>
      </c>
      <c r="AH275" s="7"/>
      <c r="AI275" s="7"/>
    </row>
    <row r="276" spans="1:35" x14ac:dyDescent="0.25">
      <c r="A276" s="5" t="s">
        <v>347</v>
      </c>
      <c r="B276" s="5" t="s">
        <v>17</v>
      </c>
      <c r="C276" t="s">
        <v>47</v>
      </c>
      <c r="D276">
        <v>20</v>
      </c>
      <c r="E276">
        <v>0.5</v>
      </c>
      <c r="F276">
        <v>0</v>
      </c>
      <c r="G276" s="7">
        <v>7.06</v>
      </c>
      <c r="H276" s="7">
        <v>1.63</v>
      </c>
      <c r="I276" t="e">
        <f>VLOOKUP(V276,#REF!,2,FALSE)</f>
        <v>#REF!</v>
      </c>
      <c r="J276">
        <v>0</v>
      </c>
      <c r="K276">
        <v>0</v>
      </c>
      <c r="L276">
        <v>0.43</v>
      </c>
      <c r="M276" t="e">
        <f t="shared" si="21"/>
        <v>#REF!</v>
      </c>
      <c r="N276" t="e">
        <f t="shared" si="22"/>
        <v>#REF!</v>
      </c>
      <c r="O276" t="e">
        <f>#REF!^2/((G276*#REF!)*(SQRT(1+H276^2)))</f>
        <v>#REF!</v>
      </c>
      <c r="P276" t="e">
        <f t="shared" si="20"/>
        <v>#REF!</v>
      </c>
      <c r="Q276" t="e">
        <f>VLOOKUP(V276,#REF!,4,FALSE)</f>
        <v>#REF!</v>
      </c>
      <c r="R276" s="10" t="e">
        <f>VLOOKUP(V276,#REF!,3,FALSE)</f>
        <v>#REF!</v>
      </c>
      <c r="S276">
        <v>0</v>
      </c>
      <c r="T276">
        <v>4</v>
      </c>
      <c r="U276" t="e">
        <f>IF(W276="","PSSE_Test_"&amp;A276&amp;"_"&amp;#REF!&amp;"_R0"&amp;"_SCR"&amp;ROUND(G276,2)&amp;"_XR"&amp;ROUND(H276,2)&amp;"_P"&amp;E276&amp;"_Q"&amp;VLOOKUP(F276,$AK$3:$AL$7,2,FALSE),"Test_"&amp;A276&amp;"_"&amp;#REF!&amp;"_R0"&amp;"_SCR"&amp;ROUND(G276,2)&amp;"_XR"&amp;ROUND(H276,2)&amp;"_P"&amp;E276&amp;"_Q"&amp;VLOOKUP(F276,$AK$3:$AL$7,2,FALSE)&amp;"_"&amp;W276)</f>
        <v>#REF!</v>
      </c>
      <c r="V276" t="str">
        <f t="shared" si="23"/>
        <v>PSSE_DMAT_HYB_SCR7.06_XR1.63_P0.5_Q0</v>
      </c>
      <c r="Y276" t="e">
        <f t="shared" si="24"/>
        <v>#REF!</v>
      </c>
      <c r="AH276" s="7"/>
      <c r="AI276" s="7"/>
    </row>
    <row r="277" spans="1:35" x14ac:dyDescent="0.25">
      <c r="A277" s="5" t="s">
        <v>348</v>
      </c>
      <c r="B277" s="5" t="s">
        <v>17</v>
      </c>
      <c r="C277" t="s">
        <v>47</v>
      </c>
      <c r="D277">
        <v>20</v>
      </c>
      <c r="E277">
        <v>0.5</v>
      </c>
      <c r="F277">
        <v>0</v>
      </c>
      <c r="G277" s="7">
        <v>4.53</v>
      </c>
      <c r="H277" s="7">
        <v>1.21</v>
      </c>
      <c r="I277" t="e">
        <f>VLOOKUP(V277,#REF!,2,FALSE)</f>
        <v>#REF!</v>
      </c>
      <c r="J277">
        <v>0</v>
      </c>
      <c r="K277">
        <v>0</v>
      </c>
      <c r="L277">
        <v>0.43</v>
      </c>
      <c r="M277" t="e">
        <f t="shared" si="21"/>
        <v>#REF!</v>
      </c>
      <c r="N277" t="e">
        <f t="shared" si="22"/>
        <v>#REF!</v>
      </c>
      <c r="O277" t="e">
        <f>#REF!^2/((G277*#REF!)*(SQRT(1+H277^2)))</f>
        <v>#REF!</v>
      </c>
      <c r="P277" t="e">
        <f t="shared" si="20"/>
        <v>#REF!</v>
      </c>
      <c r="Q277" t="e">
        <f>VLOOKUP(V277,#REF!,4,FALSE)</f>
        <v>#REF!</v>
      </c>
      <c r="R277" s="10" t="e">
        <f>VLOOKUP(V277,#REF!,3,FALSE)</f>
        <v>#REF!</v>
      </c>
      <c r="S277">
        <v>0</v>
      </c>
      <c r="T277">
        <v>4</v>
      </c>
      <c r="U277" t="e">
        <f>IF(W277="","PSSE_Test_"&amp;A277&amp;"_"&amp;#REF!&amp;"_R0"&amp;"_SCR"&amp;ROUND(G277,2)&amp;"_XR"&amp;ROUND(H277,2)&amp;"_P"&amp;E277&amp;"_Q"&amp;VLOOKUP(F277,$AK$3:$AL$7,2,FALSE),"Test_"&amp;A277&amp;"_"&amp;#REF!&amp;"_R0"&amp;"_SCR"&amp;ROUND(G277,2)&amp;"_XR"&amp;ROUND(H277,2)&amp;"_P"&amp;E277&amp;"_Q"&amp;VLOOKUP(F277,$AK$3:$AL$7,2,FALSE)&amp;"_"&amp;W277)</f>
        <v>#REF!</v>
      </c>
      <c r="V277" t="str">
        <f t="shared" si="23"/>
        <v>PSSE_DMAT_HYB_SCR4.53_XR1.21_P0.5_Q0</v>
      </c>
      <c r="Y277" t="e">
        <f t="shared" si="24"/>
        <v>#REF!</v>
      </c>
      <c r="AH277" s="7"/>
      <c r="AI277" s="7"/>
    </row>
    <row r="278" spans="1:35" x14ac:dyDescent="0.25">
      <c r="A278" s="5" t="s">
        <v>349</v>
      </c>
      <c r="B278" s="5" t="s">
        <v>17</v>
      </c>
      <c r="C278" t="s">
        <v>47</v>
      </c>
      <c r="D278">
        <v>20</v>
      </c>
      <c r="E278">
        <v>0.5</v>
      </c>
      <c r="F278">
        <v>0</v>
      </c>
      <c r="G278" s="7">
        <v>7.06</v>
      </c>
      <c r="H278" s="7">
        <v>1.63</v>
      </c>
      <c r="I278" t="e">
        <f>VLOOKUP(V278,#REF!,2,FALSE)</f>
        <v>#REF!</v>
      </c>
      <c r="J278">
        <v>0</v>
      </c>
      <c r="K278">
        <v>0</v>
      </c>
      <c r="L278">
        <v>0.43</v>
      </c>
      <c r="M278" t="e">
        <f t="shared" si="21"/>
        <v>#REF!</v>
      </c>
      <c r="N278" t="e">
        <f t="shared" si="22"/>
        <v>#REF!</v>
      </c>
      <c r="O278" t="e">
        <f>#REF!^2/((G278*#REF!)*(SQRT(1+H278^2)))</f>
        <v>#REF!</v>
      </c>
      <c r="P278" t="e">
        <f t="shared" si="20"/>
        <v>#REF!</v>
      </c>
      <c r="Q278" t="e">
        <f>VLOOKUP(V278,#REF!,4,FALSE)</f>
        <v>#REF!</v>
      </c>
      <c r="R278" s="10" t="e">
        <f>VLOOKUP(V278,#REF!,3,FALSE)</f>
        <v>#REF!</v>
      </c>
      <c r="S278">
        <v>0</v>
      </c>
      <c r="T278">
        <v>9</v>
      </c>
      <c r="U278" t="e">
        <f>IF(W278="","PSSE_Test_"&amp;A278&amp;"_"&amp;#REF!&amp;"_R0"&amp;"_SCR"&amp;ROUND(G278,2)&amp;"_XR"&amp;ROUND(H278,2)&amp;"_P"&amp;E278&amp;"_Q"&amp;VLOOKUP(F278,$AK$3:$AL$7,2,FALSE),"Test_"&amp;A278&amp;"_"&amp;#REF!&amp;"_R0"&amp;"_SCR"&amp;ROUND(G278,2)&amp;"_XR"&amp;ROUND(H278,2)&amp;"_P"&amp;E278&amp;"_Q"&amp;VLOOKUP(F278,$AK$3:$AL$7,2,FALSE)&amp;"_"&amp;W278)</f>
        <v>#REF!</v>
      </c>
      <c r="V278" t="str">
        <f t="shared" si="23"/>
        <v>PSSE_DMAT_HYB_SCR7.06_XR1.63_P0.5_Q0</v>
      </c>
      <c r="Y278" t="e">
        <f t="shared" si="24"/>
        <v>#REF!</v>
      </c>
      <c r="AH278" s="7"/>
      <c r="AI278" s="7"/>
    </row>
    <row r="279" spans="1:35" x14ac:dyDescent="0.25">
      <c r="A279" s="5" t="s">
        <v>350</v>
      </c>
      <c r="B279" s="5" t="s">
        <v>17</v>
      </c>
      <c r="C279" t="s">
        <v>47</v>
      </c>
      <c r="D279">
        <v>20</v>
      </c>
      <c r="E279">
        <v>0.5</v>
      </c>
      <c r="F279">
        <v>0</v>
      </c>
      <c r="G279" s="7">
        <v>4.53</v>
      </c>
      <c r="H279" s="7">
        <v>1.21</v>
      </c>
      <c r="I279" t="e">
        <f>VLOOKUP(V279,#REF!,2,FALSE)</f>
        <v>#REF!</v>
      </c>
      <c r="J279">
        <v>0</v>
      </c>
      <c r="K279">
        <v>0</v>
      </c>
      <c r="L279">
        <v>0.43</v>
      </c>
      <c r="M279" t="e">
        <f t="shared" si="21"/>
        <v>#REF!</v>
      </c>
      <c r="N279" t="e">
        <f t="shared" si="22"/>
        <v>#REF!</v>
      </c>
      <c r="O279" t="e">
        <f>#REF!^2/((G279*#REF!)*(SQRT(1+H279^2)))</f>
        <v>#REF!</v>
      </c>
      <c r="P279" t="e">
        <f t="shared" si="20"/>
        <v>#REF!</v>
      </c>
      <c r="Q279" t="e">
        <f>VLOOKUP(V279,#REF!,4,FALSE)</f>
        <v>#REF!</v>
      </c>
      <c r="R279" s="10" t="e">
        <f>VLOOKUP(V279,#REF!,3,FALSE)</f>
        <v>#REF!</v>
      </c>
      <c r="S279">
        <v>0</v>
      </c>
      <c r="T279">
        <v>9</v>
      </c>
      <c r="U279" t="e">
        <f>IF(W279="","PSSE_Test_"&amp;A279&amp;"_"&amp;#REF!&amp;"_R0"&amp;"_SCR"&amp;ROUND(G279,2)&amp;"_XR"&amp;ROUND(H279,2)&amp;"_P"&amp;E279&amp;"_Q"&amp;VLOOKUP(F279,$AK$3:$AL$7,2,FALSE),"Test_"&amp;A279&amp;"_"&amp;#REF!&amp;"_R0"&amp;"_SCR"&amp;ROUND(G279,2)&amp;"_XR"&amp;ROUND(H279,2)&amp;"_P"&amp;E279&amp;"_Q"&amp;VLOOKUP(F279,$AK$3:$AL$7,2,FALSE)&amp;"_"&amp;W279)</f>
        <v>#REF!</v>
      </c>
      <c r="V279" t="str">
        <f t="shared" si="23"/>
        <v>PSSE_DMAT_HYB_SCR4.53_XR1.21_P0.5_Q0</v>
      </c>
      <c r="Y279" t="e">
        <f t="shared" si="24"/>
        <v>#REF!</v>
      </c>
      <c r="AH279" s="7"/>
      <c r="AI279" s="7"/>
    </row>
    <row r="280" spans="1:35" x14ac:dyDescent="0.25">
      <c r="A280" s="5" t="s">
        <v>351</v>
      </c>
      <c r="B280" s="5" t="s">
        <v>17</v>
      </c>
      <c r="C280" t="s">
        <v>61</v>
      </c>
      <c r="D280">
        <v>20</v>
      </c>
      <c r="E280">
        <v>1</v>
      </c>
      <c r="F280">
        <v>0</v>
      </c>
      <c r="G280" s="7">
        <v>7.06</v>
      </c>
      <c r="H280" s="7">
        <v>1.63</v>
      </c>
      <c r="I280" t="e">
        <f>VLOOKUP(V280,#REF!,2,FALSE)</f>
        <v>#REF!</v>
      </c>
      <c r="J280">
        <v>0</v>
      </c>
      <c r="K280">
        <v>0</v>
      </c>
      <c r="L280">
        <v>0</v>
      </c>
      <c r="M280" t="e">
        <f t="shared" ref="M280:M295" si="25">O280*T280</f>
        <v>#REF!</v>
      </c>
      <c r="N280" t="e">
        <f t="shared" ref="N280:N295" si="26">P280*T280</f>
        <v>#REF!</v>
      </c>
      <c r="O280" t="e">
        <f>#REF!^2/((G280*#REF!)*(SQRT(1+H280^2)))</f>
        <v>#REF!</v>
      </c>
      <c r="P280" t="e">
        <f t="shared" ref="P280:P295" si="27">O280*H280/(2*PI()*50)</f>
        <v>#REF!</v>
      </c>
      <c r="Q280" t="e">
        <f>VLOOKUP(V280,#REF!,4,FALSE)</f>
        <v>#REF!</v>
      </c>
      <c r="R280" s="10" t="e">
        <f>VLOOKUP(V280,#REF!,3,FALSE)</f>
        <v>#REF!</v>
      </c>
      <c r="S280">
        <v>0</v>
      </c>
      <c r="T280">
        <v>0</v>
      </c>
      <c r="U280" t="e">
        <f>IF(W280="","PSSE_Test_"&amp;A280&amp;"_"&amp;#REF!&amp;"_R0"&amp;"_SCR"&amp;ROUND(G280,2)&amp;"_XR"&amp;ROUND(H280,2)&amp;"_P"&amp;E280&amp;"_Q"&amp;VLOOKUP(F280,$AK$3:$AL$7,2,FALSE),"Test_"&amp;A280&amp;"_"&amp;#REF!&amp;"_R0"&amp;"_SCR"&amp;ROUND(G280,2)&amp;"_XR"&amp;ROUND(H280,2)&amp;"_P"&amp;E280&amp;"_Q"&amp;VLOOKUP(F280,$AK$3:$AL$7,2,FALSE)&amp;"_"&amp;W280)</f>
        <v>#REF!</v>
      </c>
      <c r="V280" t="str">
        <f t="shared" si="23"/>
        <v>PSSE_DMAT_HYB_SCR7.06_XR1.63_P1_Q0</v>
      </c>
      <c r="Y280" t="e">
        <f t="shared" si="24"/>
        <v>#REF!</v>
      </c>
      <c r="AH280" s="7"/>
      <c r="AI280" s="7"/>
    </row>
    <row r="281" spans="1:35" x14ac:dyDescent="0.25">
      <c r="A281" s="5" t="s">
        <v>352</v>
      </c>
      <c r="B281" s="5" t="s">
        <v>17</v>
      </c>
      <c r="C281" t="s">
        <v>62</v>
      </c>
      <c r="D281">
        <v>20</v>
      </c>
      <c r="E281">
        <v>1</v>
      </c>
      <c r="F281">
        <v>0</v>
      </c>
      <c r="G281" s="7">
        <v>4.53</v>
      </c>
      <c r="H281" s="7">
        <v>1.21</v>
      </c>
      <c r="I281" t="e">
        <f>VLOOKUP(V281,#REF!,2,FALSE)</f>
        <v>#REF!</v>
      </c>
      <c r="J281">
        <v>0</v>
      </c>
      <c r="K281">
        <v>0</v>
      </c>
      <c r="L281">
        <v>0</v>
      </c>
      <c r="M281" t="e">
        <f t="shared" si="25"/>
        <v>#REF!</v>
      </c>
      <c r="N281" t="e">
        <f t="shared" si="26"/>
        <v>#REF!</v>
      </c>
      <c r="O281" t="e">
        <f>#REF!^2/((G281*#REF!)*(SQRT(1+H281^2)))</f>
        <v>#REF!</v>
      </c>
      <c r="P281" t="e">
        <f t="shared" si="27"/>
        <v>#REF!</v>
      </c>
      <c r="Q281" t="e">
        <f>VLOOKUP(V281,#REF!,4,FALSE)</f>
        <v>#REF!</v>
      </c>
      <c r="R281" s="10" t="e">
        <f>VLOOKUP(V281,#REF!,3,FALSE)</f>
        <v>#REF!</v>
      </c>
      <c r="S281">
        <v>0</v>
      </c>
      <c r="T281">
        <v>0</v>
      </c>
      <c r="U281" t="e">
        <f>IF(W281="","PSSE_Test_"&amp;A281&amp;"_"&amp;#REF!&amp;"_R0"&amp;"_SCR"&amp;ROUND(G281,2)&amp;"_XR"&amp;ROUND(H281,2)&amp;"_P"&amp;E281&amp;"_Q"&amp;VLOOKUP(F281,$AK$3:$AL$7,2,FALSE),"Test_"&amp;A281&amp;"_"&amp;#REF!&amp;"_R0"&amp;"_SCR"&amp;ROUND(G281,2)&amp;"_XR"&amp;ROUND(H281,2)&amp;"_P"&amp;E281&amp;"_Q"&amp;VLOOKUP(F281,$AK$3:$AL$7,2,FALSE)&amp;"_"&amp;W281)</f>
        <v>#REF!</v>
      </c>
      <c r="V281" t="str">
        <f t="shared" si="23"/>
        <v>PSSE_DMAT_HYB_SCR4.53_XR1.21_P1_Q0</v>
      </c>
      <c r="Y281" t="e">
        <f t="shared" si="24"/>
        <v>#REF!</v>
      </c>
      <c r="AH281" s="7"/>
      <c r="AI281" s="7"/>
    </row>
    <row r="282" spans="1:35" x14ac:dyDescent="0.25">
      <c r="A282" s="5" t="s">
        <v>353</v>
      </c>
      <c r="B282" s="5" t="s">
        <v>17</v>
      </c>
      <c r="C282" t="s">
        <v>63</v>
      </c>
      <c r="D282">
        <v>20</v>
      </c>
      <c r="E282">
        <v>0.5</v>
      </c>
      <c r="F282">
        <v>0</v>
      </c>
      <c r="G282" s="7">
        <v>7.06</v>
      </c>
      <c r="H282" s="7">
        <v>1.63</v>
      </c>
      <c r="I282" t="e">
        <f>VLOOKUP(V282,#REF!,2,FALSE)</f>
        <v>#REF!</v>
      </c>
      <c r="J282">
        <v>0</v>
      </c>
      <c r="K282">
        <v>0</v>
      </c>
      <c r="L282">
        <v>0</v>
      </c>
      <c r="M282" t="e">
        <f t="shared" si="25"/>
        <v>#REF!</v>
      </c>
      <c r="N282" t="e">
        <f t="shared" si="26"/>
        <v>#REF!</v>
      </c>
      <c r="O282" t="e">
        <f>#REF!^2/((G282*#REF!)*(SQRT(1+H282^2)))</f>
        <v>#REF!</v>
      </c>
      <c r="P282" t="e">
        <f t="shared" si="27"/>
        <v>#REF!</v>
      </c>
      <c r="Q282" t="e">
        <f>VLOOKUP(V282,#REF!,4,FALSE)</f>
        <v>#REF!</v>
      </c>
      <c r="R282" s="10" t="e">
        <f>VLOOKUP(V282,#REF!,3,FALSE)</f>
        <v>#REF!</v>
      </c>
      <c r="S282">
        <v>0</v>
      </c>
      <c r="T282">
        <v>0</v>
      </c>
      <c r="U282" t="e">
        <f>IF(W282="","PSSE_Test_"&amp;A282&amp;"_"&amp;#REF!&amp;"_R0"&amp;"_SCR"&amp;ROUND(G282,2)&amp;"_XR"&amp;ROUND(H282,2)&amp;"_P"&amp;E282&amp;"_Q"&amp;VLOOKUP(F282,$AK$3:$AL$7,2,FALSE),"Test_"&amp;A282&amp;"_"&amp;#REF!&amp;"_R0"&amp;"_SCR"&amp;ROUND(G282,2)&amp;"_XR"&amp;ROUND(H282,2)&amp;"_P"&amp;E282&amp;"_Q"&amp;VLOOKUP(F282,$AK$3:$AL$7,2,FALSE)&amp;"_"&amp;W282)</f>
        <v>#REF!</v>
      </c>
      <c r="V282" t="str">
        <f t="shared" si="23"/>
        <v>PSSE_DMAT_HYB_SCR7.06_XR1.63_P0.5_Q0</v>
      </c>
      <c r="Y282" t="e">
        <f t="shared" si="24"/>
        <v>#REF!</v>
      </c>
      <c r="AH282" s="7"/>
      <c r="AI282" s="7"/>
    </row>
    <row r="283" spans="1:35" x14ac:dyDescent="0.25">
      <c r="A283" s="5" t="s">
        <v>354</v>
      </c>
      <c r="B283" s="5" t="s">
        <v>17</v>
      </c>
      <c r="C283" t="s">
        <v>64</v>
      </c>
      <c r="D283">
        <v>20</v>
      </c>
      <c r="E283">
        <v>0.5</v>
      </c>
      <c r="F283">
        <v>0</v>
      </c>
      <c r="G283" s="7">
        <v>4.53</v>
      </c>
      <c r="H283" s="7">
        <v>1.21</v>
      </c>
      <c r="I283" t="e">
        <f>VLOOKUP(V283,#REF!,2,FALSE)</f>
        <v>#REF!</v>
      </c>
      <c r="J283">
        <v>0</v>
      </c>
      <c r="K283">
        <v>0</v>
      </c>
      <c r="L283">
        <v>0</v>
      </c>
      <c r="M283" t="e">
        <f t="shared" si="25"/>
        <v>#REF!</v>
      </c>
      <c r="N283" t="e">
        <f t="shared" si="26"/>
        <v>#REF!</v>
      </c>
      <c r="O283" t="e">
        <f>#REF!^2/((G283*#REF!)*(SQRT(1+H283^2)))</f>
        <v>#REF!</v>
      </c>
      <c r="P283" t="e">
        <f t="shared" si="27"/>
        <v>#REF!</v>
      </c>
      <c r="Q283" t="e">
        <f>VLOOKUP(V283,#REF!,4,FALSE)</f>
        <v>#REF!</v>
      </c>
      <c r="R283" s="10" t="e">
        <f>VLOOKUP(V283,#REF!,3,FALSE)</f>
        <v>#REF!</v>
      </c>
      <c r="S283">
        <v>0</v>
      </c>
      <c r="T283">
        <v>0</v>
      </c>
      <c r="U283" t="e">
        <f>IF(W283="","PSSE_Test_"&amp;A283&amp;"_"&amp;#REF!&amp;"_R0"&amp;"_SCR"&amp;ROUND(G283,2)&amp;"_XR"&amp;ROUND(H283,2)&amp;"_P"&amp;E283&amp;"_Q"&amp;VLOOKUP(F283,$AK$3:$AL$7,2,FALSE),"Test_"&amp;A283&amp;"_"&amp;#REF!&amp;"_R0"&amp;"_SCR"&amp;ROUND(G283,2)&amp;"_XR"&amp;ROUND(H283,2)&amp;"_P"&amp;E283&amp;"_Q"&amp;VLOOKUP(F283,$AK$3:$AL$7,2,FALSE)&amp;"_"&amp;W283)</f>
        <v>#REF!</v>
      </c>
      <c r="V283" t="str">
        <f t="shared" si="23"/>
        <v>PSSE_DMAT_HYB_SCR4.53_XR1.21_P0.5_Q0</v>
      </c>
      <c r="Y283" t="e">
        <f t="shared" si="24"/>
        <v>#REF!</v>
      </c>
      <c r="AH283" s="7"/>
      <c r="AI283" s="7"/>
    </row>
    <row r="284" spans="1:35" x14ac:dyDescent="0.25">
      <c r="A284" s="5" t="s">
        <v>355</v>
      </c>
      <c r="B284" s="5" t="s">
        <v>17</v>
      </c>
      <c r="C284" t="s">
        <v>61</v>
      </c>
      <c r="D284">
        <v>20</v>
      </c>
      <c r="E284">
        <v>1</v>
      </c>
      <c r="F284">
        <v>0</v>
      </c>
      <c r="G284" s="7">
        <v>4.53</v>
      </c>
      <c r="H284" s="7">
        <v>1.21</v>
      </c>
      <c r="I284" t="e">
        <f>VLOOKUP(V284,#REF!,2,FALSE)</f>
        <v>#REF!</v>
      </c>
      <c r="J284">
        <v>0</v>
      </c>
      <c r="K284">
        <v>0</v>
      </c>
      <c r="L284">
        <v>0</v>
      </c>
      <c r="M284" t="e">
        <f>O284*T284</f>
        <v>#REF!</v>
      </c>
      <c r="N284" t="e">
        <f>P284*T284</f>
        <v>#REF!</v>
      </c>
      <c r="O284" t="e">
        <f>#REF!^2/((G284*#REF!)*(SQRT(1+H284^2)))</f>
        <v>#REF!</v>
      </c>
      <c r="P284" t="e">
        <f>O284*H284/(2*PI()*50)</f>
        <v>#REF!</v>
      </c>
      <c r="Q284" t="e">
        <f>VLOOKUP(V284,#REF!,4,FALSE)</f>
        <v>#REF!</v>
      </c>
      <c r="R284" s="10" t="e">
        <f>VLOOKUP(V284,#REF!,3,FALSE)</f>
        <v>#REF!</v>
      </c>
      <c r="S284">
        <v>0</v>
      </c>
      <c r="T284">
        <v>0</v>
      </c>
      <c r="U284" t="e">
        <f>IF(W284="","PSSE_Test_"&amp;A284&amp;"_"&amp;#REF!&amp;"_R0"&amp;"_SCR"&amp;ROUND(G284,2)&amp;"_XR"&amp;ROUND(H284,2)&amp;"_P"&amp;E284&amp;"_Q"&amp;VLOOKUP(F284,$AK$3:$AL$7,2,FALSE),"Test_"&amp;A284&amp;"_"&amp;#REF!&amp;"_R0"&amp;"_SCR"&amp;ROUND(G284,2)&amp;"_XR"&amp;ROUND(H284,2)&amp;"_P"&amp;E284&amp;"_Q"&amp;VLOOKUP(F284,$AK$3:$AL$7,2,FALSE)&amp;"_"&amp;W284)</f>
        <v>#REF!</v>
      </c>
      <c r="V284" t="str">
        <f t="shared" si="23"/>
        <v>PSSE_DMAT_HYB_SCR4.53_XR1.21_P1_Q0</v>
      </c>
      <c r="Y284" t="e">
        <f t="shared" si="24"/>
        <v>#REF!</v>
      </c>
      <c r="AH284" s="7"/>
      <c r="AI284" s="7"/>
    </row>
    <row r="285" spans="1:35" x14ac:dyDescent="0.25">
      <c r="A285" s="5" t="s">
        <v>356</v>
      </c>
      <c r="B285" s="5" t="s">
        <v>17</v>
      </c>
      <c r="C285" t="s">
        <v>62</v>
      </c>
      <c r="D285">
        <v>20</v>
      </c>
      <c r="E285">
        <v>1</v>
      </c>
      <c r="F285">
        <v>0</v>
      </c>
      <c r="G285" s="7">
        <v>7.06</v>
      </c>
      <c r="H285" s="7">
        <v>1.63</v>
      </c>
      <c r="I285" t="e">
        <f>VLOOKUP(V285,#REF!,2,FALSE)</f>
        <v>#REF!</v>
      </c>
      <c r="J285">
        <v>0</v>
      </c>
      <c r="K285">
        <v>0</v>
      </c>
      <c r="L285">
        <v>0</v>
      </c>
      <c r="M285" t="e">
        <f>O285*T285</f>
        <v>#REF!</v>
      </c>
      <c r="N285" t="e">
        <f>P285*T285</f>
        <v>#REF!</v>
      </c>
      <c r="O285" t="e">
        <f>#REF!^2/((G285*#REF!)*(SQRT(1+H285^2)))</f>
        <v>#REF!</v>
      </c>
      <c r="P285" t="e">
        <f>O285*H285/(2*PI()*50)</f>
        <v>#REF!</v>
      </c>
      <c r="Q285" t="e">
        <f>VLOOKUP(V285,#REF!,4,FALSE)</f>
        <v>#REF!</v>
      </c>
      <c r="R285" s="10" t="e">
        <f>VLOOKUP(V285,#REF!,3,FALSE)</f>
        <v>#REF!</v>
      </c>
      <c r="S285">
        <v>0</v>
      </c>
      <c r="T285">
        <v>0</v>
      </c>
      <c r="U285" t="e">
        <f>IF(W285="","PSSE_Test_"&amp;A285&amp;"_"&amp;#REF!&amp;"_R0"&amp;"_SCR"&amp;ROUND(G285,2)&amp;"_XR"&amp;ROUND(H285,2)&amp;"_P"&amp;E285&amp;"_Q"&amp;VLOOKUP(F285,$AK$3:$AL$7,2,FALSE),"Test_"&amp;A285&amp;"_"&amp;#REF!&amp;"_R0"&amp;"_SCR"&amp;ROUND(G285,2)&amp;"_XR"&amp;ROUND(H285,2)&amp;"_P"&amp;E285&amp;"_Q"&amp;VLOOKUP(F285,$AK$3:$AL$7,2,FALSE)&amp;"_"&amp;W285)</f>
        <v>#REF!</v>
      </c>
      <c r="V285" t="str">
        <f t="shared" si="23"/>
        <v>PSSE_DMAT_HYB_SCR7.06_XR1.63_P1_Q0</v>
      </c>
      <c r="Y285" t="e">
        <f t="shared" si="24"/>
        <v>#REF!</v>
      </c>
      <c r="AH285" s="7"/>
      <c r="AI285" s="7"/>
    </row>
    <row r="286" spans="1:35" x14ac:dyDescent="0.25">
      <c r="A286" s="5" t="s">
        <v>357</v>
      </c>
      <c r="B286" s="5" t="s">
        <v>17</v>
      </c>
      <c r="C286" t="s">
        <v>63</v>
      </c>
      <c r="D286">
        <v>20</v>
      </c>
      <c r="E286">
        <v>0.5</v>
      </c>
      <c r="F286">
        <v>0</v>
      </c>
      <c r="G286" s="7">
        <v>4.53</v>
      </c>
      <c r="H286" s="7">
        <v>1.21</v>
      </c>
      <c r="I286" t="e">
        <f>VLOOKUP(V286,#REF!,2,FALSE)</f>
        <v>#REF!</v>
      </c>
      <c r="J286">
        <v>0</v>
      </c>
      <c r="K286">
        <v>0</v>
      </c>
      <c r="L286">
        <v>0</v>
      </c>
      <c r="M286" t="e">
        <f>O286*T286</f>
        <v>#REF!</v>
      </c>
      <c r="N286" t="e">
        <f>P286*T286</f>
        <v>#REF!</v>
      </c>
      <c r="O286" t="e">
        <f>#REF!^2/((G286*#REF!)*(SQRT(1+H286^2)))</f>
        <v>#REF!</v>
      </c>
      <c r="P286" t="e">
        <f>O286*H286/(2*PI()*50)</f>
        <v>#REF!</v>
      </c>
      <c r="Q286" t="e">
        <f>VLOOKUP(V286,#REF!,4,FALSE)</f>
        <v>#REF!</v>
      </c>
      <c r="R286" s="10" t="e">
        <f>VLOOKUP(V286,#REF!,3,FALSE)</f>
        <v>#REF!</v>
      </c>
      <c r="S286">
        <v>0</v>
      </c>
      <c r="T286">
        <v>0</v>
      </c>
      <c r="U286" t="e">
        <f>IF(W286="","PSSE_Test_"&amp;A286&amp;"_"&amp;#REF!&amp;"_R0"&amp;"_SCR"&amp;ROUND(G286,2)&amp;"_XR"&amp;ROUND(H286,2)&amp;"_P"&amp;E286&amp;"_Q"&amp;VLOOKUP(F286,$AK$3:$AL$7,2,FALSE),"Test_"&amp;A286&amp;"_"&amp;#REF!&amp;"_R0"&amp;"_SCR"&amp;ROUND(G286,2)&amp;"_XR"&amp;ROUND(H286,2)&amp;"_P"&amp;E286&amp;"_Q"&amp;VLOOKUP(F286,$AK$3:$AL$7,2,FALSE)&amp;"_"&amp;W286)</f>
        <v>#REF!</v>
      </c>
      <c r="V286" t="str">
        <f t="shared" si="23"/>
        <v>PSSE_DMAT_HYB_SCR4.53_XR1.21_P0.5_Q0</v>
      </c>
      <c r="Y286" t="e">
        <f t="shared" si="24"/>
        <v>#REF!</v>
      </c>
      <c r="AH286" s="7"/>
      <c r="AI286" s="7"/>
    </row>
    <row r="287" spans="1:35" x14ac:dyDescent="0.25">
      <c r="A287" s="5" t="s">
        <v>358</v>
      </c>
      <c r="B287" s="5" t="s">
        <v>17</v>
      </c>
      <c r="C287" t="s">
        <v>64</v>
      </c>
      <c r="D287">
        <v>20</v>
      </c>
      <c r="E287">
        <v>0.5</v>
      </c>
      <c r="F287">
        <v>0</v>
      </c>
      <c r="G287" s="7">
        <v>7.06</v>
      </c>
      <c r="H287" s="7">
        <v>1.63</v>
      </c>
      <c r="I287" t="e">
        <f>VLOOKUP(V287,#REF!,2,FALSE)</f>
        <v>#REF!</v>
      </c>
      <c r="J287">
        <v>0</v>
      </c>
      <c r="K287">
        <v>0</v>
      </c>
      <c r="L287">
        <v>0</v>
      </c>
      <c r="M287" t="e">
        <f>O287*T287</f>
        <v>#REF!</v>
      </c>
      <c r="N287" t="e">
        <f>P287*T287</f>
        <v>#REF!</v>
      </c>
      <c r="O287" t="e">
        <f>#REF!^2/((G287*#REF!)*(SQRT(1+H287^2)))</f>
        <v>#REF!</v>
      </c>
      <c r="P287" t="e">
        <f>O287*H287/(2*PI()*50)</f>
        <v>#REF!</v>
      </c>
      <c r="Q287" t="e">
        <f>VLOOKUP(V287,#REF!,4,FALSE)</f>
        <v>#REF!</v>
      </c>
      <c r="R287" s="10" t="e">
        <f>VLOOKUP(V287,#REF!,3,FALSE)</f>
        <v>#REF!</v>
      </c>
      <c r="S287">
        <v>0</v>
      </c>
      <c r="T287">
        <v>0</v>
      </c>
      <c r="U287" t="e">
        <f>IF(W287="","PSSE_Test_"&amp;A287&amp;"_"&amp;#REF!&amp;"_R0"&amp;"_SCR"&amp;ROUND(G287,2)&amp;"_XR"&amp;ROUND(H287,2)&amp;"_P"&amp;E287&amp;"_Q"&amp;VLOOKUP(F287,$AK$3:$AL$7,2,FALSE),"Test_"&amp;A287&amp;"_"&amp;#REF!&amp;"_R0"&amp;"_SCR"&amp;ROUND(G287,2)&amp;"_XR"&amp;ROUND(H287,2)&amp;"_P"&amp;E287&amp;"_Q"&amp;VLOOKUP(F287,$AK$3:$AL$7,2,FALSE)&amp;"_"&amp;W287)</f>
        <v>#REF!</v>
      </c>
      <c r="V287" t="str">
        <f t="shared" si="23"/>
        <v>PSSE_DMAT_HYB_SCR7.06_XR1.63_P0.5_Q0</v>
      </c>
      <c r="Y287" t="e">
        <f t="shared" si="24"/>
        <v>#REF!</v>
      </c>
      <c r="AH287" s="7"/>
      <c r="AI287" s="7"/>
    </row>
    <row r="288" spans="1:35" x14ac:dyDescent="0.25">
      <c r="A288" s="5" t="s">
        <v>359</v>
      </c>
      <c r="B288" s="5" t="s">
        <v>17</v>
      </c>
      <c r="C288" t="s">
        <v>66</v>
      </c>
      <c r="D288">
        <v>20</v>
      </c>
      <c r="E288">
        <v>1</v>
      </c>
      <c r="F288">
        <v>-0.39500000000000002</v>
      </c>
      <c r="G288" s="7">
        <v>7.06</v>
      </c>
      <c r="H288" s="7">
        <v>1.63</v>
      </c>
      <c r="I288" t="e">
        <f>VLOOKUP(V288,#REF!,2,FALSE)</f>
        <v>#REF!</v>
      </c>
      <c r="J288">
        <v>0</v>
      </c>
      <c r="K288">
        <v>0</v>
      </c>
      <c r="L288">
        <v>0</v>
      </c>
      <c r="M288" t="e">
        <f t="shared" si="25"/>
        <v>#REF!</v>
      </c>
      <c r="N288" t="e">
        <f t="shared" si="26"/>
        <v>#REF!</v>
      </c>
      <c r="O288" t="e">
        <f>#REF!^2/((G288*#REF!)*(SQRT(1+H288^2)))</f>
        <v>#REF!</v>
      </c>
      <c r="P288" t="e">
        <f t="shared" si="27"/>
        <v>#REF!</v>
      </c>
      <c r="Q288" t="e">
        <f>VLOOKUP(V288,#REF!,4,FALSE)</f>
        <v>#REF!</v>
      </c>
      <c r="R288" s="10" t="e">
        <f>VLOOKUP(V288,#REF!,3,FALSE)</f>
        <v>#REF!</v>
      </c>
      <c r="S288">
        <v>0.28000000000000003</v>
      </c>
      <c r="T288">
        <v>0</v>
      </c>
      <c r="U288" t="e">
        <f>IF(W288="","PSSE_Test_"&amp;A288&amp;"_"&amp;#REF!&amp;"_R0"&amp;"_SCR"&amp;ROUND(G288,2)&amp;"_XR"&amp;ROUND(H288,2)&amp;"_P"&amp;E288&amp;"_Q"&amp;VLOOKUP(F288,$AK$3:$AL$7,2,FALSE),"Test_"&amp;A288&amp;"_"&amp;#REF!&amp;"_R0"&amp;"_SCR"&amp;ROUND(G288,2)&amp;"_XR"&amp;ROUND(H288,2)&amp;"_P"&amp;E288&amp;"_Q"&amp;VLOOKUP(F288,$AK$3:$AL$7,2,FALSE)&amp;"_"&amp;W288)</f>
        <v>#REF!</v>
      </c>
      <c r="V288" t="str">
        <f t="shared" si="23"/>
        <v>PSSE_DMAT_HYB_SCR7.06_XR1.63_P1_Q-0.395</v>
      </c>
      <c r="Y288" t="e">
        <f t="shared" si="24"/>
        <v>#REF!</v>
      </c>
      <c r="AH288" s="7"/>
      <c r="AI288" s="7"/>
    </row>
    <row r="289" spans="1:35" x14ac:dyDescent="0.25">
      <c r="A289" s="5" t="s">
        <v>360</v>
      </c>
      <c r="B289" s="5" t="s">
        <v>17</v>
      </c>
      <c r="C289" t="s">
        <v>66</v>
      </c>
      <c r="D289">
        <v>20</v>
      </c>
      <c r="E289">
        <v>1</v>
      </c>
      <c r="F289">
        <v>-0.39500000000000002</v>
      </c>
      <c r="G289" s="7">
        <v>7.06</v>
      </c>
      <c r="H289" s="7">
        <v>1.63</v>
      </c>
      <c r="I289" t="e">
        <f>VLOOKUP(V289,#REF!,2,FALSE)</f>
        <v>#REF!</v>
      </c>
      <c r="J289">
        <v>0</v>
      </c>
      <c r="K289">
        <v>0</v>
      </c>
      <c r="L289">
        <v>0</v>
      </c>
      <c r="M289" t="e">
        <f t="shared" si="25"/>
        <v>#REF!</v>
      </c>
      <c r="N289" t="e">
        <f t="shared" si="26"/>
        <v>#REF!</v>
      </c>
      <c r="O289" t="e">
        <f>#REF!^2/((G289*#REF!)*(SQRT(1+H289^2)))</f>
        <v>#REF!</v>
      </c>
      <c r="P289" t="e">
        <f t="shared" si="27"/>
        <v>#REF!</v>
      </c>
      <c r="Q289" t="e">
        <f>VLOOKUP(V289,#REF!,4,FALSE)</f>
        <v>#REF!</v>
      </c>
      <c r="R289" s="10" t="e">
        <f>VLOOKUP(V289,#REF!,3,FALSE)</f>
        <v>#REF!</v>
      </c>
      <c r="S289">
        <v>0.35504803419113501</v>
      </c>
      <c r="T289">
        <v>0</v>
      </c>
      <c r="U289" t="e">
        <f>IF(W289="","PSSE_Test_"&amp;A289&amp;"_"&amp;#REF!&amp;"_R0"&amp;"_SCR"&amp;ROUND(G289,2)&amp;"_XR"&amp;ROUND(H289,2)&amp;"_P"&amp;E289&amp;"_Q"&amp;VLOOKUP(F289,$AK$3:$AL$7,2,FALSE),"Test_"&amp;A289&amp;"_"&amp;#REF!&amp;"_R0"&amp;"_SCR"&amp;ROUND(G289,2)&amp;"_XR"&amp;ROUND(H289,2)&amp;"_P"&amp;E289&amp;"_Q"&amp;VLOOKUP(F289,$AK$3:$AL$7,2,FALSE)&amp;"_"&amp;W289)</f>
        <v>#REF!</v>
      </c>
      <c r="V289" t="str">
        <f t="shared" si="23"/>
        <v>PSSE_DMAT_HYB_SCR7.06_XR1.63_P1_Q-0.395</v>
      </c>
      <c r="Y289" t="e">
        <f t="shared" si="24"/>
        <v>#REF!</v>
      </c>
      <c r="AH289" s="7"/>
      <c r="AI289" s="7"/>
    </row>
    <row r="290" spans="1:35" x14ac:dyDescent="0.25">
      <c r="A290" s="5" t="s">
        <v>361</v>
      </c>
      <c r="B290" s="5" t="s">
        <v>17</v>
      </c>
      <c r="C290" t="s">
        <v>66</v>
      </c>
      <c r="D290">
        <v>20</v>
      </c>
      <c r="E290">
        <v>1</v>
      </c>
      <c r="F290">
        <v>0.39500000000000002</v>
      </c>
      <c r="G290" s="7">
        <v>7.06</v>
      </c>
      <c r="H290" s="7">
        <v>1.63</v>
      </c>
      <c r="I290" t="e">
        <f>VLOOKUP(V290,#REF!,2,FALSE)</f>
        <v>#REF!</v>
      </c>
      <c r="J290">
        <v>0</v>
      </c>
      <c r="K290">
        <v>0</v>
      </c>
      <c r="L290">
        <v>0</v>
      </c>
      <c r="M290" t="e">
        <f t="shared" si="25"/>
        <v>#REF!</v>
      </c>
      <c r="N290" t="e">
        <f t="shared" si="26"/>
        <v>#REF!</v>
      </c>
      <c r="O290" t="e">
        <f>#REF!^2/((G290*#REF!)*(SQRT(1+H290^2)))</f>
        <v>#REF!</v>
      </c>
      <c r="P290" t="e">
        <f t="shared" si="27"/>
        <v>#REF!</v>
      </c>
      <c r="Q290" t="e">
        <f>VLOOKUP(V290,#REF!,4,FALSE)</f>
        <v>#REF!</v>
      </c>
      <c r="R290" s="10" t="e">
        <f>VLOOKUP(V290,#REF!,3,FALSE)</f>
        <v>#REF!</v>
      </c>
      <c r="S290">
        <v>0.39</v>
      </c>
      <c r="T290">
        <v>0</v>
      </c>
      <c r="U290" t="e">
        <f>IF(W290="","PSSE_Test_"&amp;A290&amp;"_"&amp;#REF!&amp;"_R0"&amp;"_SCR"&amp;ROUND(G290,2)&amp;"_XR"&amp;ROUND(H290,2)&amp;"_P"&amp;E290&amp;"_Q"&amp;VLOOKUP(F290,$AK$3:$AL$7,2,FALSE),"Test_"&amp;A290&amp;"_"&amp;#REF!&amp;"_R0"&amp;"_SCR"&amp;ROUND(G290,2)&amp;"_XR"&amp;ROUND(H290,2)&amp;"_P"&amp;E290&amp;"_Q"&amp;VLOOKUP(F290,$AK$3:$AL$7,2,FALSE)&amp;"_"&amp;W290)</f>
        <v>#REF!</v>
      </c>
      <c r="V290" t="str">
        <f t="shared" si="23"/>
        <v>PSSE_DMAT_HYB_SCR7.06_XR1.63_P1_Q0.395</v>
      </c>
      <c r="Y290" t="e">
        <f t="shared" si="24"/>
        <v>#REF!</v>
      </c>
      <c r="AH290" s="7"/>
      <c r="AI290" s="7"/>
    </row>
    <row r="291" spans="1:35" x14ac:dyDescent="0.25">
      <c r="A291" s="5" t="s">
        <v>362</v>
      </c>
      <c r="B291" s="5" t="s">
        <v>17</v>
      </c>
      <c r="C291" t="s">
        <v>66</v>
      </c>
      <c r="D291">
        <v>20</v>
      </c>
      <c r="E291">
        <v>1</v>
      </c>
      <c r="F291">
        <v>0.39500000000000002</v>
      </c>
      <c r="G291" s="7">
        <v>7.06</v>
      </c>
      <c r="H291" s="7">
        <v>1.63</v>
      </c>
      <c r="I291" t="e">
        <f>VLOOKUP(V291,#REF!,2,FALSE)</f>
        <v>#REF!</v>
      </c>
      <c r="J291">
        <v>0</v>
      </c>
      <c r="K291">
        <v>0</v>
      </c>
      <c r="L291">
        <v>0</v>
      </c>
      <c r="M291" t="e">
        <f t="shared" si="25"/>
        <v>#REF!</v>
      </c>
      <c r="N291" t="e">
        <f t="shared" si="26"/>
        <v>#REF!</v>
      </c>
      <c r="O291" t="e">
        <f>#REF!^2/((G291*#REF!)*(SQRT(1+H291^2)))</f>
        <v>#REF!</v>
      </c>
      <c r="P291" t="e">
        <f t="shared" si="27"/>
        <v>#REF!</v>
      </c>
      <c r="Q291" t="e">
        <f>VLOOKUP(V291,#REF!,4,FALSE)</f>
        <v>#REF!</v>
      </c>
      <c r="R291" s="10" t="e">
        <f>VLOOKUP(V291,#REF!,3,FALSE)</f>
        <v>#REF!</v>
      </c>
      <c r="S291">
        <v>0.3</v>
      </c>
      <c r="T291">
        <v>0</v>
      </c>
      <c r="U291" t="e">
        <f>IF(W291="","PSSE_Test_"&amp;A291&amp;"_"&amp;#REF!&amp;"_R0"&amp;"_SCR"&amp;ROUND(G291,2)&amp;"_XR"&amp;ROUND(H291,2)&amp;"_P"&amp;E291&amp;"_Q"&amp;VLOOKUP(F291,$AK$3:$AL$7,2,FALSE),"Test_"&amp;A291&amp;"_"&amp;#REF!&amp;"_R0"&amp;"_SCR"&amp;ROUND(G291,2)&amp;"_XR"&amp;ROUND(H291,2)&amp;"_P"&amp;E291&amp;"_Q"&amp;VLOOKUP(F291,$AK$3:$AL$7,2,FALSE)&amp;"_"&amp;W291)</f>
        <v>#REF!</v>
      </c>
      <c r="V291" t="str">
        <f t="shared" si="23"/>
        <v>PSSE_DMAT_HYB_SCR7.06_XR1.63_P1_Q0.395</v>
      </c>
      <c r="Y291" t="e">
        <f t="shared" si="24"/>
        <v>#REF!</v>
      </c>
      <c r="AH291" s="7"/>
      <c r="AI291" s="7"/>
    </row>
    <row r="292" spans="1:35" x14ac:dyDescent="0.25">
      <c r="A292" s="5" t="s">
        <v>363</v>
      </c>
      <c r="B292" s="5" t="s">
        <v>17</v>
      </c>
      <c r="C292" t="s">
        <v>65</v>
      </c>
      <c r="D292">
        <v>20</v>
      </c>
      <c r="E292">
        <v>1</v>
      </c>
      <c r="F292">
        <v>-0.39500000000000002</v>
      </c>
      <c r="G292" s="7">
        <v>7.06</v>
      </c>
      <c r="H292" s="7">
        <v>1.63</v>
      </c>
      <c r="I292" t="e">
        <f>VLOOKUP(V292,#REF!,2,FALSE)</f>
        <v>#REF!</v>
      </c>
      <c r="J292">
        <v>0</v>
      </c>
      <c r="K292">
        <v>0</v>
      </c>
      <c r="L292">
        <v>0</v>
      </c>
      <c r="M292" t="e">
        <f t="shared" si="25"/>
        <v>#REF!</v>
      </c>
      <c r="N292" t="e">
        <f t="shared" si="26"/>
        <v>#REF!</v>
      </c>
      <c r="O292" t="e">
        <f>#REF!^2/((G292*#REF!)*(SQRT(1+H292^2)))</f>
        <v>#REF!</v>
      </c>
      <c r="P292" t="e">
        <f t="shared" si="27"/>
        <v>#REF!</v>
      </c>
      <c r="Q292" t="e">
        <f>VLOOKUP(V292,#REF!,4,FALSE)</f>
        <v>#REF!</v>
      </c>
      <c r="R292" s="10" t="e">
        <f>VLOOKUP(V292,#REF!,3,FALSE)</f>
        <v>#REF!</v>
      </c>
      <c r="S292">
        <v>-0.15</v>
      </c>
      <c r="T292">
        <v>0</v>
      </c>
      <c r="U292" t="e">
        <f>IF(W292="","PSSE_Test_"&amp;A292&amp;"_"&amp;#REF!&amp;"_R0"&amp;"_SCR"&amp;ROUND(G292,2)&amp;"_XR"&amp;ROUND(H292,2)&amp;"_P"&amp;E292&amp;"_Q"&amp;VLOOKUP(F292,$AK$3:$AL$7,2,FALSE),"Test_"&amp;A292&amp;"_"&amp;#REF!&amp;"_R0"&amp;"_SCR"&amp;ROUND(G292,2)&amp;"_XR"&amp;ROUND(H292,2)&amp;"_P"&amp;E292&amp;"_Q"&amp;VLOOKUP(F292,$AK$3:$AL$7,2,FALSE)&amp;"_"&amp;W292)</f>
        <v>#REF!</v>
      </c>
      <c r="V292" t="str">
        <f t="shared" si="23"/>
        <v>PSSE_DMAT_HYB_SCR7.06_XR1.63_P1_Q-0.395</v>
      </c>
      <c r="Y292" t="e">
        <f t="shared" si="24"/>
        <v>#REF!</v>
      </c>
      <c r="AH292" s="7"/>
      <c r="AI292" s="7"/>
    </row>
    <row r="293" spans="1:35" x14ac:dyDescent="0.25">
      <c r="A293" s="5" t="s">
        <v>364</v>
      </c>
      <c r="B293" s="5" t="s">
        <v>17</v>
      </c>
      <c r="C293" t="s">
        <v>65</v>
      </c>
      <c r="D293">
        <v>20</v>
      </c>
      <c r="E293">
        <v>1</v>
      </c>
      <c r="F293">
        <v>-0.39500000000000002</v>
      </c>
      <c r="G293" s="7">
        <v>7.06</v>
      </c>
      <c r="H293" s="7">
        <v>1.63</v>
      </c>
      <c r="I293" t="e">
        <f>VLOOKUP(V293,#REF!,2,FALSE)</f>
        <v>#REF!</v>
      </c>
      <c r="J293">
        <v>0</v>
      </c>
      <c r="K293">
        <v>0</v>
      </c>
      <c r="L293">
        <v>0</v>
      </c>
      <c r="M293" t="e">
        <f t="shared" si="25"/>
        <v>#REF!</v>
      </c>
      <c r="N293" t="e">
        <f t="shared" si="26"/>
        <v>#REF!</v>
      </c>
      <c r="O293" t="e">
        <f>#REF!^2/((G293*#REF!)*(SQRT(1+H293^2)))</f>
        <v>#REF!</v>
      </c>
      <c r="P293" t="e">
        <f t="shared" si="27"/>
        <v>#REF!</v>
      </c>
      <c r="Q293" t="e">
        <f>VLOOKUP(V293,#REF!,4,FALSE)</f>
        <v>#REF!</v>
      </c>
      <c r="R293" s="10" t="e">
        <f>VLOOKUP(V293,#REF!,3,FALSE)</f>
        <v>#REF!</v>
      </c>
      <c r="S293">
        <v>-0.25</v>
      </c>
      <c r="T293">
        <v>0</v>
      </c>
      <c r="U293" t="e">
        <f>IF(W293="","PSSE_Test_"&amp;A293&amp;"_"&amp;#REF!&amp;"_R0"&amp;"_SCR"&amp;ROUND(G293,2)&amp;"_XR"&amp;ROUND(H293,2)&amp;"_P"&amp;E293&amp;"_Q"&amp;VLOOKUP(F293,$AK$3:$AL$7,2,FALSE),"Test_"&amp;A293&amp;"_"&amp;#REF!&amp;"_R0"&amp;"_SCR"&amp;ROUND(G293,2)&amp;"_XR"&amp;ROUND(H293,2)&amp;"_P"&amp;E293&amp;"_Q"&amp;VLOOKUP(F293,$AK$3:$AL$7,2,FALSE)&amp;"_"&amp;W293)</f>
        <v>#REF!</v>
      </c>
      <c r="V293" t="str">
        <f t="shared" si="23"/>
        <v>PSSE_DMAT_HYB_SCR7.06_XR1.63_P1_Q-0.395</v>
      </c>
      <c r="Y293" t="e">
        <f t="shared" si="24"/>
        <v>#REF!</v>
      </c>
      <c r="AH293" s="7"/>
      <c r="AI293" s="7"/>
    </row>
    <row r="294" spans="1:35" x14ac:dyDescent="0.25">
      <c r="A294" s="5" t="s">
        <v>365</v>
      </c>
      <c r="B294" s="5" t="s">
        <v>17</v>
      </c>
      <c r="C294" t="s">
        <v>65</v>
      </c>
      <c r="D294">
        <v>20</v>
      </c>
      <c r="E294">
        <v>1</v>
      </c>
      <c r="F294">
        <v>0.39500000000000002</v>
      </c>
      <c r="G294" s="7">
        <v>7.06</v>
      </c>
      <c r="H294" s="7">
        <v>1.63</v>
      </c>
      <c r="I294" t="e">
        <f>VLOOKUP(V294,#REF!,2,FALSE)</f>
        <v>#REF!</v>
      </c>
      <c r="J294">
        <v>0</v>
      </c>
      <c r="K294">
        <v>0</v>
      </c>
      <c r="L294">
        <v>0</v>
      </c>
      <c r="M294" t="e">
        <f t="shared" si="25"/>
        <v>#REF!</v>
      </c>
      <c r="N294" t="e">
        <f t="shared" si="26"/>
        <v>#REF!</v>
      </c>
      <c r="O294" t="e">
        <f>#REF!^2/((G294*#REF!)*(SQRT(1+H294^2)))</f>
        <v>#REF!</v>
      </c>
      <c r="P294" t="e">
        <f t="shared" si="27"/>
        <v>#REF!</v>
      </c>
      <c r="Q294" t="e">
        <f>VLOOKUP(V294,#REF!,4,FALSE)</f>
        <v>#REF!</v>
      </c>
      <c r="R294" s="10" t="e">
        <f>VLOOKUP(V294,#REF!,3,FALSE)</f>
        <v>#REF!</v>
      </c>
      <c r="S294">
        <v>-0.15</v>
      </c>
      <c r="T294">
        <v>0</v>
      </c>
      <c r="U294" t="e">
        <f>IF(W294="","PSSE_Test_"&amp;A294&amp;"_"&amp;#REF!&amp;"_R0"&amp;"_SCR"&amp;ROUND(G294,2)&amp;"_XR"&amp;ROUND(H294,2)&amp;"_P"&amp;E294&amp;"_Q"&amp;VLOOKUP(F294,$AK$3:$AL$7,2,FALSE),"Test_"&amp;A294&amp;"_"&amp;#REF!&amp;"_R0"&amp;"_SCR"&amp;ROUND(G294,2)&amp;"_XR"&amp;ROUND(H294,2)&amp;"_P"&amp;E294&amp;"_Q"&amp;VLOOKUP(F294,$AK$3:$AL$7,2,FALSE)&amp;"_"&amp;W294)</f>
        <v>#REF!</v>
      </c>
      <c r="V294" t="str">
        <f t="shared" si="23"/>
        <v>PSSE_DMAT_HYB_SCR7.06_XR1.63_P1_Q0.395</v>
      </c>
      <c r="Y294" t="e">
        <f t="shared" si="24"/>
        <v>#REF!</v>
      </c>
      <c r="AH294" s="7"/>
      <c r="AI294" s="7"/>
    </row>
    <row r="295" spans="1:35" x14ac:dyDescent="0.25">
      <c r="A295" s="5" t="s">
        <v>366</v>
      </c>
      <c r="B295" s="5" t="s">
        <v>17</v>
      </c>
      <c r="C295" t="s">
        <v>65</v>
      </c>
      <c r="D295">
        <v>20</v>
      </c>
      <c r="E295">
        <v>1</v>
      </c>
      <c r="F295">
        <v>0.39500000000000002</v>
      </c>
      <c r="G295" s="7">
        <v>7.06</v>
      </c>
      <c r="H295" s="7">
        <v>1.63</v>
      </c>
      <c r="I295" t="e">
        <f>VLOOKUP(V295,#REF!,2,FALSE)</f>
        <v>#REF!</v>
      </c>
      <c r="J295">
        <v>0</v>
      </c>
      <c r="K295">
        <v>0</v>
      </c>
      <c r="L295">
        <v>0</v>
      </c>
      <c r="M295" t="e">
        <f t="shared" si="25"/>
        <v>#REF!</v>
      </c>
      <c r="N295" t="e">
        <f t="shared" si="26"/>
        <v>#REF!</v>
      </c>
      <c r="O295" t="e">
        <f>#REF!^2/((G295*#REF!)*(SQRT(1+H295^2)))</f>
        <v>#REF!</v>
      </c>
      <c r="P295" t="e">
        <f t="shared" si="27"/>
        <v>#REF!</v>
      </c>
      <c r="Q295" t="e">
        <f>VLOOKUP(V295,#REF!,4,FALSE)</f>
        <v>#REF!</v>
      </c>
      <c r="R295" s="13" t="e">
        <f>VLOOKUP(V295,#REF!,3,FALSE)</f>
        <v>#REF!</v>
      </c>
      <c r="S295">
        <v>-0.29733198165892899</v>
      </c>
      <c r="T295">
        <v>0</v>
      </c>
      <c r="U295" t="e">
        <f>IF(W295="","PSSE_Test_"&amp;A295&amp;"_"&amp;#REF!&amp;"_R0"&amp;"_SCR"&amp;ROUND(G295,2)&amp;"_XR"&amp;ROUND(H295,2)&amp;"_P"&amp;E295&amp;"_Q"&amp;VLOOKUP(F295,$AK$3:$AL$7,2,FALSE),"Test_"&amp;A295&amp;"_"&amp;#REF!&amp;"_R0"&amp;"_SCR"&amp;ROUND(G295,2)&amp;"_XR"&amp;ROUND(H295,2)&amp;"_P"&amp;E295&amp;"_Q"&amp;VLOOKUP(F295,$AK$3:$AL$7,2,FALSE)&amp;"_"&amp;W295)</f>
        <v>#REF!</v>
      </c>
      <c r="V295" t="str">
        <f t="shared" si="23"/>
        <v>PSSE_DMAT_HYB_SCR7.06_XR1.63_P1_Q0.395</v>
      </c>
      <c r="Y295" t="e">
        <f t="shared" si="24"/>
        <v>#REF!</v>
      </c>
      <c r="AH295" s="7"/>
      <c r="AI295" s="7"/>
    </row>
  </sheetData>
  <autoFilter ref="A1:W295" xr:uid="{00000000-0009-0000-0000-000000000000}"/>
  <phoneticPr fontId="18" type="noConversion"/>
  <conditionalFormatting sqref="B1:B1048576">
    <cfRule type="containsText" dxfId="5" priority="1" operator="containsText" text="No">
      <formula>NOT(ISERROR(SEARCH("No",B1)))</formula>
    </cfRule>
    <cfRule type="containsText" dxfId="4" priority="2" operator="containsText" text="Yes">
      <formula>NOT(ISERROR(SEARCH("Yes",B1)))</formula>
    </cfRule>
  </conditionalFormatting>
  <conditionalFormatting sqref="I1:I295 Q1:Q295">
    <cfRule type="cellIs" dxfId="3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CDFE-695C-47FD-A079-2BC3C940AA4F}">
  <dimension ref="A1:AK557"/>
  <sheetViews>
    <sheetView topLeftCell="A541" workbookViewId="0">
      <selection activeCell="C547" sqref="C547"/>
    </sheetView>
  </sheetViews>
  <sheetFormatPr defaultRowHeight="15" x14ac:dyDescent="0.25"/>
  <cols>
    <col min="1" max="1" width="30.7109375" customWidth="1"/>
    <col min="2" max="2" width="11.140625" bestFit="1" customWidth="1"/>
    <col min="3" max="3" width="34.28515625" bestFit="1" customWidth="1"/>
    <col min="4" max="4" width="34.28515625" customWidth="1"/>
    <col min="5" max="5" width="10" bestFit="1" customWidth="1"/>
    <col min="6" max="6" width="12" bestFit="1" customWidth="1"/>
    <col min="7" max="7" width="9.85546875" customWidth="1"/>
    <col min="8" max="8" width="6.5703125" bestFit="1" customWidth="1"/>
    <col min="9" max="9" width="12.42578125" customWidth="1"/>
    <col min="10" max="10" width="14.28515625" bestFit="1" customWidth="1"/>
    <col min="11" max="11" width="15.42578125" customWidth="1"/>
    <col min="12" max="12" width="11.28515625" bestFit="1" customWidth="1"/>
    <col min="13" max="13" width="14.85546875" bestFit="1" customWidth="1"/>
    <col min="14" max="14" width="8.42578125" bestFit="1" customWidth="1"/>
    <col min="15" max="15" width="7.42578125" bestFit="1" customWidth="1"/>
    <col min="16" max="16" width="9.85546875" bestFit="1" customWidth="1"/>
    <col min="17" max="17" width="9.85546875" customWidth="1"/>
    <col min="18" max="18" width="10.28515625" bestFit="1" customWidth="1"/>
    <col min="19" max="19" width="13.5703125" bestFit="1" customWidth="1"/>
    <col min="20" max="20" width="71.7109375" bestFit="1" customWidth="1"/>
    <col min="21" max="21" width="65" bestFit="1" customWidth="1"/>
    <col min="22" max="22" width="9.85546875" customWidth="1"/>
    <col min="23" max="23" width="14.5703125" customWidth="1"/>
  </cols>
  <sheetData>
    <row r="1" spans="1:37" x14ac:dyDescent="0.25">
      <c r="A1" t="s">
        <v>0</v>
      </c>
      <c r="B1" t="s">
        <v>1</v>
      </c>
      <c r="C1" t="s">
        <v>19</v>
      </c>
      <c r="D1" t="s">
        <v>367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20</v>
      </c>
      <c r="R1" t="s">
        <v>14</v>
      </c>
      <c r="S1" t="s">
        <v>16</v>
      </c>
      <c r="T1" t="s">
        <v>15</v>
      </c>
      <c r="U1" t="s">
        <v>21</v>
      </c>
      <c r="V1" t="s">
        <v>22</v>
      </c>
      <c r="W1" t="s">
        <v>23</v>
      </c>
    </row>
    <row r="2" spans="1:37" x14ac:dyDescent="0.25">
      <c r="A2" t="s">
        <v>376</v>
      </c>
      <c r="B2" s="5" t="s">
        <v>17</v>
      </c>
      <c r="C2" t="s">
        <v>29</v>
      </c>
      <c r="E2">
        <v>1</v>
      </c>
      <c r="F2">
        <v>0</v>
      </c>
      <c r="G2">
        <v>7.06</v>
      </c>
      <c r="H2">
        <v>1.6319999999999999</v>
      </c>
      <c r="I2" t="str">
        <f>VLOOKUP(U2,[1]BaseCases!$H$2:$K$143,2,FALSE)</f>
        <v>0.9653</v>
      </c>
      <c r="J2">
        <v>0</v>
      </c>
      <c r="K2">
        <v>0</v>
      </c>
      <c r="L2">
        <f t="shared" ref="L2:L65" si="0">N2*S2</f>
        <v>0</v>
      </c>
      <c r="M2">
        <f t="shared" ref="M2:M65" si="1">O2*S2</f>
        <v>0</v>
      </c>
      <c r="N2">
        <f>[1]Inputs!$B$5^2/((G2*[1]Inputs!$B$7)*(SQRT(1+H2^2)))</f>
        <v>12.398416711713383</v>
      </c>
      <c r="O2">
        <f>N2*H2/(2*PI()*50)</f>
        <v>6.4407510153791828E-2</v>
      </c>
      <c r="P2" t="str">
        <f>VLOOKUP(U2,[1]BaseCases!$H$2:$K$143,4,FALSE)</f>
        <v>1.0000</v>
      </c>
      <c r="Q2" t="str">
        <f>VLOOKUP(U2,[1]BaseCases!$H$2:$K$143,3,FALSE)</f>
        <v>1.0300</v>
      </c>
      <c r="R2">
        <v>0</v>
      </c>
      <c r="S2">
        <v>0</v>
      </c>
      <c r="T2" t="e">
        <f>IF(V2="","Test_"&amp;A2&amp;"_"&amp;[1]Inputs!$A$1&amp;"_R0"&amp;"_SCR"&amp;ROUND(G2,2)&amp;"_XR"&amp;ROUND(H2,2)&amp;"_P"&amp;E2&amp;"_Q"&amp;VLOOKUP(F2,#REF!,2,FALSE),"Test_"&amp;A2&amp;"_"&amp;[1]Inputs!$A$1&amp;"_R0"&amp;"_SCR"&amp;ROUND(G2,2)&amp;"_XR"&amp;ROUND(H2,2)&amp;"_P"&amp;E2&amp;"_Q"&amp;VLOOKUP(F2,#REF!,2,FALSE)&amp;"_"&amp;V2)</f>
        <v>#REF!</v>
      </c>
      <c r="U2" t="str">
        <f>"PSSE_DMAT_BESSD_SCR"&amp;ROUND(G2,2)&amp;"_XR"&amp;ROUND(H2,2)&amp;"_P"&amp;E2&amp;"_Q"&amp;F2</f>
        <v>PSSE_DMAT_BESSD_SCR7.06_XR1.63_P1_Q0</v>
      </c>
    </row>
    <row r="3" spans="1:37" x14ac:dyDescent="0.25">
      <c r="A3" t="s">
        <v>377</v>
      </c>
      <c r="B3" s="5" t="s">
        <v>17</v>
      </c>
      <c r="C3" t="s">
        <v>29</v>
      </c>
      <c r="E3">
        <v>1</v>
      </c>
      <c r="F3">
        <v>0</v>
      </c>
      <c r="G3">
        <v>4.53</v>
      </c>
      <c r="H3">
        <v>1.212</v>
      </c>
      <c r="I3" t="str">
        <f>VLOOKUP(U3,[1]BaseCases!$H$2:$K$143,2,FALSE)</f>
        <v>0.9087</v>
      </c>
      <c r="J3">
        <v>0</v>
      </c>
      <c r="K3">
        <v>0</v>
      </c>
      <c r="L3">
        <f t="shared" si="0"/>
        <v>0</v>
      </c>
      <c r="M3">
        <f t="shared" si="1"/>
        <v>0</v>
      </c>
      <c r="N3">
        <f>[1]Inputs!$B$5^2/((G3*[1]Inputs!$B$7)*(SQRT(1+H3^2)))</f>
        <v>23.537519962726652</v>
      </c>
      <c r="O3">
        <f t="shared" ref="O3:O66" si="2">N3*H3/(2*PI()*50)</f>
        <v>9.0805770640656758E-2</v>
      </c>
      <c r="P3" t="str">
        <f>VLOOKUP(U3,[1]BaseCases!$H$2:$K$143,4,FALSE)</f>
        <v>1.0000</v>
      </c>
      <c r="Q3" t="str">
        <f>VLOOKUP(U3,[1]BaseCases!$H$2:$K$143,3,FALSE)</f>
        <v>1.0300</v>
      </c>
      <c r="R3">
        <v>0</v>
      </c>
      <c r="S3">
        <v>0</v>
      </c>
      <c r="T3" t="e">
        <f>IF(V3="","Test_"&amp;A3&amp;"_"&amp;[1]Inputs!$A$1&amp;"_R0"&amp;"_SCR"&amp;ROUND(G3,2)&amp;"_XR"&amp;ROUND(H3,2)&amp;"_P"&amp;E3&amp;"_Q"&amp;VLOOKUP(F3,#REF!,2,FALSE),"Test_"&amp;A3&amp;"_"&amp;[1]Inputs!$A$1&amp;"_R0"&amp;"_SCR"&amp;ROUND(G3,2)&amp;"_XR"&amp;ROUND(H3,2)&amp;"_P"&amp;E3&amp;"_Q"&amp;VLOOKUP(F3,#REF!,2,FALSE)&amp;"_"&amp;V3)</f>
        <v>#REF!</v>
      </c>
      <c r="U3" t="str">
        <f t="shared" ref="U3:U66" si="3">"PSSE_DMAT_BESSD_SCR"&amp;ROUND(G3,2)&amp;"_XR"&amp;ROUND(H3,2)&amp;"_P"&amp;E3&amp;"_Q"&amp;F3</f>
        <v>PSSE_DMAT_BESSD_SCR4.53_XR1.21_P1_Q0</v>
      </c>
      <c r="AJ3" t="s">
        <v>18</v>
      </c>
    </row>
    <row r="4" spans="1:37" x14ac:dyDescent="0.25">
      <c r="A4" t="s">
        <v>378</v>
      </c>
      <c r="B4" s="5" t="s">
        <v>17</v>
      </c>
      <c r="C4" t="s">
        <v>29</v>
      </c>
      <c r="E4">
        <v>1</v>
      </c>
      <c r="F4">
        <v>0</v>
      </c>
      <c r="G4">
        <v>5</v>
      </c>
      <c r="H4">
        <v>6</v>
      </c>
      <c r="I4" t="str">
        <f>VLOOKUP(U4,[1]BaseCases!$H$2:$K$143,2,FALSE)</f>
        <v>1.0162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f>[1]Inputs!$B$5^2/((G4*[1]Inputs!$B$7)*(SQRT(1+H4^2)))</f>
        <v>5.5086306823241262</v>
      </c>
      <c r="O4">
        <f t="shared" si="2"/>
        <v>0.1052070963311478</v>
      </c>
      <c r="P4" t="str">
        <f>VLOOKUP(U4,[1]BaseCases!$H$2:$K$143,4,FALSE)</f>
        <v>1.0125</v>
      </c>
      <c r="Q4" t="str">
        <f>VLOOKUP(U4,[1]BaseCases!$H$2:$K$143,3,FALSE)</f>
        <v>1.0300</v>
      </c>
      <c r="R4">
        <v>0</v>
      </c>
      <c r="S4">
        <v>0</v>
      </c>
      <c r="T4" t="e">
        <f>IF(V4="","Test_"&amp;A4&amp;"_"&amp;[1]Inputs!$A$1&amp;"_R0"&amp;"_SCR"&amp;ROUND(G4,2)&amp;"_XR"&amp;ROUND(H4,2)&amp;"_P"&amp;E4&amp;"_Q"&amp;VLOOKUP(F4,#REF!,2,FALSE),"Test_"&amp;A4&amp;"_"&amp;[1]Inputs!$A$1&amp;"_R0"&amp;"_SCR"&amp;ROUND(G4,2)&amp;"_XR"&amp;ROUND(H4,2)&amp;"_P"&amp;E4&amp;"_Q"&amp;VLOOKUP(F4,#REF!,2,FALSE)&amp;"_"&amp;V4)</f>
        <v>#REF!</v>
      </c>
      <c r="U4" t="str">
        <f t="shared" si="3"/>
        <v>PSSE_DMAT_BESSD_SCR5_XR6_P1_Q0</v>
      </c>
      <c r="AJ4">
        <v>0.3</v>
      </c>
      <c r="AK4">
        <v>0.3</v>
      </c>
    </row>
    <row r="5" spans="1:37" x14ac:dyDescent="0.25">
      <c r="A5" t="s">
        <v>379</v>
      </c>
      <c r="B5" s="5" t="s">
        <v>17</v>
      </c>
      <c r="C5" t="s">
        <v>29</v>
      </c>
      <c r="E5">
        <v>1</v>
      </c>
      <c r="F5">
        <v>0</v>
      </c>
      <c r="G5">
        <v>7.06</v>
      </c>
      <c r="H5">
        <v>1.6319999999999999</v>
      </c>
      <c r="I5" t="str">
        <f>VLOOKUP(U5,[1]BaseCases!$H$2:$K$143,2,FALSE)</f>
        <v>0.9653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>[1]Inputs!$B$5^2/((G5*[1]Inputs!$B$7)*(SQRT(1+H5^2)))</f>
        <v>12.398416711713383</v>
      </c>
      <c r="O5">
        <f t="shared" si="2"/>
        <v>6.4407510153791828E-2</v>
      </c>
      <c r="P5" t="str">
        <f>VLOOKUP(U5,[1]BaseCases!$H$2:$K$143,4,FALSE)</f>
        <v>1.0000</v>
      </c>
      <c r="Q5" t="str">
        <f>VLOOKUP(U5,[1]BaseCases!$H$2:$K$143,3,FALSE)</f>
        <v>1.0300</v>
      </c>
      <c r="R5">
        <v>0</v>
      </c>
      <c r="S5">
        <v>0</v>
      </c>
      <c r="T5" t="e">
        <f>IF(V5="","Test_"&amp;A5&amp;"_"&amp;[1]Inputs!$A$1&amp;"_R0"&amp;"_SCR"&amp;ROUND(G5,2)&amp;"_XR"&amp;ROUND(H5,2)&amp;"_P"&amp;E5&amp;"_Q"&amp;VLOOKUP(F5,#REF!,2,FALSE),"Test_"&amp;A5&amp;"_"&amp;[1]Inputs!$A$1&amp;"_R0"&amp;"_SCR"&amp;ROUND(G5,2)&amp;"_XR"&amp;ROUND(H5,2)&amp;"_P"&amp;E5&amp;"_Q"&amp;VLOOKUP(F5,#REF!,2,FALSE)&amp;"_"&amp;V5)</f>
        <v>#REF!</v>
      </c>
      <c r="U5" t="str">
        <f t="shared" si="3"/>
        <v>PSSE_DMAT_BESSD_SCR7.06_XR1.63_P1_Q0</v>
      </c>
      <c r="AJ5">
        <v>-0.3</v>
      </c>
      <c r="AK5" t="s">
        <v>24</v>
      </c>
    </row>
    <row r="6" spans="1:37" x14ac:dyDescent="0.25">
      <c r="A6" t="s">
        <v>380</v>
      </c>
      <c r="B6" s="5" t="s">
        <v>17</v>
      </c>
      <c r="C6" t="s">
        <v>29</v>
      </c>
      <c r="E6">
        <v>1</v>
      </c>
      <c r="F6">
        <v>0</v>
      </c>
      <c r="G6">
        <v>4.53</v>
      </c>
      <c r="H6">
        <v>1.212</v>
      </c>
      <c r="I6" t="str">
        <f>VLOOKUP(U6,[1]BaseCases!$H$2:$K$143,2,FALSE)</f>
        <v>0.9087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f>[1]Inputs!$B$5^2/((G6*[1]Inputs!$B$7)*(SQRT(1+H6^2)))</f>
        <v>23.537519962726652</v>
      </c>
      <c r="O6">
        <f t="shared" si="2"/>
        <v>9.0805770640656758E-2</v>
      </c>
      <c r="P6" t="str">
        <f>VLOOKUP(U6,[1]BaseCases!$H$2:$K$143,4,FALSE)</f>
        <v>1.0000</v>
      </c>
      <c r="Q6" t="str">
        <f>VLOOKUP(U6,[1]BaseCases!$H$2:$K$143,3,FALSE)</f>
        <v>1.0300</v>
      </c>
      <c r="R6">
        <v>0</v>
      </c>
      <c r="S6">
        <v>0</v>
      </c>
      <c r="T6" t="e">
        <f>IF(V6="","Test_"&amp;A6&amp;"_"&amp;[1]Inputs!$A$1&amp;"_R0"&amp;"_SCR"&amp;ROUND(G6,2)&amp;"_XR"&amp;ROUND(H6,2)&amp;"_P"&amp;E6&amp;"_Q"&amp;VLOOKUP(F6,#REF!,2,FALSE),"Test_"&amp;A6&amp;"_"&amp;[1]Inputs!$A$1&amp;"_R0"&amp;"_SCR"&amp;ROUND(G6,2)&amp;"_XR"&amp;ROUND(H6,2)&amp;"_P"&amp;E6&amp;"_Q"&amp;VLOOKUP(F6,#REF!,2,FALSE)&amp;"_"&amp;V6)</f>
        <v>#REF!</v>
      </c>
      <c r="U6" t="str">
        <f t="shared" si="3"/>
        <v>PSSE_DMAT_BESSD_SCR4.53_XR1.21_P1_Q0</v>
      </c>
      <c r="AJ6">
        <v>0.39500000000000002</v>
      </c>
      <c r="AK6">
        <v>0.39500000000000002</v>
      </c>
    </row>
    <row r="7" spans="1:37" x14ac:dyDescent="0.25">
      <c r="A7" t="s">
        <v>381</v>
      </c>
      <c r="B7" s="5" t="s">
        <v>17</v>
      </c>
      <c r="C7" t="s">
        <v>29</v>
      </c>
      <c r="E7">
        <v>1</v>
      </c>
      <c r="F7">
        <v>0</v>
      </c>
      <c r="G7">
        <v>5</v>
      </c>
      <c r="H7">
        <v>6</v>
      </c>
      <c r="I7" t="str">
        <f>VLOOKUP(U7,[1]BaseCases!$H$2:$K$143,2,FALSE)</f>
        <v>1.0162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f>[1]Inputs!$B$5^2/((G7*[1]Inputs!$B$7)*(SQRT(1+H7^2)))</f>
        <v>5.5086306823241262</v>
      </c>
      <c r="O7">
        <f t="shared" si="2"/>
        <v>0.1052070963311478</v>
      </c>
      <c r="P7" t="str">
        <f>VLOOKUP(U7,[1]BaseCases!$H$2:$K$143,4,FALSE)</f>
        <v>1.0125</v>
      </c>
      <c r="Q7" t="str">
        <f>VLOOKUP(U7,[1]BaseCases!$H$2:$K$143,3,FALSE)</f>
        <v>1.0300</v>
      </c>
      <c r="R7">
        <v>0</v>
      </c>
      <c r="S7">
        <v>0</v>
      </c>
      <c r="T7" t="e">
        <f>IF(V7="","Test_"&amp;A7&amp;"_"&amp;[1]Inputs!$A$1&amp;"_R0"&amp;"_SCR"&amp;ROUND(G7,2)&amp;"_XR"&amp;ROUND(H7,2)&amp;"_P"&amp;E7&amp;"_Q"&amp;VLOOKUP(F7,#REF!,2,FALSE),"Test_"&amp;A7&amp;"_"&amp;[1]Inputs!$A$1&amp;"_R0"&amp;"_SCR"&amp;ROUND(G7,2)&amp;"_XR"&amp;ROUND(H7,2)&amp;"_P"&amp;E7&amp;"_Q"&amp;VLOOKUP(F7,#REF!,2,FALSE)&amp;"_"&amp;V7)</f>
        <v>#REF!</v>
      </c>
      <c r="U7" t="str">
        <f t="shared" si="3"/>
        <v>PSSE_DMAT_BESSD_SCR5_XR6_P1_Q0</v>
      </c>
      <c r="AJ7">
        <v>-0.39500000000000002</v>
      </c>
      <c r="AK7" t="s">
        <v>25</v>
      </c>
    </row>
    <row r="8" spans="1:37" x14ac:dyDescent="0.25">
      <c r="A8" t="s">
        <v>382</v>
      </c>
      <c r="B8" s="5" t="s">
        <v>17</v>
      </c>
      <c r="C8" t="s">
        <v>29</v>
      </c>
      <c r="E8">
        <v>0.05</v>
      </c>
      <c r="F8">
        <v>0</v>
      </c>
      <c r="G8">
        <v>7.06</v>
      </c>
      <c r="H8">
        <v>1.6319999999999999</v>
      </c>
      <c r="I8" t="str">
        <f>VLOOKUP(U8,[1]BaseCases!$H$2:$K$143,2,FALSE)</f>
        <v>1.0264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f>[1]Inputs!$B$5^2/((G8*[1]Inputs!$B$7)*(SQRT(1+H8^2)))</f>
        <v>12.398416711713383</v>
      </c>
      <c r="O8">
        <f t="shared" si="2"/>
        <v>6.4407510153791828E-2</v>
      </c>
      <c r="P8" t="str">
        <f>VLOOKUP(U8,[1]BaseCases!$H$2:$K$143,4,FALSE)</f>
        <v>1.0000</v>
      </c>
      <c r="Q8" t="str">
        <f>VLOOKUP(U8,[1]BaseCases!$H$2:$K$143,3,FALSE)</f>
        <v>1.0300</v>
      </c>
      <c r="R8">
        <v>0</v>
      </c>
      <c r="S8">
        <v>0</v>
      </c>
      <c r="T8" t="e">
        <f>IF(V8="","Test_"&amp;A8&amp;"_"&amp;[1]Inputs!$A$1&amp;"_R0"&amp;"_SCR"&amp;ROUND(G8,2)&amp;"_XR"&amp;ROUND(H8,2)&amp;"_P"&amp;E8&amp;"_Q"&amp;VLOOKUP(F8,#REF!,2,FALSE),"Test_"&amp;A8&amp;"_"&amp;[1]Inputs!$A$1&amp;"_R0"&amp;"_SCR"&amp;ROUND(G8,2)&amp;"_XR"&amp;ROUND(H8,2)&amp;"_P"&amp;E8&amp;"_Q"&amp;VLOOKUP(F8,#REF!,2,FALSE)&amp;"_"&amp;V8)</f>
        <v>#REF!</v>
      </c>
      <c r="U8" t="str">
        <f t="shared" si="3"/>
        <v>PSSE_DMAT_BESSD_SCR7.06_XR1.63_P0.05_Q0</v>
      </c>
      <c r="AJ8">
        <v>0</v>
      </c>
      <c r="AK8">
        <v>0</v>
      </c>
    </row>
    <row r="9" spans="1:37" x14ac:dyDescent="0.25">
      <c r="A9" t="s">
        <v>383</v>
      </c>
      <c r="B9" s="5" t="s">
        <v>17</v>
      </c>
      <c r="C9" t="s">
        <v>29</v>
      </c>
      <c r="E9">
        <v>0.05</v>
      </c>
      <c r="F9">
        <v>0</v>
      </c>
      <c r="G9">
        <v>4.53</v>
      </c>
      <c r="H9">
        <v>1.212</v>
      </c>
      <c r="I9" t="str">
        <f>VLOOKUP(U9,[1]BaseCases!$H$2:$K$143,2,FALSE)</f>
        <v>1.0233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>[1]Inputs!$B$5^2/((G9*[1]Inputs!$B$7)*(SQRT(1+H9^2)))</f>
        <v>23.537519962726652</v>
      </c>
      <c r="O9">
        <f t="shared" si="2"/>
        <v>9.0805770640656758E-2</v>
      </c>
      <c r="P9" t="str">
        <f>VLOOKUP(U9,[1]BaseCases!$H$2:$K$143,4,FALSE)</f>
        <v>1.0000</v>
      </c>
      <c r="Q9" t="str">
        <f>VLOOKUP(U9,[1]BaseCases!$H$2:$K$143,3,FALSE)</f>
        <v>1.0300</v>
      </c>
      <c r="R9">
        <v>0</v>
      </c>
      <c r="S9">
        <v>0</v>
      </c>
      <c r="T9" t="e">
        <f>IF(V9="","Test_"&amp;A9&amp;"_"&amp;[1]Inputs!$A$1&amp;"_R0"&amp;"_SCR"&amp;ROUND(G9,2)&amp;"_XR"&amp;ROUND(H9,2)&amp;"_P"&amp;E9&amp;"_Q"&amp;VLOOKUP(F9,#REF!,2,FALSE),"Test_"&amp;A9&amp;"_"&amp;[1]Inputs!$A$1&amp;"_R0"&amp;"_SCR"&amp;ROUND(G9,2)&amp;"_XR"&amp;ROUND(H9,2)&amp;"_P"&amp;E9&amp;"_Q"&amp;VLOOKUP(F9,#REF!,2,FALSE)&amp;"_"&amp;V9)</f>
        <v>#REF!</v>
      </c>
      <c r="U9" t="str">
        <f t="shared" si="3"/>
        <v>PSSE_DMAT_BESSD_SCR4.53_XR1.21_P0.05_Q0</v>
      </c>
    </row>
    <row r="10" spans="1:37" x14ac:dyDescent="0.25">
      <c r="A10" t="s">
        <v>384</v>
      </c>
      <c r="B10" s="5" t="s">
        <v>17</v>
      </c>
      <c r="C10" t="s">
        <v>29</v>
      </c>
      <c r="E10">
        <v>0.05</v>
      </c>
      <c r="F10">
        <v>0</v>
      </c>
      <c r="G10">
        <v>5</v>
      </c>
      <c r="H10">
        <v>6</v>
      </c>
      <c r="I10" t="str">
        <f>VLOOKUP(U10,[1]BaseCases!$H$2:$K$143,2,FALSE)</f>
        <v>1.0284</v>
      </c>
      <c r="J10">
        <v>0</v>
      </c>
      <c r="K10">
        <v>0</v>
      </c>
      <c r="L10">
        <f t="shared" si="0"/>
        <v>0</v>
      </c>
      <c r="M10">
        <f t="shared" si="1"/>
        <v>0</v>
      </c>
      <c r="N10">
        <f>[1]Inputs!$B$5^2/((G10*[1]Inputs!$B$7)*(SQRT(1+H10^2)))</f>
        <v>5.5086306823241262</v>
      </c>
      <c r="O10">
        <f t="shared" si="2"/>
        <v>0.1052070963311478</v>
      </c>
      <c r="P10" t="str">
        <f>VLOOKUP(U10,[1]BaseCases!$H$2:$K$143,4,FALSE)</f>
        <v>1.0000</v>
      </c>
      <c r="Q10" t="str">
        <f>VLOOKUP(U10,[1]BaseCases!$H$2:$K$143,3,FALSE)</f>
        <v>1.0300</v>
      </c>
      <c r="R10">
        <v>0</v>
      </c>
      <c r="S10">
        <v>0</v>
      </c>
      <c r="T10" t="e">
        <f>IF(V10="","Test_"&amp;A10&amp;"_"&amp;[1]Inputs!$A$1&amp;"_R0"&amp;"_SCR"&amp;ROUND(G10,2)&amp;"_XR"&amp;ROUND(H10,2)&amp;"_P"&amp;E10&amp;"_Q"&amp;VLOOKUP(F10,#REF!,2,FALSE),"Test_"&amp;A10&amp;"_"&amp;[1]Inputs!$A$1&amp;"_R0"&amp;"_SCR"&amp;ROUND(G10,2)&amp;"_XR"&amp;ROUND(H10,2)&amp;"_P"&amp;E10&amp;"_Q"&amp;VLOOKUP(F10,#REF!,2,FALSE)&amp;"_"&amp;V10)</f>
        <v>#REF!</v>
      </c>
      <c r="U10" t="str">
        <f t="shared" si="3"/>
        <v>PSSE_DMAT_BESSD_SCR5_XR6_P0.05_Q0</v>
      </c>
    </row>
    <row r="11" spans="1:37" x14ac:dyDescent="0.25">
      <c r="A11" t="s">
        <v>385</v>
      </c>
      <c r="B11" s="5" t="s">
        <v>17</v>
      </c>
      <c r="C11" t="s">
        <v>30</v>
      </c>
      <c r="E11">
        <v>1</v>
      </c>
      <c r="F11">
        <v>0</v>
      </c>
      <c r="G11">
        <v>7.06</v>
      </c>
      <c r="H11">
        <v>1.6319999999999999</v>
      </c>
      <c r="I11" t="str">
        <f>VLOOKUP(U11,[1]BaseCases!$H$2:$K$143,2,FALSE)</f>
        <v>0.9653</v>
      </c>
      <c r="J11">
        <v>0</v>
      </c>
      <c r="K11">
        <v>0</v>
      </c>
      <c r="L11">
        <f t="shared" si="0"/>
        <v>0</v>
      </c>
      <c r="M11">
        <f t="shared" si="1"/>
        <v>0</v>
      </c>
      <c r="N11">
        <f>[1]Inputs!$B$5^2/((G11*[1]Inputs!$B$7)*(SQRT(1+H11^2)))</f>
        <v>12.398416711713383</v>
      </c>
      <c r="O11">
        <f t="shared" si="2"/>
        <v>6.4407510153791828E-2</v>
      </c>
      <c r="P11" t="str">
        <f>VLOOKUP(U11,[1]BaseCases!$H$2:$K$143,4,FALSE)</f>
        <v>1.0000</v>
      </c>
      <c r="Q11" t="str">
        <f>VLOOKUP(U11,[1]BaseCases!$H$2:$K$143,3,FALSE)</f>
        <v>1.0300</v>
      </c>
      <c r="R11">
        <v>0</v>
      </c>
      <c r="S11">
        <v>0</v>
      </c>
      <c r="T11" t="e">
        <f>IF(V11="","Test_"&amp;A11&amp;"_"&amp;[1]Inputs!$A$1&amp;"_R0"&amp;"_SCR"&amp;ROUND(G11,2)&amp;"_XR"&amp;ROUND(H11,2)&amp;"_P"&amp;E11&amp;"_Q"&amp;VLOOKUP(F11,#REF!,2,FALSE),"Test_"&amp;A11&amp;"_"&amp;[1]Inputs!$A$1&amp;"_R0"&amp;"_SCR"&amp;ROUND(G11,2)&amp;"_XR"&amp;ROUND(H11,2)&amp;"_P"&amp;E11&amp;"_Q"&amp;VLOOKUP(F11,#REF!,2,FALSE)&amp;"_"&amp;V11)</f>
        <v>#REF!</v>
      </c>
      <c r="U11" t="str">
        <f t="shared" si="3"/>
        <v>PSSE_DMAT_BESSD_SCR7.06_XR1.63_P1_Q0</v>
      </c>
    </row>
    <row r="12" spans="1:37" x14ac:dyDescent="0.25">
      <c r="A12" t="s">
        <v>386</v>
      </c>
      <c r="B12" s="5" t="s">
        <v>17</v>
      </c>
      <c r="C12" t="s">
        <v>30</v>
      </c>
      <c r="E12">
        <v>1</v>
      </c>
      <c r="F12">
        <v>0</v>
      </c>
      <c r="G12">
        <v>4.53</v>
      </c>
      <c r="H12">
        <v>1.212</v>
      </c>
      <c r="I12" t="str">
        <f>VLOOKUP(U12,[1]BaseCases!$H$2:$K$143,2,FALSE)</f>
        <v>0.9087</v>
      </c>
      <c r="J12">
        <v>0</v>
      </c>
      <c r="K12">
        <v>0</v>
      </c>
      <c r="L12">
        <f t="shared" si="0"/>
        <v>0</v>
      </c>
      <c r="M12">
        <f t="shared" si="1"/>
        <v>0</v>
      </c>
      <c r="N12">
        <f>[1]Inputs!$B$5^2/((G12*[1]Inputs!$B$7)*(SQRT(1+H12^2)))</f>
        <v>23.537519962726652</v>
      </c>
      <c r="O12">
        <f t="shared" si="2"/>
        <v>9.0805770640656758E-2</v>
      </c>
      <c r="P12" t="str">
        <f>VLOOKUP(U12,[1]BaseCases!$H$2:$K$143,4,FALSE)</f>
        <v>1.0000</v>
      </c>
      <c r="Q12" t="str">
        <f>VLOOKUP(U12,[1]BaseCases!$H$2:$K$143,3,FALSE)</f>
        <v>1.0300</v>
      </c>
      <c r="R12">
        <v>0</v>
      </c>
      <c r="S12">
        <v>0</v>
      </c>
      <c r="T12" t="e">
        <f>IF(V12="","Test_"&amp;A12&amp;"_"&amp;[1]Inputs!$A$1&amp;"_R0"&amp;"_SCR"&amp;ROUND(G12,2)&amp;"_XR"&amp;ROUND(H12,2)&amp;"_P"&amp;E12&amp;"_Q"&amp;VLOOKUP(F12,#REF!,2,FALSE),"Test_"&amp;A12&amp;"_"&amp;[1]Inputs!$A$1&amp;"_R0"&amp;"_SCR"&amp;ROUND(G12,2)&amp;"_XR"&amp;ROUND(H12,2)&amp;"_P"&amp;E12&amp;"_Q"&amp;VLOOKUP(F12,#REF!,2,FALSE)&amp;"_"&amp;V12)</f>
        <v>#REF!</v>
      </c>
      <c r="U12" t="str">
        <f t="shared" si="3"/>
        <v>PSSE_DMAT_BESSD_SCR4.53_XR1.21_P1_Q0</v>
      </c>
    </row>
    <row r="13" spans="1:37" x14ac:dyDescent="0.25">
      <c r="A13" t="s">
        <v>387</v>
      </c>
      <c r="B13" s="5" t="s">
        <v>17</v>
      </c>
      <c r="C13" t="s">
        <v>30</v>
      </c>
      <c r="E13">
        <v>1</v>
      </c>
      <c r="F13">
        <v>0</v>
      </c>
      <c r="G13">
        <v>10</v>
      </c>
      <c r="H13">
        <v>6</v>
      </c>
      <c r="I13" t="str">
        <f>VLOOKUP(U13,[1]BaseCases!$H$2:$K$143,2,FALSE)</f>
        <v>1.0185</v>
      </c>
      <c r="J13">
        <v>0</v>
      </c>
      <c r="K13">
        <v>0</v>
      </c>
      <c r="L13">
        <f t="shared" si="0"/>
        <v>0</v>
      </c>
      <c r="M13">
        <f t="shared" si="1"/>
        <v>0</v>
      </c>
      <c r="N13">
        <f>[1]Inputs!$B$5^2/((G13*[1]Inputs!$B$7)*(SQRT(1+H13^2)))</f>
        <v>2.7543153411620631</v>
      </c>
      <c r="O13">
        <f t="shared" si="2"/>
        <v>5.2603548165573902E-2</v>
      </c>
      <c r="P13" t="str">
        <f>VLOOKUP(U13,[1]BaseCases!$H$2:$K$143,4,FALSE)</f>
        <v>1.0125</v>
      </c>
      <c r="Q13" t="str">
        <f>VLOOKUP(U13,[1]BaseCases!$H$2:$K$143,3,FALSE)</f>
        <v>1.0300</v>
      </c>
      <c r="R13">
        <v>0</v>
      </c>
      <c r="S13">
        <v>0</v>
      </c>
      <c r="T13" t="e">
        <f>IF(V13="","Test_"&amp;A13&amp;"_"&amp;[1]Inputs!$A$1&amp;"_R0"&amp;"_SCR"&amp;ROUND(G13,2)&amp;"_XR"&amp;ROUND(H13,2)&amp;"_P"&amp;E13&amp;"_Q"&amp;VLOOKUP(F13,#REF!,2,FALSE),"Test_"&amp;A13&amp;"_"&amp;[1]Inputs!$A$1&amp;"_R0"&amp;"_SCR"&amp;ROUND(G13,2)&amp;"_XR"&amp;ROUND(H13,2)&amp;"_P"&amp;E13&amp;"_Q"&amp;VLOOKUP(F13,#REF!,2,FALSE)&amp;"_"&amp;V13)</f>
        <v>#REF!</v>
      </c>
      <c r="U13" t="str">
        <f t="shared" si="3"/>
        <v>PSSE_DMAT_BESSD_SCR10_XR6_P1_Q0</v>
      </c>
    </row>
    <row r="14" spans="1:37" x14ac:dyDescent="0.25">
      <c r="A14" t="s">
        <v>388</v>
      </c>
      <c r="B14" s="5" t="s">
        <v>17</v>
      </c>
      <c r="C14" t="s">
        <v>30</v>
      </c>
      <c r="E14">
        <v>1</v>
      </c>
      <c r="F14">
        <v>0</v>
      </c>
      <c r="G14">
        <v>3</v>
      </c>
      <c r="H14">
        <v>6</v>
      </c>
      <c r="I14" t="str">
        <f>VLOOKUP(U14,[1]BaseCases!$H$2:$K$143,2,FALSE)</f>
        <v>1.0275</v>
      </c>
      <c r="J14">
        <v>0</v>
      </c>
      <c r="K14">
        <v>0</v>
      </c>
      <c r="L14">
        <f t="shared" si="0"/>
        <v>0</v>
      </c>
      <c r="M14">
        <f t="shared" si="1"/>
        <v>0</v>
      </c>
      <c r="N14">
        <f>[1]Inputs!$B$5^2/((G14*[1]Inputs!$B$7)*(SQRT(1+H14^2)))</f>
        <v>9.181051137206877</v>
      </c>
      <c r="O14">
        <f t="shared" si="2"/>
        <v>0.17534516055191296</v>
      </c>
      <c r="P14" t="str">
        <f>VLOOKUP(U14,[1]BaseCases!$H$2:$K$143,4,FALSE)</f>
        <v>1.0125</v>
      </c>
      <c r="Q14" t="str">
        <f>VLOOKUP(U14,[1]BaseCases!$H$2:$K$143,3,FALSE)</f>
        <v>1.0300</v>
      </c>
      <c r="R14">
        <v>0</v>
      </c>
      <c r="S14">
        <v>0</v>
      </c>
      <c r="T14" t="e">
        <f>IF(V14="","Test_"&amp;A14&amp;"_"&amp;[1]Inputs!$A$1&amp;"_R0"&amp;"_SCR"&amp;ROUND(G14,2)&amp;"_XR"&amp;ROUND(H14,2)&amp;"_P"&amp;E14&amp;"_Q"&amp;VLOOKUP(F14,#REF!,2,FALSE),"Test_"&amp;A14&amp;"_"&amp;[1]Inputs!$A$1&amp;"_R0"&amp;"_SCR"&amp;ROUND(G14,2)&amp;"_XR"&amp;ROUND(H14,2)&amp;"_P"&amp;E14&amp;"_Q"&amp;VLOOKUP(F14,#REF!,2,FALSE)&amp;"_"&amp;V14)</f>
        <v>#REF!</v>
      </c>
      <c r="U14" t="str">
        <f t="shared" si="3"/>
        <v>PSSE_DMAT_BESSD_SCR3_XR6_P1_Q0</v>
      </c>
    </row>
    <row r="15" spans="1:37" x14ac:dyDescent="0.25">
      <c r="A15" t="s">
        <v>389</v>
      </c>
      <c r="B15" s="5" t="s">
        <v>17</v>
      </c>
      <c r="C15" t="s">
        <v>31</v>
      </c>
      <c r="E15">
        <v>1</v>
      </c>
      <c r="F15">
        <v>0</v>
      </c>
      <c r="G15">
        <v>10</v>
      </c>
      <c r="H15">
        <v>14</v>
      </c>
      <c r="I15" t="str">
        <f>VLOOKUP(U15,[1]BaseCases!$H$2:$K$143,2,FALSE)</f>
        <v>1.0276</v>
      </c>
      <c r="J15">
        <v>0</v>
      </c>
      <c r="K15">
        <v>0.43</v>
      </c>
      <c r="L15">
        <f t="shared" si="0"/>
        <v>0</v>
      </c>
      <c r="M15">
        <f t="shared" si="1"/>
        <v>0</v>
      </c>
      <c r="N15">
        <f>[1]Inputs!$B$5^2/((G15*[1]Inputs!$B$7)*(SQRT(1+H15^2)))</f>
        <v>1.1936621144128245</v>
      </c>
      <c r="O15">
        <f t="shared" si="2"/>
        <v>5.3193623249290875E-2</v>
      </c>
      <c r="P15" t="str">
        <f>VLOOKUP(U15,[1]BaseCases!$H$2:$K$143,4,FALSE)</f>
        <v>1.0125</v>
      </c>
      <c r="Q15" t="str">
        <f>VLOOKUP(U15,[1]BaseCases!$H$2:$K$143,3,FALSE)</f>
        <v>1.0300</v>
      </c>
      <c r="R15">
        <v>0</v>
      </c>
      <c r="S15">
        <v>0</v>
      </c>
      <c r="T15" t="e">
        <f>IF(V15="","Test_"&amp;A15&amp;"_"&amp;[1]Inputs!$A$1&amp;"_R0"&amp;"_SCR"&amp;ROUND(G15,2)&amp;"_XR"&amp;ROUND(H15,2)&amp;"_P"&amp;E15&amp;"_Q"&amp;VLOOKUP(F15,#REF!,2,FALSE),"Test_"&amp;A15&amp;"_"&amp;[1]Inputs!$A$1&amp;"_R0"&amp;"_SCR"&amp;ROUND(G15,2)&amp;"_XR"&amp;ROUND(H15,2)&amp;"_P"&amp;E15&amp;"_Q"&amp;VLOOKUP(F15,#REF!,2,FALSE)&amp;"_"&amp;V15)</f>
        <v>#REF!</v>
      </c>
      <c r="U15" t="str">
        <f t="shared" si="3"/>
        <v>PSSE_DMAT_BESSD_SCR10_XR14_P1_Q0</v>
      </c>
    </row>
    <row r="16" spans="1:37" x14ac:dyDescent="0.25">
      <c r="A16" t="s">
        <v>390</v>
      </c>
      <c r="B16" s="5" t="s">
        <v>17</v>
      </c>
      <c r="C16" t="s">
        <v>31</v>
      </c>
      <c r="E16">
        <v>1</v>
      </c>
      <c r="F16">
        <v>-0.3</v>
      </c>
      <c r="G16">
        <v>10</v>
      </c>
      <c r="H16">
        <v>14</v>
      </c>
      <c r="I16" t="str">
        <f>VLOOKUP(U16,[1]BaseCases!$H$2:$K$143,2,FALSE)</f>
        <v>1.0567</v>
      </c>
      <c r="J16">
        <v>0</v>
      </c>
      <c r="K16">
        <v>0.43</v>
      </c>
      <c r="L16">
        <f t="shared" si="0"/>
        <v>0</v>
      </c>
      <c r="M16">
        <f t="shared" si="1"/>
        <v>0</v>
      </c>
      <c r="N16">
        <f>[1]Inputs!$B$5^2/((G16*[1]Inputs!$B$7)*(SQRT(1+H16^2)))</f>
        <v>1.1936621144128245</v>
      </c>
      <c r="O16">
        <f t="shared" si="2"/>
        <v>5.3193623249290875E-2</v>
      </c>
      <c r="P16" t="str">
        <f>VLOOKUP(U16,[1]BaseCases!$H$2:$K$143,4,FALSE)</f>
        <v>0.9875</v>
      </c>
      <c r="Q16" t="str">
        <f>VLOOKUP(U16,[1]BaseCases!$H$2:$K$143,3,FALSE)</f>
        <v>1.0148</v>
      </c>
      <c r="R16">
        <v>0</v>
      </c>
      <c r="S16">
        <v>0</v>
      </c>
      <c r="T16" t="e">
        <f>IF(V16="","Test_"&amp;A16&amp;"_"&amp;[1]Inputs!$A$1&amp;"_R0"&amp;"_SCR"&amp;ROUND(G16,2)&amp;"_XR"&amp;ROUND(H16,2)&amp;"_P"&amp;E16&amp;"_Q"&amp;VLOOKUP(F16,#REF!,2,FALSE),"Test_"&amp;A16&amp;"_"&amp;[1]Inputs!$A$1&amp;"_R0"&amp;"_SCR"&amp;ROUND(G16,2)&amp;"_XR"&amp;ROUND(H16,2)&amp;"_P"&amp;E16&amp;"_Q"&amp;VLOOKUP(F16,#REF!,2,FALSE)&amp;"_"&amp;V16)</f>
        <v>#REF!</v>
      </c>
      <c r="U16" t="str">
        <f t="shared" si="3"/>
        <v>PSSE_DMAT_BESSD_SCR10_XR14_P1_Q-0.3</v>
      </c>
    </row>
    <row r="17" spans="1:21" x14ac:dyDescent="0.25">
      <c r="A17" t="s">
        <v>391</v>
      </c>
      <c r="B17" s="5" t="s">
        <v>17</v>
      </c>
      <c r="C17" t="s">
        <v>31</v>
      </c>
      <c r="E17">
        <v>1</v>
      </c>
      <c r="F17">
        <v>0.3</v>
      </c>
      <c r="G17">
        <v>10</v>
      </c>
      <c r="H17">
        <v>14</v>
      </c>
      <c r="I17" t="str">
        <f>VLOOKUP(U17,[1]BaseCases!$H$2:$K$143,2,FALSE)</f>
        <v>0.9986</v>
      </c>
      <c r="J17">
        <v>0</v>
      </c>
      <c r="K17">
        <v>0.43</v>
      </c>
      <c r="L17">
        <f t="shared" si="0"/>
        <v>0</v>
      </c>
      <c r="M17">
        <f t="shared" si="1"/>
        <v>0</v>
      </c>
      <c r="N17">
        <f>[1]Inputs!$B$5^2/((G17*[1]Inputs!$B$7)*(SQRT(1+H17^2)))</f>
        <v>1.1936621144128245</v>
      </c>
      <c r="O17">
        <f t="shared" si="2"/>
        <v>5.3193623249290875E-2</v>
      </c>
      <c r="P17" t="str">
        <f>VLOOKUP(U17,[1]BaseCases!$H$2:$K$143,4,FALSE)</f>
        <v>1.0375</v>
      </c>
      <c r="Q17" t="str">
        <f>VLOOKUP(U17,[1]BaseCases!$H$2:$K$143,3,FALSE)</f>
        <v>1.0451</v>
      </c>
      <c r="R17">
        <v>0</v>
      </c>
      <c r="S17">
        <v>0</v>
      </c>
      <c r="T17" t="e">
        <f>IF(V17="","Test_"&amp;A17&amp;"_"&amp;[1]Inputs!$A$1&amp;"_R0"&amp;"_SCR"&amp;ROUND(G17,2)&amp;"_XR"&amp;ROUND(H17,2)&amp;"_P"&amp;E17&amp;"_Q"&amp;VLOOKUP(F17,#REF!,2,FALSE),"Test_"&amp;A17&amp;"_"&amp;[1]Inputs!$A$1&amp;"_R0"&amp;"_SCR"&amp;ROUND(G17,2)&amp;"_XR"&amp;ROUND(H17,2)&amp;"_P"&amp;E17&amp;"_Q"&amp;VLOOKUP(F17,#REF!,2,FALSE)&amp;"_"&amp;V17)</f>
        <v>#REF!</v>
      </c>
      <c r="U17" t="str">
        <f t="shared" si="3"/>
        <v>PSSE_DMAT_BESSD_SCR10_XR14_P1_Q0.3</v>
      </c>
    </row>
    <row r="18" spans="1:21" x14ac:dyDescent="0.25">
      <c r="A18" t="s">
        <v>392</v>
      </c>
      <c r="B18" s="5" t="s">
        <v>17</v>
      </c>
      <c r="C18" t="s">
        <v>31</v>
      </c>
      <c r="E18">
        <v>1</v>
      </c>
      <c r="F18">
        <v>0</v>
      </c>
      <c r="G18">
        <v>3</v>
      </c>
      <c r="H18">
        <v>14</v>
      </c>
      <c r="I18" t="str">
        <f>VLOOKUP(U18,[1]BaseCases!$H$2:$K$143,2,FALSE)</f>
        <v>1.0573</v>
      </c>
      <c r="J18">
        <v>0</v>
      </c>
      <c r="K18">
        <v>0.43</v>
      </c>
      <c r="L18">
        <f t="shared" si="0"/>
        <v>0</v>
      </c>
      <c r="M18">
        <f t="shared" si="1"/>
        <v>0</v>
      </c>
      <c r="N18">
        <f>[1]Inputs!$B$5^2/((G18*[1]Inputs!$B$7)*(SQRT(1+H18^2)))</f>
        <v>3.9788737147094158</v>
      </c>
      <c r="O18">
        <f t="shared" si="2"/>
        <v>0.17731207749763628</v>
      </c>
      <c r="P18" t="str">
        <f>VLOOKUP(U18,[1]BaseCases!$H$2:$K$143,4,FALSE)</f>
        <v>1.0125</v>
      </c>
      <c r="Q18" t="str">
        <f>VLOOKUP(U18,[1]BaseCases!$H$2:$K$143,3,FALSE)</f>
        <v>1.0300</v>
      </c>
      <c r="R18">
        <v>0</v>
      </c>
      <c r="S18">
        <v>0</v>
      </c>
      <c r="T18" t="e">
        <f>IF(V18="","Test_"&amp;A18&amp;"_"&amp;[1]Inputs!$A$1&amp;"_R0"&amp;"_SCR"&amp;ROUND(G18,2)&amp;"_XR"&amp;ROUND(H18,2)&amp;"_P"&amp;E18&amp;"_Q"&amp;VLOOKUP(F18,#REF!,2,FALSE),"Test_"&amp;A18&amp;"_"&amp;[1]Inputs!$A$1&amp;"_R0"&amp;"_SCR"&amp;ROUND(G18,2)&amp;"_XR"&amp;ROUND(H18,2)&amp;"_P"&amp;E18&amp;"_Q"&amp;VLOOKUP(F18,#REF!,2,FALSE)&amp;"_"&amp;V18)</f>
        <v>#REF!</v>
      </c>
      <c r="U18" t="str">
        <f t="shared" si="3"/>
        <v>PSSE_DMAT_BESSD_SCR3_XR14_P1_Q0</v>
      </c>
    </row>
    <row r="19" spans="1:21" x14ac:dyDescent="0.25">
      <c r="A19" t="s">
        <v>393</v>
      </c>
      <c r="B19" s="5" t="s">
        <v>17</v>
      </c>
      <c r="C19" t="s">
        <v>31</v>
      </c>
      <c r="E19">
        <v>1</v>
      </c>
      <c r="F19">
        <v>-0.3</v>
      </c>
      <c r="G19">
        <v>3</v>
      </c>
      <c r="H19">
        <v>3</v>
      </c>
      <c r="I19" t="str">
        <f>VLOOKUP(U19,[1]BaseCases!$H$2:$K$143,2,FALSE)</f>
        <v>1.0741</v>
      </c>
      <c r="J19">
        <v>0</v>
      </c>
      <c r="K19">
        <v>0.43</v>
      </c>
      <c r="L19">
        <f t="shared" si="0"/>
        <v>0</v>
      </c>
      <c r="M19">
        <f t="shared" si="1"/>
        <v>0</v>
      </c>
      <c r="N19">
        <f>[1]Inputs!$B$5^2/((G19*[1]Inputs!$B$7)*(SQRT(1+H19^2)))</f>
        <v>17.660104471401873</v>
      </c>
      <c r="O19">
        <f t="shared" si="2"/>
        <v>0.16864157532857349</v>
      </c>
      <c r="P19" t="str">
        <f>VLOOKUP(U19,[1]BaseCases!$H$2:$K$143,4,FALSE)</f>
        <v>0.9875</v>
      </c>
      <c r="Q19" t="str">
        <f>VLOOKUP(U19,[1]BaseCases!$H$2:$K$143,3,FALSE)</f>
        <v>1.0148</v>
      </c>
      <c r="R19">
        <v>0</v>
      </c>
      <c r="S19">
        <v>0</v>
      </c>
      <c r="T19" t="e">
        <f>IF(V19="","Test_"&amp;A19&amp;"_"&amp;[1]Inputs!$A$1&amp;"_R0"&amp;"_SCR"&amp;ROUND(G19,2)&amp;"_XR"&amp;ROUND(H19,2)&amp;"_P"&amp;E19&amp;"_Q"&amp;VLOOKUP(F19,#REF!,2,FALSE),"Test_"&amp;A19&amp;"_"&amp;[1]Inputs!$A$1&amp;"_R0"&amp;"_SCR"&amp;ROUND(G19,2)&amp;"_XR"&amp;ROUND(H19,2)&amp;"_P"&amp;E19&amp;"_Q"&amp;VLOOKUP(F19,#REF!,2,FALSE)&amp;"_"&amp;V19)</f>
        <v>#REF!</v>
      </c>
      <c r="U19" t="str">
        <f t="shared" si="3"/>
        <v>PSSE_DMAT_BESSD_SCR3_XR3_P1_Q-0.3</v>
      </c>
    </row>
    <row r="20" spans="1:21" x14ac:dyDescent="0.25">
      <c r="A20" t="s">
        <v>394</v>
      </c>
      <c r="B20" s="5" t="s">
        <v>17</v>
      </c>
      <c r="C20" t="s">
        <v>31</v>
      </c>
      <c r="E20">
        <v>1</v>
      </c>
      <c r="F20">
        <v>0.3</v>
      </c>
      <c r="G20">
        <v>3</v>
      </c>
      <c r="H20">
        <v>3</v>
      </c>
      <c r="I20" t="str">
        <f>VLOOKUP(U20,[1]BaseCases!$H$2:$K$143,2,FALSE)</f>
        <v>0.8802</v>
      </c>
      <c r="J20">
        <v>0</v>
      </c>
      <c r="K20">
        <v>0.43</v>
      </c>
      <c r="L20">
        <f t="shared" si="0"/>
        <v>0</v>
      </c>
      <c r="M20">
        <f t="shared" si="1"/>
        <v>0</v>
      </c>
      <c r="N20">
        <f>[1]Inputs!$B$5^2/((G20*[1]Inputs!$B$7)*(SQRT(1+H20^2)))</f>
        <v>17.660104471401873</v>
      </c>
      <c r="O20">
        <f t="shared" si="2"/>
        <v>0.16864157532857349</v>
      </c>
      <c r="P20" t="str">
        <f>VLOOKUP(U20,[1]BaseCases!$H$2:$K$143,4,FALSE)</f>
        <v>1.0375</v>
      </c>
      <c r="Q20" t="str">
        <f>VLOOKUP(U20,[1]BaseCases!$H$2:$K$143,3,FALSE)</f>
        <v>1.0452</v>
      </c>
      <c r="R20">
        <v>0</v>
      </c>
      <c r="S20">
        <v>0</v>
      </c>
      <c r="T20" t="e">
        <f>IF(V20="","Test_"&amp;A20&amp;"_"&amp;[1]Inputs!$A$1&amp;"_R0"&amp;"_SCR"&amp;ROUND(G20,2)&amp;"_XR"&amp;ROUND(H20,2)&amp;"_P"&amp;E20&amp;"_Q"&amp;VLOOKUP(F20,#REF!,2,FALSE),"Test_"&amp;A20&amp;"_"&amp;[1]Inputs!$A$1&amp;"_R0"&amp;"_SCR"&amp;ROUND(G20,2)&amp;"_XR"&amp;ROUND(H20,2)&amp;"_P"&amp;E20&amp;"_Q"&amp;VLOOKUP(F20,#REF!,2,FALSE)&amp;"_"&amp;V20)</f>
        <v>#REF!</v>
      </c>
      <c r="U20" t="str">
        <f t="shared" si="3"/>
        <v>PSSE_DMAT_BESSD_SCR3_XR3_P1_Q0.3</v>
      </c>
    </row>
    <row r="21" spans="1:21" x14ac:dyDescent="0.25">
      <c r="A21" t="s">
        <v>395</v>
      </c>
      <c r="B21" s="5" t="s">
        <v>17</v>
      </c>
      <c r="C21" t="s">
        <v>31</v>
      </c>
      <c r="E21">
        <v>0.05</v>
      </c>
      <c r="F21">
        <v>0</v>
      </c>
      <c r="G21">
        <v>10</v>
      </c>
      <c r="H21">
        <v>14</v>
      </c>
      <c r="I21" t="str">
        <f>VLOOKUP(U21,[1]BaseCases!$H$2:$K$143,2,FALSE)</f>
        <v>1.0296</v>
      </c>
      <c r="J21">
        <v>0</v>
      </c>
      <c r="K21">
        <v>0.43</v>
      </c>
      <c r="L21">
        <f t="shared" si="0"/>
        <v>0</v>
      </c>
      <c r="M21">
        <f t="shared" si="1"/>
        <v>0</v>
      </c>
      <c r="N21">
        <f>[1]Inputs!$B$5^2/((G21*[1]Inputs!$B$7)*(SQRT(1+H21^2)))</f>
        <v>1.1936621144128245</v>
      </c>
      <c r="O21">
        <f t="shared" si="2"/>
        <v>5.3193623249290875E-2</v>
      </c>
      <c r="P21" t="str">
        <f>VLOOKUP(U21,[1]BaseCases!$H$2:$K$143,4,FALSE)</f>
        <v>1.0000</v>
      </c>
      <c r="Q21" t="str">
        <f>VLOOKUP(U21,[1]BaseCases!$H$2:$K$143,3,FALSE)</f>
        <v>1.0300</v>
      </c>
      <c r="R21">
        <v>0</v>
      </c>
      <c r="S21">
        <v>0</v>
      </c>
      <c r="T21" t="e">
        <f>IF(V21="","Test_"&amp;A21&amp;"_"&amp;[1]Inputs!$A$1&amp;"_R0"&amp;"_SCR"&amp;ROUND(G21,2)&amp;"_XR"&amp;ROUND(H21,2)&amp;"_P"&amp;E21&amp;"_Q"&amp;VLOOKUP(F21,#REF!,2,FALSE),"Test_"&amp;A21&amp;"_"&amp;[1]Inputs!$A$1&amp;"_R0"&amp;"_SCR"&amp;ROUND(G21,2)&amp;"_XR"&amp;ROUND(H21,2)&amp;"_P"&amp;E21&amp;"_Q"&amp;VLOOKUP(F21,#REF!,2,FALSE)&amp;"_"&amp;V21)</f>
        <v>#REF!</v>
      </c>
      <c r="U21" t="str">
        <f t="shared" si="3"/>
        <v>PSSE_DMAT_BESSD_SCR10_XR14_P0.05_Q0</v>
      </c>
    </row>
    <row r="22" spans="1:21" x14ac:dyDescent="0.25">
      <c r="A22" t="s">
        <v>396</v>
      </c>
      <c r="B22" s="5" t="s">
        <v>17</v>
      </c>
      <c r="C22" t="s">
        <v>31</v>
      </c>
      <c r="E22">
        <v>0.05</v>
      </c>
      <c r="F22">
        <v>-0.3</v>
      </c>
      <c r="G22">
        <v>10</v>
      </c>
      <c r="H22">
        <v>14</v>
      </c>
      <c r="I22" t="str">
        <f>VLOOKUP(U22,[1]BaseCases!$H$2:$K$143,2,FALSE)</f>
        <v>1.0587</v>
      </c>
      <c r="J22">
        <v>0</v>
      </c>
      <c r="K22">
        <v>0.43</v>
      </c>
      <c r="L22">
        <f t="shared" si="0"/>
        <v>0</v>
      </c>
      <c r="M22">
        <f t="shared" si="1"/>
        <v>0</v>
      </c>
      <c r="N22">
        <f>[1]Inputs!$B$5^2/((G22*[1]Inputs!$B$7)*(SQRT(1+H22^2)))</f>
        <v>1.1936621144128245</v>
      </c>
      <c r="O22">
        <f t="shared" si="2"/>
        <v>5.3193623249290875E-2</v>
      </c>
      <c r="P22" t="str">
        <f>VLOOKUP(U22,[1]BaseCases!$H$2:$K$143,4,FALSE)</f>
        <v>0.9750</v>
      </c>
      <c r="Q22" t="str">
        <f>VLOOKUP(U22,[1]BaseCases!$H$2:$K$143,3,FALSE)</f>
        <v>1.0148</v>
      </c>
      <c r="R22">
        <v>0</v>
      </c>
      <c r="S22">
        <v>0</v>
      </c>
      <c r="T22" t="e">
        <f>IF(V22="","Test_"&amp;A22&amp;"_"&amp;[1]Inputs!$A$1&amp;"_R0"&amp;"_SCR"&amp;ROUND(G22,2)&amp;"_XR"&amp;ROUND(H22,2)&amp;"_P"&amp;E22&amp;"_Q"&amp;VLOOKUP(F22,#REF!,2,FALSE),"Test_"&amp;A22&amp;"_"&amp;[1]Inputs!$A$1&amp;"_R0"&amp;"_SCR"&amp;ROUND(G22,2)&amp;"_XR"&amp;ROUND(H22,2)&amp;"_P"&amp;E22&amp;"_Q"&amp;VLOOKUP(F22,#REF!,2,FALSE)&amp;"_"&amp;V22)</f>
        <v>#REF!</v>
      </c>
      <c r="U22" t="str">
        <f t="shared" si="3"/>
        <v>PSSE_DMAT_BESSD_SCR10_XR14_P0.05_Q-0.3</v>
      </c>
    </row>
    <row r="23" spans="1:21" x14ac:dyDescent="0.25">
      <c r="A23" t="s">
        <v>397</v>
      </c>
      <c r="B23" s="5" t="s">
        <v>17</v>
      </c>
      <c r="C23" t="s">
        <v>31</v>
      </c>
      <c r="E23">
        <v>0.05</v>
      </c>
      <c r="F23">
        <v>0.3</v>
      </c>
      <c r="G23">
        <v>10</v>
      </c>
      <c r="H23">
        <v>14</v>
      </c>
      <c r="I23" t="str">
        <f>VLOOKUP(U23,[1]BaseCases!$H$2:$K$143,2,FALSE)</f>
        <v>1.0006</v>
      </c>
      <c r="J23">
        <v>0</v>
      </c>
      <c r="K23">
        <v>0.43</v>
      </c>
      <c r="L23">
        <f t="shared" si="0"/>
        <v>0</v>
      </c>
      <c r="M23">
        <f t="shared" si="1"/>
        <v>0</v>
      </c>
      <c r="N23">
        <f>[1]Inputs!$B$5^2/((G23*[1]Inputs!$B$7)*(SQRT(1+H23^2)))</f>
        <v>1.1936621144128245</v>
      </c>
      <c r="O23">
        <f t="shared" si="2"/>
        <v>5.3193623249290875E-2</v>
      </c>
      <c r="P23" t="str">
        <f>VLOOKUP(U23,[1]BaseCases!$H$2:$K$143,4,FALSE)</f>
        <v>1.0250</v>
      </c>
      <c r="Q23" t="str">
        <f>VLOOKUP(U23,[1]BaseCases!$H$2:$K$143,3,FALSE)</f>
        <v>1.0452</v>
      </c>
      <c r="R23">
        <v>0</v>
      </c>
      <c r="S23">
        <v>0</v>
      </c>
      <c r="T23" t="e">
        <f>IF(V23="","Test_"&amp;A23&amp;"_"&amp;[1]Inputs!$A$1&amp;"_R0"&amp;"_SCR"&amp;ROUND(G23,2)&amp;"_XR"&amp;ROUND(H23,2)&amp;"_P"&amp;E23&amp;"_Q"&amp;VLOOKUP(F23,#REF!,2,FALSE),"Test_"&amp;A23&amp;"_"&amp;[1]Inputs!$A$1&amp;"_R0"&amp;"_SCR"&amp;ROUND(G23,2)&amp;"_XR"&amp;ROUND(H23,2)&amp;"_P"&amp;E23&amp;"_Q"&amp;VLOOKUP(F23,#REF!,2,FALSE)&amp;"_"&amp;V23)</f>
        <v>#REF!</v>
      </c>
      <c r="U23" t="str">
        <f t="shared" si="3"/>
        <v>PSSE_DMAT_BESSD_SCR10_XR14_P0.05_Q0.3</v>
      </c>
    </row>
    <row r="24" spans="1:21" x14ac:dyDescent="0.25">
      <c r="A24" t="s">
        <v>398</v>
      </c>
      <c r="B24" s="5" t="s">
        <v>17</v>
      </c>
      <c r="C24" t="s">
        <v>31</v>
      </c>
      <c r="E24">
        <v>0.05</v>
      </c>
      <c r="F24">
        <v>0</v>
      </c>
      <c r="G24">
        <v>3</v>
      </c>
      <c r="H24">
        <v>14</v>
      </c>
      <c r="I24" t="str">
        <f>VLOOKUP(U24,[1]BaseCases!$H$2:$K$143,2,FALSE)</f>
        <v>1.0288</v>
      </c>
      <c r="J24">
        <v>0</v>
      </c>
      <c r="K24">
        <v>0.43</v>
      </c>
      <c r="L24">
        <f t="shared" si="0"/>
        <v>0</v>
      </c>
      <c r="M24">
        <f t="shared" si="1"/>
        <v>0</v>
      </c>
      <c r="N24">
        <f>[1]Inputs!$B$5^2/((G24*[1]Inputs!$B$7)*(SQRT(1+H24^2)))</f>
        <v>3.9788737147094158</v>
      </c>
      <c r="O24">
        <f t="shared" si="2"/>
        <v>0.17731207749763628</v>
      </c>
      <c r="P24" t="str">
        <f>VLOOKUP(U24,[1]BaseCases!$H$2:$K$143,4,FALSE)</f>
        <v>1.0000</v>
      </c>
      <c r="Q24" t="str">
        <f>VLOOKUP(U24,[1]BaseCases!$H$2:$K$143,3,FALSE)</f>
        <v>1.0300</v>
      </c>
      <c r="R24">
        <v>0</v>
      </c>
      <c r="S24">
        <v>0</v>
      </c>
      <c r="T24" t="e">
        <f>IF(V24="","Test_"&amp;A24&amp;"_"&amp;[1]Inputs!$A$1&amp;"_R0"&amp;"_SCR"&amp;ROUND(G24,2)&amp;"_XR"&amp;ROUND(H24,2)&amp;"_P"&amp;E24&amp;"_Q"&amp;VLOOKUP(F24,#REF!,2,FALSE),"Test_"&amp;A24&amp;"_"&amp;[1]Inputs!$A$1&amp;"_R0"&amp;"_SCR"&amp;ROUND(G24,2)&amp;"_XR"&amp;ROUND(H24,2)&amp;"_P"&amp;E24&amp;"_Q"&amp;VLOOKUP(F24,#REF!,2,FALSE)&amp;"_"&amp;V24)</f>
        <v>#REF!</v>
      </c>
      <c r="U24" t="str">
        <f t="shared" si="3"/>
        <v>PSSE_DMAT_BESSD_SCR3_XR14_P0.05_Q0</v>
      </c>
    </row>
    <row r="25" spans="1:21" x14ac:dyDescent="0.25">
      <c r="A25" t="s">
        <v>399</v>
      </c>
      <c r="B25" s="5" t="s">
        <v>17</v>
      </c>
      <c r="C25" t="s">
        <v>31</v>
      </c>
      <c r="E25">
        <v>0.05</v>
      </c>
      <c r="F25">
        <v>-0.3</v>
      </c>
      <c r="G25">
        <v>3</v>
      </c>
      <c r="H25">
        <v>3</v>
      </c>
      <c r="I25" t="str">
        <f>VLOOKUP(U25,[1]BaseCases!$H$2:$K$143,2,FALSE)</f>
        <v>1.1178</v>
      </c>
      <c r="J25">
        <v>0</v>
      </c>
      <c r="K25">
        <v>0.43</v>
      </c>
      <c r="L25">
        <f t="shared" si="0"/>
        <v>0</v>
      </c>
      <c r="M25">
        <f t="shared" si="1"/>
        <v>0</v>
      </c>
      <c r="N25">
        <f>[1]Inputs!$B$5^2/((G25*[1]Inputs!$B$7)*(SQRT(1+H25^2)))</f>
        <v>17.660104471401873</v>
      </c>
      <c r="O25">
        <f t="shared" si="2"/>
        <v>0.16864157532857349</v>
      </c>
      <c r="P25" t="str">
        <f>VLOOKUP(U25,[1]BaseCases!$H$2:$K$143,4,FALSE)</f>
        <v>0.9750</v>
      </c>
      <c r="Q25" t="str">
        <f>VLOOKUP(U25,[1]BaseCases!$H$2:$K$143,3,FALSE)</f>
        <v>1.0148</v>
      </c>
      <c r="R25">
        <v>0</v>
      </c>
      <c r="S25">
        <v>0</v>
      </c>
      <c r="T25" t="e">
        <f>IF(V25="","Test_"&amp;A25&amp;"_"&amp;[1]Inputs!$A$1&amp;"_R0"&amp;"_SCR"&amp;ROUND(G25,2)&amp;"_XR"&amp;ROUND(H25,2)&amp;"_P"&amp;E25&amp;"_Q"&amp;VLOOKUP(F25,#REF!,2,FALSE),"Test_"&amp;A25&amp;"_"&amp;[1]Inputs!$A$1&amp;"_R0"&amp;"_SCR"&amp;ROUND(G25,2)&amp;"_XR"&amp;ROUND(H25,2)&amp;"_P"&amp;E25&amp;"_Q"&amp;VLOOKUP(F25,#REF!,2,FALSE)&amp;"_"&amp;V25)</f>
        <v>#REF!</v>
      </c>
      <c r="U25" t="str">
        <f t="shared" si="3"/>
        <v>PSSE_DMAT_BESSD_SCR3_XR3_P0.05_Q-0.3</v>
      </c>
    </row>
    <row r="26" spans="1:21" x14ac:dyDescent="0.25">
      <c r="A26" t="s">
        <v>400</v>
      </c>
      <c r="B26" s="5" t="s">
        <v>17</v>
      </c>
      <c r="C26" t="s">
        <v>31</v>
      </c>
      <c r="E26">
        <v>0.05</v>
      </c>
      <c r="F26">
        <v>0.3</v>
      </c>
      <c r="G26">
        <v>3</v>
      </c>
      <c r="H26">
        <v>3</v>
      </c>
      <c r="I26" t="str">
        <f>VLOOKUP(U26,[1]BaseCases!$H$2:$K$143,2,FALSE)</f>
        <v>0.9331</v>
      </c>
      <c r="J26">
        <v>0</v>
      </c>
      <c r="K26">
        <v>0.43</v>
      </c>
      <c r="L26">
        <f t="shared" si="0"/>
        <v>0</v>
      </c>
      <c r="M26">
        <f t="shared" si="1"/>
        <v>0</v>
      </c>
      <c r="N26">
        <f>[1]Inputs!$B$5^2/((G26*[1]Inputs!$B$7)*(SQRT(1+H26^2)))</f>
        <v>17.660104471401873</v>
      </c>
      <c r="O26">
        <f t="shared" si="2"/>
        <v>0.16864157532857349</v>
      </c>
      <c r="P26" t="str">
        <f>VLOOKUP(U26,[1]BaseCases!$H$2:$K$143,4,FALSE)</f>
        <v>1.0250</v>
      </c>
      <c r="Q26" t="str">
        <f>VLOOKUP(U26,[1]BaseCases!$H$2:$K$143,3,FALSE)</f>
        <v>1.0452</v>
      </c>
      <c r="R26">
        <v>0</v>
      </c>
      <c r="S26">
        <v>0</v>
      </c>
      <c r="T26" t="e">
        <f>IF(V26="","Test_"&amp;A26&amp;"_"&amp;[1]Inputs!$A$1&amp;"_R0"&amp;"_SCR"&amp;ROUND(G26,2)&amp;"_XR"&amp;ROUND(H26,2)&amp;"_P"&amp;E26&amp;"_Q"&amp;VLOOKUP(F26,#REF!,2,FALSE),"Test_"&amp;A26&amp;"_"&amp;[1]Inputs!$A$1&amp;"_R0"&amp;"_SCR"&amp;ROUND(G26,2)&amp;"_XR"&amp;ROUND(H26,2)&amp;"_P"&amp;E26&amp;"_Q"&amp;VLOOKUP(F26,#REF!,2,FALSE)&amp;"_"&amp;V26)</f>
        <v>#REF!</v>
      </c>
      <c r="U26" t="str">
        <f t="shared" si="3"/>
        <v>PSSE_DMAT_BESSD_SCR3_XR3_P0.05_Q0.3</v>
      </c>
    </row>
    <row r="27" spans="1:21" x14ac:dyDescent="0.25">
      <c r="A27" t="s">
        <v>401</v>
      </c>
      <c r="B27" s="5" t="s">
        <v>17</v>
      </c>
      <c r="C27" t="s">
        <v>31</v>
      </c>
      <c r="E27">
        <v>1</v>
      </c>
      <c r="F27">
        <v>0</v>
      </c>
      <c r="G27">
        <v>10</v>
      </c>
      <c r="H27">
        <v>14</v>
      </c>
      <c r="I27" t="str">
        <f>VLOOKUP(U27,[1]BaseCases!$H$2:$K$143,2,FALSE)</f>
        <v>1.0276</v>
      </c>
      <c r="J27">
        <v>0</v>
      </c>
      <c r="K27">
        <v>0.43</v>
      </c>
      <c r="L27">
        <f t="shared" si="0"/>
        <v>1.1936621144128245</v>
      </c>
      <c r="M27">
        <f t="shared" si="1"/>
        <v>5.3193623249290875E-2</v>
      </c>
      <c r="N27">
        <f>[1]Inputs!$B$5^2/((G27*[1]Inputs!$B$7)*(SQRT(1+H27^2)))</f>
        <v>1.1936621144128245</v>
      </c>
      <c r="O27">
        <f t="shared" si="2"/>
        <v>5.3193623249290875E-2</v>
      </c>
      <c r="P27" t="str">
        <f>VLOOKUP(U27,[1]BaseCases!$H$2:$K$143,4,FALSE)</f>
        <v>1.0125</v>
      </c>
      <c r="Q27" t="str">
        <f>VLOOKUP(U27,[1]BaseCases!$H$2:$K$143,3,FALSE)</f>
        <v>1.0300</v>
      </c>
      <c r="R27">
        <v>0</v>
      </c>
      <c r="S27">
        <v>1</v>
      </c>
      <c r="T27" t="e">
        <f>IF(V27="","Test_"&amp;A27&amp;"_"&amp;[1]Inputs!$A$1&amp;"_R0"&amp;"_SCR"&amp;ROUND(G27,2)&amp;"_XR"&amp;ROUND(H27,2)&amp;"_P"&amp;E27&amp;"_Q"&amp;VLOOKUP(F27,#REF!,2,FALSE),"Test_"&amp;A27&amp;"_"&amp;[1]Inputs!$A$1&amp;"_R0"&amp;"_SCR"&amp;ROUND(G27,2)&amp;"_XR"&amp;ROUND(H27,2)&amp;"_P"&amp;E27&amp;"_Q"&amp;VLOOKUP(F27,#REF!,2,FALSE)&amp;"_"&amp;V27)</f>
        <v>#REF!</v>
      </c>
      <c r="U27" t="str">
        <f t="shared" si="3"/>
        <v>PSSE_DMAT_BESSD_SCR10_XR14_P1_Q0</v>
      </c>
    </row>
    <row r="28" spans="1:21" x14ac:dyDescent="0.25">
      <c r="A28" t="s">
        <v>402</v>
      </c>
      <c r="B28" s="5" t="s">
        <v>17</v>
      </c>
      <c r="C28" t="s">
        <v>31</v>
      </c>
      <c r="E28">
        <v>1</v>
      </c>
      <c r="F28">
        <v>-0.3</v>
      </c>
      <c r="G28">
        <v>10</v>
      </c>
      <c r="H28">
        <v>14</v>
      </c>
      <c r="I28" t="str">
        <f>VLOOKUP(U28,[1]BaseCases!$H$2:$K$143,2,FALSE)</f>
        <v>1.0567</v>
      </c>
      <c r="J28">
        <v>0</v>
      </c>
      <c r="K28">
        <v>0.43</v>
      </c>
      <c r="L28">
        <f t="shared" si="0"/>
        <v>1.1936621144128245</v>
      </c>
      <c r="M28">
        <f t="shared" si="1"/>
        <v>5.3193623249290875E-2</v>
      </c>
      <c r="N28">
        <f>[1]Inputs!$B$5^2/((G28*[1]Inputs!$B$7)*(SQRT(1+H28^2)))</f>
        <v>1.1936621144128245</v>
      </c>
      <c r="O28">
        <f t="shared" si="2"/>
        <v>5.3193623249290875E-2</v>
      </c>
      <c r="P28" t="str">
        <f>VLOOKUP(U28,[1]BaseCases!$H$2:$K$143,4,FALSE)</f>
        <v>0.9875</v>
      </c>
      <c r="Q28" t="str">
        <f>VLOOKUP(U28,[1]BaseCases!$H$2:$K$143,3,FALSE)</f>
        <v>1.0148</v>
      </c>
      <c r="R28">
        <v>0</v>
      </c>
      <c r="S28">
        <v>1</v>
      </c>
      <c r="T28" t="e">
        <f>IF(V28="","Test_"&amp;A28&amp;"_"&amp;[1]Inputs!$A$1&amp;"_R0"&amp;"_SCR"&amp;ROUND(G28,2)&amp;"_XR"&amp;ROUND(H28,2)&amp;"_P"&amp;E28&amp;"_Q"&amp;VLOOKUP(F28,#REF!,2,FALSE),"Test_"&amp;A28&amp;"_"&amp;[1]Inputs!$A$1&amp;"_R0"&amp;"_SCR"&amp;ROUND(G28,2)&amp;"_XR"&amp;ROUND(H28,2)&amp;"_P"&amp;E28&amp;"_Q"&amp;VLOOKUP(F28,#REF!,2,FALSE)&amp;"_"&amp;V28)</f>
        <v>#REF!</v>
      </c>
      <c r="U28" t="str">
        <f t="shared" si="3"/>
        <v>PSSE_DMAT_BESSD_SCR10_XR14_P1_Q-0.3</v>
      </c>
    </row>
    <row r="29" spans="1:21" x14ac:dyDescent="0.25">
      <c r="A29" t="s">
        <v>403</v>
      </c>
      <c r="B29" s="5" t="s">
        <v>17</v>
      </c>
      <c r="C29" t="s">
        <v>31</v>
      </c>
      <c r="E29">
        <v>1</v>
      </c>
      <c r="F29">
        <v>0.3</v>
      </c>
      <c r="G29">
        <v>10</v>
      </c>
      <c r="H29">
        <v>14</v>
      </c>
      <c r="I29" t="str">
        <f>VLOOKUP(U29,[1]BaseCases!$H$2:$K$143,2,FALSE)</f>
        <v>0.9986</v>
      </c>
      <c r="J29">
        <v>0</v>
      </c>
      <c r="K29">
        <v>0.43</v>
      </c>
      <c r="L29">
        <f t="shared" si="0"/>
        <v>1.1936621144128245</v>
      </c>
      <c r="M29">
        <f t="shared" si="1"/>
        <v>5.3193623249290875E-2</v>
      </c>
      <c r="N29">
        <f>[1]Inputs!$B$5^2/((G29*[1]Inputs!$B$7)*(SQRT(1+H29^2)))</f>
        <v>1.1936621144128245</v>
      </c>
      <c r="O29">
        <f t="shared" si="2"/>
        <v>5.3193623249290875E-2</v>
      </c>
      <c r="P29" t="str">
        <f>VLOOKUP(U29,[1]BaseCases!$H$2:$K$143,4,FALSE)</f>
        <v>1.0375</v>
      </c>
      <c r="Q29" t="str">
        <f>VLOOKUP(U29,[1]BaseCases!$H$2:$K$143,3,FALSE)</f>
        <v>1.0451</v>
      </c>
      <c r="R29">
        <v>0</v>
      </c>
      <c r="S29">
        <v>1</v>
      </c>
      <c r="T29" t="e">
        <f>IF(V29="","Test_"&amp;A29&amp;"_"&amp;[1]Inputs!$A$1&amp;"_R0"&amp;"_SCR"&amp;ROUND(G29,2)&amp;"_XR"&amp;ROUND(H29,2)&amp;"_P"&amp;E29&amp;"_Q"&amp;VLOOKUP(F29,#REF!,2,FALSE),"Test_"&amp;A29&amp;"_"&amp;[1]Inputs!$A$1&amp;"_R0"&amp;"_SCR"&amp;ROUND(G29,2)&amp;"_XR"&amp;ROUND(H29,2)&amp;"_P"&amp;E29&amp;"_Q"&amp;VLOOKUP(F29,#REF!,2,FALSE)&amp;"_"&amp;V29)</f>
        <v>#REF!</v>
      </c>
      <c r="U29" t="str">
        <f t="shared" si="3"/>
        <v>PSSE_DMAT_BESSD_SCR10_XR14_P1_Q0.3</v>
      </c>
    </row>
    <row r="30" spans="1:21" x14ac:dyDescent="0.25">
      <c r="A30" t="s">
        <v>404</v>
      </c>
      <c r="B30" s="5" t="s">
        <v>17</v>
      </c>
      <c r="C30" t="s">
        <v>31</v>
      </c>
      <c r="E30">
        <v>1</v>
      </c>
      <c r="F30">
        <v>0</v>
      </c>
      <c r="G30">
        <v>3</v>
      </c>
      <c r="H30">
        <v>14</v>
      </c>
      <c r="I30" t="str">
        <f>VLOOKUP(U30,[1]BaseCases!$H$2:$K$143,2,FALSE)</f>
        <v>1.0573</v>
      </c>
      <c r="J30">
        <v>0</v>
      </c>
      <c r="K30">
        <v>0.43</v>
      </c>
      <c r="L30">
        <f t="shared" si="0"/>
        <v>3.9788737147094158</v>
      </c>
      <c r="M30">
        <f t="shared" si="1"/>
        <v>0.17731207749763628</v>
      </c>
      <c r="N30">
        <f>[1]Inputs!$B$5^2/((G30*[1]Inputs!$B$7)*(SQRT(1+H30^2)))</f>
        <v>3.9788737147094158</v>
      </c>
      <c r="O30">
        <f t="shared" si="2"/>
        <v>0.17731207749763628</v>
      </c>
      <c r="P30" t="str">
        <f>VLOOKUP(U30,[1]BaseCases!$H$2:$K$143,4,FALSE)</f>
        <v>1.0125</v>
      </c>
      <c r="Q30" t="str">
        <f>VLOOKUP(U30,[1]BaseCases!$H$2:$K$143,3,FALSE)</f>
        <v>1.0300</v>
      </c>
      <c r="R30">
        <v>0</v>
      </c>
      <c r="S30">
        <v>1</v>
      </c>
      <c r="T30" t="e">
        <f>IF(V30="","Test_"&amp;A30&amp;"_"&amp;[1]Inputs!$A$1&amp;"_R0"&amp;"_SCR"&amp;ROUND(G30,2)&amp;"_XR"&amp;ROUND(H30,2)&amp;"_P"&amp;E30&amp;"_Q"&amp;VLOOKUP(F30,#REF!,2,FALSE),"Test_"&amp;A30&amp;"_"&amp;[1]Inputs!$A$1&amp;"_R0"&amp;"_SCR"&amp;ROUND(G30,2)&amp;"_XR"&amp;ROUND(H30,2)&amp;"_P"&amp;E30&amp;"_Q"&amp;VLOOKUP(F30,#REF!,2,FALSE)&amp;"_"&amp;V30)</f>
        <v>#REF!</v>
      </c>
      <c r="U30" t="str">
        <f t="shared" si="3"/>
        <v>PSSE_DMAT_BESSD_SCR3_XR14_P1_Q0</v>
      </c>
    </row>
    <row r="31" spans="1:21" x14ac:dyDescent="0.25">
      <c r="A31" t="s">
        <v>405</v>
      </c>
      <c r="B31" s="5" t="s">
        <v>17</v>
      </c>
      <c r="C31" t="s">
        <v>31</v>
      </c>
      <c r="E31">
        <v>1</v>
      </c>
      <c r="F31">
        <v>-0.3</v>
      </c>
      <c r="G31">
        <v>3</v>
      </c>
      <c r="H31">
        <v>3</v>
      </c>
      <c r="I31" t="str">
        <f>VLOOKUP(U31,[1]BaseCases!$H$2:$K$143,2,FALSE)</f>
        <v>1.0741</v>
      </c>
      <c r="J31">
        <v>0</v>
      </c>
      <c r="K31">
        <v>0.43</v>
      </c>
      <c r="L31">
        <f t="shared" si="0"/>
        <v>17.660104471401873</v>
      </c>
      <c r="M31">
        <f t="shared" si="1"/>
        <v>0.16864157532857349</v>
      </c>
      <c r="N31">
        <f>[1]Inputs!$B$5^2/((G31*[1]Inputs!$B$7)*(SQRT(1+H31^2)))</f>
        <v>17.660104471401873</v>
      </c>
      <c r="O31">
        <f t="shared" si="2"/>
        <v>0.16864157532857349</v>
      </c>
      <c r="P31" t="str">
        <f>VLOOKUP(U31,[1]BaseCases!$H$2:$K$143,4,FALSE)</f>
        <v>0.9875</v>
      </c>
      <c r="Q31" t="str">
        <f>VLOOKUP(U31,[1]BaseCases!$H$2:$K$143,3,FALSE)</f>
        <v>1.0148</v>
      </c>
      <c r="R31">
        <v>0</v>
      </c>
      <c r="S31">
        <v>1</v>
      </c>
      <c r="T31" t="e">
        <f>IF(V31="","Test_"&amp;A31&amp;"_"&amp;[1]Inputs!$A$1&amp;"_R0"&amp;"_SCR"&amp;ROUND(G31,2)&amp;"_XR"&amp;ROUND(H31,2)&amp;"_P"&amp;E31&amp;"_Q"&amp;VLOOKUP(F31,#REF!,2,FALSE),"Test_"&amp;A31&amp;"_"&amp;[1]Inputs!$A$1&amp;"_R0"&amp;"_SCR"&amp;ROUND(G31,2)&amp;"_XR"&amp;ROUND(H31,2)&amp;"_P"&amp;E31&amp;"_Q"&amp;VLOOKUP(F31,#REF!,2,FALSE)&amp;"_"&amp;V31)</f>
        <v>#REF!</v>
      </c>
      <c r="U31" t="str">
        <f t="shared" si="3"/>
        <v>PSSE_DMAT_BESSD_SCR3_XR3_P1_Q-0.3</v>
      </c>
    </row>
    <row r="32" spans="1:21" x14ac:dyDescent="0.25">
      <c r="A32" t="s">
        <v>406</v>
      </c>
      <c r="B32" s="5" t="s">
        <v>17</v>
      </c>
      <c r="C32" t="s">
        <v>31</v>
      </c>
      <c r="E32">
        <v>1</v>
      </c>
      <c r="F32">
        <v>0.3</v>
      </c>
      <c r="G32">
        <v>3</v>
      </c>
      <c r="H32">
        <v>3</v>
      </c>
      <c r="I32" t="str">
        <f>VLOOKUP(U32,[1]BaseCases!$H$2:$K$143,2,FALSE)</f>
        <v>0.8802</v>
      </c>
      <c r="J32">
        <v>0</v>
      </c>
      <c r="K32">
        <v>0.43</v>
      </c>
      <c r="L32">
        <f t="shared" si="0"/>
        <v>17.660104471401873</v>
      </c>
      <c r="M32">
        <f t="shared" si="1"/>
        <v>0.16864157532857349</v>
      </c>
      <c r="N32">
        <f>[1]Inputs!$B$5^2/((G32*[1]Inputs!$B$7)*(SQRT(1+H32^2)))</f>
        <v>17.660104471401873</v>
      </c>
      <c r="O32">
        <f t="shared" si="2"/>
        <v>0.16864157532857349</v>
      </c>
      <c r="P32" t="str">
        <f>VLOOKUP(U32,[1]BaseCases!$H$2:$K$143,4,FALSE)</f>
        <v>1.0375</v>
      </c>
      <c r="Q32" t="str">
        <f>VLOOKUP(U32,[1]BaseCases!$H$2:$K$143,3,FALSE)</f>
        <v>1.0452</v>
      </c>
      <c r="R32">
        <v>0</v>
      </c>
      <c r="S32">
        <v>1</v>
      </c>
      <c r="T32" t="e">
        <f>IF(V32="","Test_"&amp;A32&amp;"_"&amp;[1]Inputs!$A$1&amp;"_R0"&amp;"_SCR"&amp;ROUND(G32,2)&amp;"_XR"&amp;ROUND(H32,2)&amp;"_P"&amp;E32&amp;"_Q"&amp;VLOOKUP(F32,#REF!,2,FALSE),"Test_"&amp;A32&amp;"_"&amp;[1]Inputs!$A$1&amp;"_R0"&amp;"_SCR"&amp;ROUND(G32,2)&amp;"_XR"&amp;ROUND(H32,2)&amp;"_P"&amp;E32&amp;"_Q"&amp;VLOOKUP(F32,#REF!,2,FALSE)&amp;"_"&amp;V32)</f>
        <v>#REF!</v>
      </c>
      <c r="U32" t="str">
        <f t="shared" si="3"/>
        <v>PSSE_DMAT_BESSD_SCR3_XR3_P1_Q0.3</v>
      </c>
    </row>
    <row r="33" spans="1:21" x14ac:dyDescent="0.25">
      <c r="A33" t="s">
        <v>407</v>
      </c>
      <c r="B33" s="5" t="s">
        <v>17</v>
      </c>
      <c r="C33" t="s">
        <v>31</v>
      </c>
      <c r="E33">
        <v>0.05</v>
      </c>
      <c r="F33">
        <v>0</v>
      </c>
      <c r="G33">
        <v>10</v>
      </c>
      <c r="H33">
        <v>14</v>
      </c>
      <c r="I33" t="str">
        <f>VLOOKUP(U33,[1]BaseCases!$H$2:$K$143,2,FALSE)</f>
        <v>1.0296</v>
      </c>
      <c r="J33">
        <v>0</v>
      </c>
      <c r="K33">
        <v>0.43</v>
      </c>
      <c r="L33">
        <f t="shared" si="0"/>
        <v>1.1936621144128245</v>
      </c>
      <c r="M33">
        <f t="shared" si="1"/>
        <v>5.3193623249290875E-2</v>
      </c>
      <c r="N33">
        <f>[1]Inputs!$B$5^2/((G33*[1]Inputs!$B$7)*(SQRT(1+H33^2)))</f>
        <v>1.1936621144128245</v>
      </c>
      <c r="O33">
        <f t="shared" si="2"/>
        <v>5.3193623249290875E-2</v>
      </c>
      <c r="P33" t="str">
        <f>VLOOKUP(U33,[1]BaseCases!$H$2:$K$143,4,FALSE)</f>
        <v>1.0000</v>
      </c>
      <c r="Q33" t="str">
        <f>VLOOKUP(U33,[1]BaseCases!$H$2:$K$143,3,FALSE)</f>
        <v>1.0300</v>
      </c>
      <c r="R33">
        <v>0</v>
      </c>
      <c r="S33">
        <v>1</v>
      </c>
      <c r="T33" t="e">
        <f>IF(V33="","Test_"&amp;A33&amp;"_"&amp;[1]Inputs!$A$1&amp;"_R0"&amp;"_SCR"&amp;ROUND(G33,2)&amp;"_XR"&amp;ROUND(H33,2)&amp;"_P"&amp;E33&amp;"_Q"&amp;VLOOKUP(F33,#REF!,2,FALSE),"Test_"&amp;A33&amp;"_"&amp;[1]Inputs!$A$1&amp;"_R0"&amp;"_SCR"&amp;ROUND(G33,2)&amp;"_XR"&amp;ROUND(H33,2)&amp;"_P"&amp;E33&amp;"_Q"&amp;VLOOKUP(F33,#REF!,2,FALSE)&amp;"_"&amp;V33)</f>
        <v>#REF!</v>
      </c>
      <c r="U33" t="str">
        <f t="shared" si="3"/>
        <v>PSSE_DMAT_BESSD_SCR10_XR14_P0.05_Q0</v>
      </c>
    </row>
    <row r="34" spans="1:21" x14ac:dyDescent="0.25">
      <c r="A34" t="s">
        <v>408</v>
      </c>
      <c r="B34" s="5" t="s">
        <v>17</v>
      </c>
      <c r="C34" t="s">
        <v>31</v>
      </c>
      <c r="E34">
        <v>0.05</v>
      </c>
      <c r="F34">
        <v>-0.3</v>
      </c>
      <c r="G34">
        <v>10</v>
      </c>
      <c r="H34">
        <v>14</v>
      </c>
      <c r="I34" t="str">
        <f>VLOOKUP(U34,[1]BaseCases!$H$2:$K$143,2,FALSE)</f>
        <v>1.0587</v>
      </c>
      <c r="J34">
        <v>0</v>
      </c>
      <c r="K34">
        <v>0.43</v>
      </c>
      <c r="L34">
        <f t="shared" si="0"/>
        <v>1.1936621144128245</v>
      </c>
      <c r="M34">
        <f t="shared" si="1"/>
        <v>5.3193623249290875E-2</v>
      </c>
      <c r="N34">
        <f>[1]Inputs!$B$5^2/((G34*[1]Inputs!$B$7)*(SQRT(1+H34^2)))</f>
        <v>1.1936621144128245</v>
      </c>
      <c r="O34">
        <f t="shared" si="2"/>
        <v>5.3193623249290875E-2</v>
      </c>
      <c r="P34" t="str">
        <f>VLOOKUP(U34,[1]BaseCases!$H$2:$K$143,4,FALSE)</f>
        <v>0.9750</v>
      </c>
      <c r="Q34" t="str">
        <f>VLOOKUP(U34,[1]BaseCases!$H$2:$K$143,3,FALSE)</f>
        <v>1.0148</v>
      </c>
      <c r="R34">
        <v>0</v>
      </c>
      <c r="S34">
        <v>1</v>
      </c>
      <c r="T34" t="e">
        <f>IF(V34="","Test_"&amp;A34&amp;"_"&amp;[1]Inputs!$A$1&amp;"_R0"&amp;"_SCR"&amp;ROUND(G34,2)&amp;"_XR"&amp;ROUND(H34,2)&amp;"_P"&amp;E34&amp;"_Q"&amp;VLOOKUP(F34,#REF!,2,FALSE),"Test_"&amp;A34&amp;"_"&amp;[1]Inputs!$A$1&amp;"_R0"&amp;"_SCR"&amp;ROUND(G34,2)&amp;"_XR"&amp;ROUND(H34,2)&amp;"_P"&amp;E34&amp;"_Q"&amp;VLOOKUP(F34,#REF!,2,FALSE)&amp;"_"&amp;V34)</f>
        <v>#REF!</v>
      </c>
      <c r="U34" t="str">
        <f t="shared" si="3"/>
        <v>PSSE_DMAT_BESSD_SCR10_XR14_P0.05_Q-0.3</v>
      </c>
    </row>
    <row r="35" spans="1:21" x14ac:dyDescent="0.25">
      <c r="A35" t="s">
        <v>409</v>
      </c>
      <c r="B35" s="5" t="s">
        <v>17</v>
      </c>
      <c r="C35" t="s">
        <v>31</v>
      </c>
      <c r="E35">
        <v>0.05</v>
      </c>
      <c r="F35">
        <v>0.3</v>
      </c>
      <c r="G35">
        <v>10</v>
      </c>
      <c r="H35">
        <v>14</v>
      </c>
      <c r="I35" t="str">
        <f>VLOOKUP(U35,[1]BaseCases!$H$2:$K$143,2,FALSE)</f>
        <v>1.0006</v>
      </c>
      <c r="J35">
        <v>0</v>
      </c>
      <c r="K35">
        <v>0.43</v>
      </c>
      <c r="L35">
        <f t="shared" si="0"/>
        <v>1.1936621144128245</v>
      </c>
      <c r="M35">
        <f t="shared" si="1"/>
        <v>5.3193623249290875E-2</v>
      </c>
      <c r="N35">
        <f>[1]Inputs!$B$5^2/((G35*[1]Inputs!$B$7)*(SQRT(1+H35^2)))</f>
        <v>1.1936621144128245</v>
      </c>
      <c r="O35">
        <f t="shared" si="2"/>
        <v>5.3193623249290875E-2</v>
      </c>
      <c r="P35" t="str">
        <f>VLOOKUP(U35,[1]BaseCases!$H$2:$K$143,4,FALSE)</f>
        <v>1.0250</v>
      </c>
      <c r="Q35" t="str">
        <f>VLOOKUP(U35,[1]BaseCases!$H$2:$K$143,3,FALSE)</f>
        <v>1.0452</v>
      </c>
      <c r="R35">
        <v>0</v>
      </c>
      <c r="S35">
        <v>1</v>
      </c>
      <c r="T35" t="e">
        <f>IF(V35="","Test_"&amp;A35&amp;"_"&amp;[1]Inputs!$A$1&amp;"_R0"&amp;"_SCR"&amp;ROUND(G35,2)&amp;"_XR"&amp;ROUND(H35,2)&amp;"_P"&amp;E35&amp;"_Q"&amp;VLOOKUP(F35,#REF!,2,FALSE),"Test_"&amp;A35&amp;"_"&amp;[1]Inputs!$A$1&amp;"_R0"&amp;"_SCR"&amp;ROUND(G35,2)&amp;"_XR"&amp;ROUND(H35,2)&amp;"_P"&amp;E35&amp;"_Q"&amp;VLOOKUP(F35,#REF!,2,FALSE)&amp;"_"&amp;V35)</f>
        <v>#REF!</v>
      </c>
      <c r="U35" t="str">
        <f t="shared" si="3"/>
        <v>PSSE_DMAT_BESSD_SCR10_XR14_P0.05_Q0.3</v>
      </c>
    </row>
    <row r="36" spans="1:21" x14ac:dyDescent="0.25">
      <c r="A36" t="s">
        <v>410</v>
      </c>
      <c r="B36" s="5" t="s">
        <v>17</v>
      </c>
      <c r="C36" t="s">
        <v>31</v>
      </c>
      <c r="E36">
        <v>0.05</v>
      </c>
      <c r="F36">
        <v>0</v>
      </c>
      <c r="G36">
        <v>3</v>
      </c>
      <c r="H36">
        <v>14</v>
      </c>
      <c r="I36" t="str">
        <f>VLOOKUP(U36,[1]BaseCases!$H$2:$K$143,2,FALSE)</f>
        <v>1.0288</v>
      </c>
      <c r="J36">
        <v>0</v>
      </c>
      <c r="K36">
        <v>0.43</v>
      </c>
      <c r="L36">
        <f t="shared" si="0"/>
        <v>3.9788737147094158</v>
      </c>
      <c r="M36">
        <f t="shared" si="1"/>
        <v>0.17731207749763628</v>
      </c>
      <c r="N36">
        <f>[1]Inputs!$B$5^2/((G36*[1]Inputs!$B$7)*(SQRT(1+H36^2)))</f>
        <v>3.9788737147094158</v>
      </c>
      <c r="O36">
        <f t="shared" si="2"/>
        <v>0.17731207749763628</v>
      </c>
      <c r="P36" t="str">
        <f>VLOOKUP(U36,[1]BaseCases!$H$2:$K$143,4,FALSE)</f>
        <v>1.0000</v>
      </c>
      <c r="Q36" t="str">
        <f>VLOOKUP(U36,[1]BaseCases!$H$2:$K$143,3,FALSE)</f>
        <v>1.0300</v>
      </c>
      <c r="R36">
        <v>0</v>
      </c>
      <c r="S36">
        <v>1</v>
      </c>
      <c r="T36" t="e">
        <f>IF(V36="","Test_"&amp;A36&amp;"_"&amp;[1]Inputs!$A$1&amp;"_R0"&amp;"_SCR"&amp;ROUND(G36,2)&amp;"_XR"&amp;ROUND(H36,2)&amp;"_P"&amp;E36&amp;"_Q"&amp;VLOOKUP(F36,#REF!,2,FALSE),"Test_"&amp;A36&amp;"_"&amp;[1]Inputs!$A$1&amp;"_R0"&amp;"_SCR"&amp;ROUND(G36,2)&amp;"_XR"&amp;ROUND(H36,2)&amp;"_P"&amp;E36&amp;"_Q"&amp;VLOOKUP(F36,#REF!,2,FALSE)&amp;"_"&amp;V36)</f>
        <v>#REF!</v>
      </c>
      <c r="U36" t="str">
        <f t="shared" si="3"/>
        <v>PSSE_DMAT_BESSD_SCR3_XR14_P0.05_Q0</v>
      </c>
    </row>
    <row r="37" spans="1:21" x14ac:dyDescent="0.25">
      <c r="A37" t="s">
        <v>411</v>
      </c>
      <c r="B37" s="5" t="s">
        <v>17</v>
      </c>
      <c r="C37" t="s">
        <v>31</v>
      </c>
      <c r="E37">
        <v>0.05</v>
      </c>
      <c r="F37">
        <v>-0.3</v>
      </c>
      <c r="G37">
        <v>3</v>
      </c>
      <c r="H37">
        <v>3</v>
      </c>
      <c r="I37" t="str">
        <f>VLOOKUP(U37,[1]BaseCases!$H$2:$K$143,2,FALSE)</f>
        <v>1.1178</v>
      </c>
      <c r="J37">
        <v>0</v>
      </c>
      <c r="K37">
        <v>0.43</v>
      </c>
      <c r="L37">
        <f t="shared" si="0"/>
        <v>17.660104471401873</v>
      </c>
      <c r="M37">
        <f t="shared" si="1"/>
        <v>0.16864157532857349</v>
      </c>
      <c r="N37">
        <f>[1]Inputs!$B$5^2/((G37*[1]Inputs!$B$7)*(SQRT(1+H37^2)))</f>
        <v>17.660104471401873</v>
      </c>
      <c r="O37">
        <f t="shared" si="2"/>
        <v>0.16864157532857349</v>
      </c>
      <c r="P37" t="str">
        <f>VLOOKUP(U37,[1]BaseCases!$H$2:$K$143,4,FALSE)</f>
        <v>0.9750</v>
      </c>
      <c r="Q37" t="str">
        <f>VLOOKUP(U37,[1]BaseCases!$H$2:$K$143,3,FALSE)</f>
        <v>1.0148</v>
      </c>
      <c r="R37">
        <v>0</v>
      </c>
      <c r="S37">
        <v>1</v>
      </c>
      <c r="T37" t="e">
        <f>IF(V37="","Test_"&amp;A37&amp;"_"&amp;[1]Inputs!$A$1&amp;"_R0"&amp;"_SCR"&amp;ROUND(G37,2)&amp;"_XR"&amp;ROUND(H37,2)&amp;"_P"&amp;E37&amp;"_Q"&amp;VLOOKUP(F37,#REF!,2,FALSE),"Test_"&amp;A37&amp;"_"&amp;[1]Inputs!$A$1&amp;"_R0"&amp;"_SCR"&amp;ROUND(G37,2)&amp;"_XR"&amp;ROUND(H37,2)&amp;"_P"&amp;E37&amp;"_Q"&amp;VLOOKUP(F37,#REF!,2,FALSE)&amp;"_"&amp;V37)</f>
        <v>#REF!</v>
      </c>
      <c r="U37" t="str">
        <f t="shared" si="3"/>
        <v>PSSE_DMAT_BESSD_SCR3_XR3_P0.05_Q-0.3</v>
      </c>
    </row>
    <row r="38" spans="1:21" x14ac:dyDescent="0.25">
      <c r="A38" t="s">
        <v>412</v>
      </c>
      <c r="B38" s="5" t="s">
        <v>17</v>
      </c>
      <c r="C38" t="s">
        <v>31</v>
      </c>
      <c r="E38">
        <v>0.05</v>
      </c>
      <c r="F38">
        <v>0.3</v>
      </c>
      <c r="G38">
        <v>3</v>
      </c>
      <c r="H38">
        <v>3</v>
      </c>
      <c r="I38" t="str">
        <f>VLOOKUP(U38,[1]BaseCases!$H$2:$K$143,2,FALSE)</f>
        <v>0.9331</v>
      </c>
      <c r="J38">
        <v>0</v>
      </c>
      <c r="K38">
        <v>0.43</v>
      </c>
      <c r="L38">
        <f t="shared" si="0"/>
        <v>17.660104471401873</v>
      </c>
      <c r="M38">
        <f t="shared" si="1"/>
        <v>0.16864157532857349</v>
      </c>
      <c r="N38">
        <f>[1]Inputs!$B$5^2/((G38*[1]Inputs!$B$7)*(SQRT(1+H38^2)))</f>
        <v>17.660104471401873</v>
      </c>
      <c r="O38">
        <f t="shared" si="2"/>
        <v>0.16864157532857349</v>
      </c>
      <c r="P38" t="str">
        <f>VLOOKUP(U38,[1]BaseCases!$H$2:$K$143,4,FALSE)</f>
        <v>1.0250</v>
      </c>
      <c r="Q38" t="str">
        <f>VLOOKUP(U38,[1]BaseCases!$H$2:$K$143,3,FALSE)</f>
        <v>1.0452</v>
      </c>
      <c r="R38">
        <v>0</v>
      </c>
      <c r="S38">
        <v>1</v>
      </c>
      <c r="T38" t="e">
        <f>IF(V38="","Test_"&amp;A38&amp;"_"&amp;[1]Inputs!$A$1&amp;"_R0"&amp;"_SCR"&amp;ROUND(G38,2)&amp;"_XR"&amp;ROUND(H38,2)&amp;"_P"&amp;E38&amp;"_Q"&amp;VLOOKUP(F38,#REF!,2,FALSE),"Test_"&amp;A38&amp;"_"&amp;[1]Inputs!$A$1&amp;"_R0"&amp;"_SCR"&amp;ROUND(G38,2)&amp;"_XR"&amp;ROUND(H38,2)&amp;"_P"&amp;E38&amp;"_Q"&amp;VLOOKUP(F38,#REF!,2,FALSE)&amp;"_"&amp;V38)</f>
        <v>#REF!</v>
      </c>
      <c r="U38" t="str">
        <f t="shared" si="3"/>
        <v>PSSE_DMAT_BESSD_SCR3_XR3_P0.05_Q0.3</v>
      </c>
    </row>
    <row r="39" spans="1:21" x14ac:dyDescent="0.25">
      <c r="A39" t="s">
        <v>413</v>
      </c>
      <c r="B39" s="5" t="s">
        <v>17</v>
      </c>
      <c r="C39" t="s">
        <v>31</v>
      </c>
      <c r="E39">
        <v>1</v>
      </c>
      <c r="F39">
        <v>0</v>
      </c>
      <c r="G39">
        <v>10</v>
      </c>
      <c r="H39">
        <v>14</v>
      </c>
      <c r="I39" t="str">
        <f>VLOOKUP(U39,[1]BaseCases!$H$2:$K$143,2,FALSE)</f>
        <v>1.0276</v>
      </c>
      <c r="J39">
        <v>0</v>
      </c>
      <c r="K39">
        <v>0.5</v>
      </c>
      <c r="L39">
        <f t="shared" si="0"/>
        <v>2.3873242288256491</v>
      </c>
      <c r="M39">
        <f t="shared" si="1"/>
        <v>0.10638724649858175</v>
      </c>
      <c r="N39">
        <f>[1]Inputs!$B$5^2/((G39*[1]Inputs!$B$7)*(SQRT(1+H39^2)))</f>
        <v>1.1936621144128245</v>
      </c>
      <c r="O39">
        <f t="shared" si="2"/>
        <v>5.3193623249290875E-2</v>
      </c>
      <c r="P39" t="str">
        <f>VLOOKUP(U39,[1]BaseCases!$H$2:$K$143,4,FALSE)</f>
        <v>1.0125</v>
      </c>
      <c r="Q39" t="str">
        <f>VLOOKUP(U39,[1]BaseCases!$H$2:$K$143,3,FALSE)</f>
        <v>1.0300</v>
      </c>
      <c r="R39">
        <v>0</v>
      </c>
      <c r="S39">
        <v>2</v>
      </c>
      <c r="T39" t="e">
        <f>IF(V39="","Test_"&amp;A39&amp;"_"&amp;[1]Inputs!$A$1&amp;"_R0"&amp;"_SCR"&amp;ROUND(G39,2)&amp;"_XR"&amp;ROUND(H39,2)&amp;"_P"&amp;E39&amp;"_Q"&amp;VLOOKUP(F39,#REF!,2,FALSE),"Test_"&amp;A39&amp;"_"&amp;[1]Inputs!$A$1&amp;"_R0"&amp;"_SCR"&amp;ROUND(G39,2)&amp;"_XR"&amp;ROUND(H39,2)&amp;"_P"&amp;E39&amp;"_Q"&amp;VLOOKUP(F39,#REF!,2,FALSE)&amp;"_"&amp;V39)</f>
        <v>#REF!</v>
      </c>
      <c r="U39" t="str">
        <f t="shared" si="3"/>
        <v>PSSE_DMAT_BESSD_SCR10_XR14_P1_Q0</v>
      </c>
    </row>
    <row r="40" spans="1:21" x14ac:dyDescent="0.25">
      <c r="A40" t="s">
        <v>414</v>
      </c>
      <c r="B40" s="5" t="s">
        <v>17</v>
      </c>
      <c r="C40" t="s">
        <v>31</v>
      </c>
      <c r="E40">
        <v>1</v>
      </c>
      <c r="F40">
        <v>-0.3</v>
      </c>
      <c r="G40">
        <v>10</v>
      </c>
      <c r="H40">
        <v>14</v>
      </c>
      <c r="I40" t="str">
        <f>VLOOKUP(U40,[1]BaseCases!$H$2:$K$143,2,FALSE)</f>
        <v>1.0567</v>
      </c>
      <c r="J40">
        <v>0</v>
      </c>
      <c r="K40">
        <v>0.5</v>
      </c>
      <c r="L40">
        <f t="shared" si="0"/>
        <v>2.3873242288256491</v>
      </c>
      <c r="M40">
        <f t="shared" si="1"/>
        <v>0.10638724649858175</v>
      </c>
      <c r="N40">
        <f>[1]Inputs!$B$5^2/((G40*[1]Inputs!$B$7)*(SQRT(1+H40^2)))</f>
        <v>1.1936621144128245</v>
      </c>
      <c r="O40">
        <f t="shared" si="2"/>
        <v>5.3193623249290875E-2</v>
      </c>
      <c r="P40" t="str">
        <f>VLOOKUP(U40,[1]BaseCases!$H$2:$K$143,4,FALSE)</f>
        <v>0.9875</v>
      </c>
      <c r="Q40" t="str">
        <f>VLOOKUP(U40,[1]BaseCases!$H$2:$K$143,3,FALSE)</f>
        <v>1.0148</v>
      </c>
      <c r="R40">
        <v>0</v>
      </c>
      <c r="S40">
        <v>2</v>
      </c>
      <c r="T40" t="e">
        <f>IF(V40="","Test_"&amp;A40&amp;"_"&amp;[1]Inputs!$A$1&amp;"_R0"&amp;"_SCR"&amp;ROUND(G40,2)&amp;"_XR"&amp;ROUND(H40,2)&amp;"_P"&amp;E40&amp;"_Q"&amp;VLOOKUP(F40,#REF!,2,FALSE),"Test_"&amp;A40&amp;"_"&amp;[1]Inputs!$A$1&amp;"_R0"&amp;"_SCR"&amp;ROUND(G40,2)&amp;"_XR"&amp;ROUND(H40,2)&amp;"_P"&amp;E40&amp;"_Q"&amp;VLOOKUP(F40,#REF!,2,FALSE)&amp;"_"&amp;V40)</f>
        <v>#REF!</v>
      </c>
      <c r="U40" t="str">
        <f t="shared" si="3"/>
        <v>PSSE_DMAT_BESSD_SCR10_XR14_P1_Q-0.3</v>
      </c>
    </row>
    <row r="41" spans="1:21" x14ac:dyDescent="0.25">
      <c r="A41" t="s">
        <v>415</v>
      </c>
      <c r="B41" s="5" t="s">
        <v>17</v>
      </c>
      <c r="C41" t="s">
        <v>31</v>
      </c>
      <c r="E41">
        <v>1</v>
      </c>
      <c r="F41">
        <v>0.3</v>
      </c>
      <c r="G41">
        <v>10</v>
      </c>
      <c r="H41">
        <v>14</v>
      </c>
      <c r="I41" t="str">
        <f>VLOOKUP(U41,[1]BaseCases!$H$2:$K$143,2,FALSE)</f>
        <v>0.9986</v>
      </c>
      <c r="J41">
        <v>0</v>
      </c>
      <c r="K41">
        <v>0.5</v>
      </c>
      <c r="L41">
        <f t="shared" si="0"/>
        <v>2.3873242288256491</v>
      </c>
      <c r="M41">
        <f t="shared" si="1"/>
        <v>0.10638724649858175</v>
      </c>
      <c r="N41">
        <f>[1]Inputs!$B$5^2/((G41*[1]Inputs!$B$7)*(SQRT(1+H41^2)))</f>
        <v>1.1936621144128245</v>
      </c>
      <c r="O41">
        <f t="shared" si="2"/>
        <v>5.3193623249290875E-2</v>
      </c>
      <c r="P41" t="str">
        <f>VLOOKUP(U41,[1]BaseCases!$H$2:$K$143,4,FALSE)</f>
        <v>1.0375</v>
      </c>
      <c r="Q41" t="str">
        <f>VLOOKUP(U41,[1]BaseCases!$H$2:$K$143,3,FALSE)</f>
        <v>1.0451</v>
      </c>
      <c r="R41">
        <v>0</v>
      </c>
      <c r="S41">
        <v>2</v>
      </c>
      <c r="T41" t="e">
        <f>IF(V41="","Test_"&amp;A41&amp;"_"&amp;[1]Inputs!$A$1&amp;"_R0"&amp;"_SCR"&amp;ROUND(G41,2)&amp;"_XR"&amp;ROUND(H41,2)&amp;"_P"&amp;E41&amp;"_Q"&amp;VLOOKUP(F41,#REF!,2,FALSE),"Test_"&amp;A41&amp;"_"&amp;[1]Inputs!$A$1&amp;"_R0"&amp;"_SCR"&amp;ROUND(G41,2)&amp;"_XR"&amp;ROUND(H41,2)&amp;"_P"&amp;E41&amp;"_Q"&amp;VLOOKUP(F41,#REF!,2,FALSE)&amp;"_"&amp;V41)</f>
        <v>#REF!</v>
      </c>
      <c r="U41" t="str">
        <f t="shared" si="3"/>
        <v>PSSE_DMAT_BESSD_SCR10_XR14_P1_Q0.3</v>
      </c>
    </row>
    <row r="42" spans="1:21" x14ac:dyDescent="0.25">
      <c r="A42" t="s">
        <v>416</v>
      </c>
      <c r="B42" s="5" t="s">
        <v>17</v>
      </c>
      <c r="C42" t="s">
        <v>31</v>
      </c>
      <c r="E42">
        <v>1</v>
      </c>
      <c r="F42">
        <v>0</v>
      </c>
      <c r="G42">
        <v>3</v>
      </c>
      <c r="H42">
        <v>14</v>
      </c>
      <c r="I42" t="str">
        <f>VLOOKUP(U42,[1]BaseCases!$H$2:$K$143,2,FALSE)</f>
        <v>1.0573</v>
      </c>
      <c r="J42">
        <v>0</v>
      </c>
      <c r="K42">
        <v>0.5</v>
      </c>
      <c r="L42">
        <f t="shared" si="0"/>
        <v>7.9577474294188315</v>
      </c>
      <c r="M42">
        <f t="shared" si="1"/>
        <v>0.35462415499527256</v>
      </c>
      <c r="N42">
        <f>[1]Inputs!$B$5^2/((G42*[1]Inputs!$B$7)*(SQRT(1+H42^2)))</f>
        <v>3.9788737147094158</v>
      </c>
      <c r="O42">
        <f t="shared" si="2"/>
        <v>0.17731207749763628</v>
      </c>
      <c r="P42" t="str">
        <f>VLOOKUP(U42,[1]BaseCases!$H$2:$K$143,4,FALSE)</f>
        <v>1.0125</v>
      </c>
      <c r="Q42" t="str">
        <f>VLOOKUP(U42,[1]BaseCases!$H$2:$K$143,3,FALSE)</f>
        <v>1.0300</v>
      </c>
      <c r="R42">
        <v>0</v>
      </c>
      <c r="S42">
        <v>2</v>
      </c>
      <c r="T42" t="e">
        <f>IF(V42="","Test_"&amp;A42&amp;"_"&amp;[1]Inputs!$A$1&amp;"_R0"&amp;"_SCR"&amp;ROUND(G42,2)&amp;"_XR"&amp;ROUND(H42,2)&amp;"_P"&amp;E42&amp;"_Q"&amp;VLOOKUP(F42,#REF!,2,FALSE),"Test_"&amp;A42&amp;"_"&amp;[1]Inputs!$A$1&amp;"_R0"&amp;"_SCR"&amp;ROUND(G42,2)&amp;"_XR"&amp;ROUND(H42,2)&amp;"_P"&amp;E42&amp;"_Q"&amp;VLOOKUP(F42,#REF!,2,FALSE)&amp;"_"&amp;V42)</f>
        <v>#REF!</v>
      </c>
      <c r="U42" t="str">
        <f t="shared" si="3"/>
        <v>PSSE_DMAT_BESSD_SCR3_XR14_P1_Q0</v>
      </c>
    </row>
    <row r="43" spans="1:21" x14ac:dyDescent="0.25">
      <c r="A43" t="s">
        <v>417</v>
      </c>
      <c r="B43" s="5" t="s">
        <v>17</v>
      </c>
      <c r="C43" t="s">
        <v>31</v>
      </c>
      <c r="E43">
        <v>1</v>
      </c>
      <c r="F43">
        <v>-0.3</v>
      </c>
      <c r="G43">
        <v>3</v>
      </c>
      <c r="H43">
        <v>3</v>
      </c>
      <c r="I43" t="str">
        <f>VLOOKUP(U43,[1]BaseCases!$H$2:$K$143,2,FALSE)</f>
        <v>1.0741</v>
      </c>
      <c r="J43">
        <v>0</v>
      </c>
      <c r="K43">
        <v>0.5</v>
      </c>
      <c r="L43">
        <f t="shared" si="0"/>
        <v>35.320208942803745</v>
      </c>
      <c r="M43">
        <f t="shared" si="1"/>
        <v>0.33728315065714698</v>
      </c>
      <c r="N43">
        <f>[1]Inputs!$B$5^2/((G43*[1]Inputs!$B$7)*(SQRT(1+H43^2)))</f>
        <v>17.660104471401873</v>
      </c>
      <c r="O43">
        <f t="shared" si="2"/>
        <v>0.16864157532857349</v>
      </c>
      <c r="P43" t="str">
        <f>VLOOKUP(U43,[1]BaseCases!$H$2:$K$143,4,FALSE)</f>
        <v>0.9875</v>
      </c>
      <c r="Q43" t="str">
        <f>VLOOKUP(U43,[1]BaseCases!$H$2:$K$143,3,FALSE)</f>
        <v>1.0148</v>
      </c>
      <c r="R43">
        <v>0</v>
      </c>
      <c r="S43">
        <v>2</v>
      </c>
      <c r="T43" t="e">
        <f>IF(V43="","Test_"&amp;A43&amp;"_"&amp;[1]Inputs!$A$1&amp;"_R0"&amp;"_SCR"&amp;ROUND(G43,2)&amp;"_XR"&amp;ROUND(H43,2)&amp;"_P"&amp;E43&amp;"_Q"&amp;VLOOKUP(F43,#REF!,2,FALSE),"Test_"&amp;A43&amp;"_"&amp;[1]Inputs!$A$1&amp;"_R0"&amp;"_SCR"&amp;ROUND(G43,2)&amp;"_XR"&amp;ROUND(H43,2)&amp;"_P"&amp;E43&amp;"_Q"&amp;VLOOKUP(F43,#REF!,2,FALSE)&amp;"_"&amp;V43)</f>
        <v>#REF!</v>
      </c>
      <c r="U43" t="str">
        <f t="shared" si="3"/>
        <v>PSSE_DMAT_BESSD_SCR3_XR3_P1_Q-0.3</v>
      </c>
    </row>
    <row r="44" spans="1:21" x14ac:dyDescent="0.25">
      <c r="A44" t="s">
        <v>418</v>
      </c>
      <c r="B44" s="5" t="s">
        <v>17</v>
      </c>
      <c r="C44" t="s">
        <v>31</v>
      </c>
      <c r="E44">
        <v>1</v>
      </c>
      <c r="F44">
        <v>0.3</v>
      </c>
      <c r="G44">
        <v>3</v>
      </c>
      <c r="H44">
        <v>3</v>
      </c>
      <c r="I44" t="str">
        <f>VLOOKUP(U44,[1]BaseCases!$H$2:$K$143,2,FALSE)</f>
        <v>0.8802</v>
      </c>
      <c r="J44">
        <v>0</v>
      </c>
      <c r="K44">
        <v>0.5</v>
      </c>
      <c r="L44">
        <f t="shared" si="0"/>
        <v>35.320208942803745</v>
      </c>
      <c r="M44">
        <f t="shared" si="1"/>
        <v>0.33728315065714698</v>
      </c>
      <c r="N44">
        <f>[1]Inputs!$B$5^2/((G44*[1]Inputs!$B$7)*(SQRT(1+H44^2)))</f>
        <v>17.660104471401873</v>
      </c>
      <c r="O44">
        <f t="shared" si="2"/>
        <v>0.16864157532857349</v>
      </c>
      <c r="P44" t="str">
        <f>VLOOKUP(U44,[1]BaseCases!$H$2:$K$143,4,FALSE)</f>
        <v>1.0375</v>
      </c>
      <c r="Q44" t="str">
        <f>VLOOKUP(U44,[1]BaseCases!$H$2:$K$143,3,FALSE)</f>
        <v>1.0452</v>
      </c>
      <c r="R44">
        <v>0</v>
      </c>
      <c r="S44">
        <v>2</v>
      </c>
      <c r="T44" t="e">
        <f>IF(V44="","Test_"&amp;A44&amp;"_"&amp;[1]Inputs!$A$1&amp;"_R0"&amp;"_SCR"&amp;ROUND(G44,2)&amp;"_XR"&amp;ROUND(H44,2)&amp;"_P"&amp;E44&amp;"_Q"&amp;VLOOKUP(F44,#REF!,2,FALSE),"Test_"&amp;A44&amp;"_"&amp;[1]Inputs!$A$1&amp;"_R0"&amp;"_SCR"&amp;ROUND(G44,2)&amp;"_XR"&amp;ROUND(H44,2)&amp;"_P"&amp;E44&amp;"_Q"&amp;VLOOKUP(F44,#REF!,2,FALSE)&amp;"_"&amp;V44)</f>
        <v>#REF!</v>
      </c>
      <c r="U44" t="str">
        <f t="shared" si="3"/>
        <v>PSSE_DMAT_BESSD_SCR3_XR3_P1_Q0.3</v>
      </c>
    </row>
    <row r="45" spans="1:21" x14ac:dyDescent="0.25">
      <c r="A45" t="s">
        <v>419</v>
      </c>
      <c r="B45" s="5" t="s">
        <v>17</v>
      </c>
      <c r="C45" t="s">
        <v>31</v>
      </c>
      <c r="E45">
        <v>0.05</v>
      </c>
      <c r="F45">
        <v>0</v>
      </c>
      <c r="G45">
        <v>10</v>
      </c>
      <c r="H45">
        <v>14</v>
      </c>
      <c r="I45" t="str">
        <f>VLOOKUP(U45,[1]BaseCases!$H$2:$K$143,2,FALSE)</f>
        <v>1.0296</v>
      </c>
      <c r="J45">
        <v>0</v>
      </c>
      <c r="K45">
        <v>0.5</v>
      </c>
      <c r="L45">
        <f t="shared" si="0"/>
        <v>2.3873242288256491</v>
      </c>
      <c r="M45">
        <f t="shared" si="1"/>
        <v>0.10638724649858175</v>
      </c>
      <c r="N45">
        <f>[1]Inputs!$B$5^2/((G45*[1]Inputs!$B$7)*(SQRT(1+H45^2)))</f>
        <v>1.1936621144128245</v>
      </c>
      <c r="O45">
        <f t="shared" si="2"/>
        <v>5.3193623249290875E-2</v>
      </c>
      <c r="P45" t="str">
        <f>VLOOKUP(U45,[1]BaseCases!$H$2:$K$143,4,FALSE)</f>
        <v>1.0000</v>
      </c>
      <c r="Q45" t="str">
        <f>VLOOKUP(U45,[1]BaseCases!$H$2:$K$143,3,FALSE)</f>
        <v>1.0300</v>
      </c>
      <c r="R45">
        <v>0</v>
      </c>
      <c r="S45">
        <v>2</v>
      </c>
      <c r="T45" t="e">
        <f>IF(V45="","Test_"&amp;A45&amp;"_"&amp;[1]Inputs!$A$1&amp;"_R0"&amp;"_SCR"&amp;ROUND(G45,2)&amp;"_XR"&amp;ROUND(H45,2)&amp;"_P"&amp;E45&amp;"_Q"&amp;VLOOKUP(F45,#REF!,2,FALSE),"Test_"&amp;A45&amp;"_"&amp;[1]Inputs!$A$1&amp;"_R0"&amp;"_SCR"&amp;ROUND(G45,2)&amp;"_XR"&amp;ROUND(H45,2)&amp;"_P"&amp;E45&amp;"_Q"&amp;VLOOKUP(F45,#REF!,2,FALSE)&amp;"_"&amp;V45)</f>
        <v>#REF!</v>
      </c>
      <c r="U45" t="str">
        <f t="shared" si="3"/>
        <v>PSSE_DMAT_BESSD_SCR10_XR14_P0.05_Q0</v>
      </c>
    </row>
    <row r="46" spans="1:21" x14ac:dyDescent="0.25">
      <c r="A46" t="s">
        <v>420</v>
      </c>
      <c r="B46" s="5" t="s">
        <v>17</v>
      </c>
      <c r="C46" t="s">
        <v>31</v>
      </c>
      <c r="E46">
        <v>0.05</v>
      </c>
      <c r="F46">
        <v>-0.3</v>
      </c>
      <c r="G46">
        <v>10</v>
      </c>
      <c r="H46">
        <v>14</v>
      </c>
      <c r="I46" t="str">
        <f>VLOOKUP(U46,[1]BaseCases!$H$2:$K$143,2,FALSE)</f>
        <v>1.0587</v>
      </c>
      <c r="J46">
        <v>0</v>
      </c>
      <c r="K46">
        <v>0.5</v>
      </c>
      <c r="L46">
        <f t="shared" si="0"/>
        <v>2.3873242288256491</v>
      </c>
      <c r="M46">
        <f t="shared" si="1"/>
        <v>0.10638724649858175</v>
      </c>
      <c r="N46">
        <f>[1]Inputs!$B$5^2/((G46*[1]Inputs!$B$7)*(SQRT(1+H46^2)))</f>
        <v>1.1936621144128245</v>
      </c>
      <c r="O46">
        <f t="shared" si="2"/>
        <v>5.3193623249290875E-2</v>
      </c>
      <c r="P46" t="str">
        <f>VLOOKUP(U46,[1]BaseCases!$H$2:$K$143,4,FALSE)</f>
        <v>0.9750</v>
      </c>
      <c r="Q46" t="str">
        <f>VLOOKUP(U46,[1]BaseCases!$H$2:$K$143,3,FALSE)</f>
        <v>1.0148</v>
      </c>
      <c r="R46">
        <v>0</v>
      </c>
      <c r="S46">
        <v>2</v>
      </c>
      <c r="T46" t="e">
        <f>IF(V46="","Test_"&amp;A46&amp;"_"&amp;[1]Inputs!$A$1&amp;"_R0"&amp;"_SCR"&amp;ROUND(G46,2)&amp;"_XR"&amp;ROUND(H46,2)&amp;"_P"&amp;E46&amp;"_Q"&amp;VLOOKUP(F46,#REF!,2,FALSE),"Test_"&amp;A46&amp;"_"&amp;[1]Inputs!$A$1&amp;"_R0"&amp;"_SCR"&amp;ROUND(G46,2)&amp;"_XR"&amp;ROUND(H46,2)&amp;"_P"&amp;E46&amp;"_Q"&amp;VLOOKUP(F46,#REF!,2,FALSE)&amp;"_"&amp;V46)</f>
        <v>#REF!</v>
      </c>
      <c r="U46" t="str">
        <f t="shared" si="3"/>
        <v>PSSE_DMAT_BESSD_SCR10_XR14_P0.05_Q-0.3</v>
      </c>
    </row>
    <row r="47" spans="1:21" x14ac:dyDescent="0.25">
      <c r="A47" t="s">
        <v>421</v>
      </c>
      <c r="B47" s="5" t="s">
        <v>17</v>
      </c>
      <c r="C47" t="s">
        <v>31</v>
      </c>
      <c r="E47">
        <v>0.05</v>
      </c>
      <c r="F47">
        <v>0.3</v>
      </c>
      <c r="G47">
        <v>10</v>
      </c>
      <c r="H47">
        <v>14</v>
      </c>
      <c r="I47" t="str">
        <f>VLOOKUP(U47,[1]BaseCases!$H$2:$K$143,2,FALSE)</f>
        <v>1.0006</v>
      </c>
      <c r="J47">
        <v>0</v>
      </c>
      <c r="K47">
        <v>0.5</v>
      </c>
      <c r="L47">
        <f t="shared" si="0"/>
        <v>2.3873242288256491</v>
      </c>
      <c r="M47">
        <f t="shared" si="1"/>
        <v>0.10638724649858175</v>
      </c>
      <c r="N47">
        <f>[1]Inputs!$B$5^2/((G47*[1]Inputs!$B$7)*(SQRT(1+H47^2)))</f>
        <v>1.1936621144128245</v>
      </c>
      <c r="O47">
        <f t="shared" si="2"/>
        <v>5.3193623249290875E-2</v>
      </c>
      <c r="P47" t="str">
        <f>VLOOKUP(U47,[1]BaseCases!$H$2:$K$143,4,FALSE)</f>
        <v>1.0250</v>
      </c>
      <c r="Q47" t="str">
        <f>VLOOKUP(U47,[1]BaseCases!$H$2:$K$143,3,FALSE)</f>
        <v>1.0452</v>
      </c>
      <c r="R47">
        <v>0</v>
      </c>
      <c r="S47">
        <v>2</v>
      </c>
      <c r="T47" t="e">
        <f>IF(V47="","Test_"&amp;A47&amp;"_"&amp;[1]Inputs!$A$1&amp;"_R0"&amp;"_SCR"&amp;ROUND(G47,2)&amp;"_XR"&amp;ROUND(H47,2)&amp;"_P"&amp;E47&amp;"_Q"&amp;VLOOKUP(F47,#REF!,2,FALSE),"Test_"&amp;A47&amp;"_"&amp;[1]Inputs!$A$1&amp;"_R0"&amp;"_SCR"&amp;ROUND(G47,2)&amp;"_XR"&amp;ROUND(H47,2)&amp;"_P"&amp;E47&amp;"_Q"&amp;VLOOKUP(F47,#REF!,2,FALSE)&amp;"_"&amp;V47)</f>
        <v>#REF!</v>
      </c>
      <c r="U47" t="str">
        <f t="shared" si="3"/>
        <v>PSSE_DMAT_BESSD_SCR10_XR14_P0.05_Q0.3</v>
      </c>
    </row>
    <row r="48" spans="1:21" x14ac:dyDescent="0.25">
      <c r="A48" t="s">
        <v>422</v>
      </c>
      <c r="B48" s="5" t="s">
        <v>17</v>
      </c>
      <c r="C48" t="s">
        <v>31</v>
      </c>
      <c r="E48">
        <v>0.05</v>
      </c>
      <c r="F48">
        <v>0</v>
      </c>
      <c r="G48">
        <v>3</v>
      </c>
      <c r="H48">
        <v>14</v>
      </c>
      <c r="I48" t="str">
        <f>VLOOKUP(U48,[1]BaseCases!$H$2:$K$143,2,FALSE)</f>
        <v>1.0288</v>
      </c>
      <c r="J48">
        <v>0</v>
      </c>
      <c r="K48">
        <v>0.5</v>
      </c>
      <c r="L48">
        <f t="shared" si="0"/>
        <v>7.9577474294188315</v>
      </c>
      <c r="M48">
        <f t="shared" si="1"/>
        <v>0.35462415499527256</v>
      </c>
      <c r="N48">
        <f>[1]Inputs!$B$5^2/((G48*[1]Inputs!$B$7)*(SQRT(1+H48^2)))</f>
        <v>3.9788737147094158</v>
      </c>
      <c r="O48">
        <f t="shared" si="2"/>
        <v>0.17731207749763628</v>
      </c>
      <c r="P48" t="str">
        <f>VLOOKUP(U48,[1]BaseCases!$H$2:$K$143,4,FALSE)</f>
        <v>1.0000</v>
      </c>
      <c r="Q48" t="str">
        <f>VLOOKUP(U48,[1]BaseCases!$H$2:$K$143,3,FALSE)</f>
        <v>1.0300</v>
      </c>
      <c r="R48">
        <v>0</v>
      </c>
      <c r="S48">
        <v>2</v>
      </c>
      <c r="T48" t="e">
        <f>IF(V48="","Test_"&amp;A48&amp;"_"&amp;[1]Inputs!$A$1&amp;"_R0"&amp;"_SCR"&amp;ROUND(G48,2)&amp;"_XR"&amp;ROUND(H48,2)&amp;"_P"&amp;E48&amp;"_Q"&amp;VLOOKUP(F48,#REF!,2,FALSE),"Test_"&amp;A48&amp;"_"&amp;[1]Inputs!$A$1&amp;"_R0"&amp;"_SCR"&amp;ROUND(G48,2)&amp;"_XR"&amp;ROUND(H48,2)&amp;"_P"&amp;E48&amp;"_Q"&amp;VLOOKUP(F48,#REF!,2,FALSE)&amp;"_"&amp;V48)</f>
        <v>#REF!</v>
      </c>
      <c r="U48" t="str">
        <f t="shared" si="3"/>
        <v>PSSE_DMAT_BESSD_SCR3_XR14_P0.05_Q0</v>
      </c>
    </row>
    <row r="49" spans="1:21" x14ac:dyDescent="0.25">
      <c r="A49" t="s">
        <v>423</v>
      </c>
      <c r="B49" s="5" t="s">
        <v>17</v>
      </c>
      <c r="C49" t="s">
        <v>31</v>
      </c>
      <c r="E49">
        <v>0.05</v>
      </c>
      <c r="F49">
        <v>-0.3</v>
      </c>
      <c r="G49">
        <v>3</v>
      </c>
      <c r="H49">
        <v>3</v>
      </c>
      <c r="I49" t="str">
        <f>VLOOKUP(U49,[1]BaseCases!$H$2:$K$143,2,FALSE)</f>
        <v>1.1178</v>
      </c>
      <c r="J49">
        <v>0</v>
      </c>
      <c r="K49">
        <v>0.5</v>
      </c>
      <c r="L49">
        <f t="shared" si="0"/>
        <v>35.320208942803745</v>
      </c>
      <c r="M49">
        <f t="shared" si="1"/>
        <v>0.33728315065714698</v>
      </c>
      <c r="N49">
        <f>[1]Inputs!$B$5^2/((G49*[1]Inputs!$B$7)*(SQRT(1+H49^2)))</f>
        <v>17.660104471401873</v>
      </c>
      <c r="O49">
        <f t="shared" si="2"/>
        <v>0.16864157532857349</v>
      </c>
      <c r="P49" t="str">
        <f>VLOOKUP(U49,[1]BaseCases!$H$2:$K$143,4,FALSE)</f>
        <v>0.9750</v>
      </c>
      <c r="Q49" t="str">
        <f>VLOOKUP(U49,[1]BaseCases!$H$2:$K$143,3,FALSE)</f>
        <v>1.0148</v>
      </c>
      <c r="R49">
        <v>0</v>
      </c>
      <c r="S49">
        <v>2</v>
      </c>
      <c r="T49" t="e">
        <f>IF(V49="","Test_"&amp;A49&amp;"_"&amp;[1]Inputs!$A$1&amp;"_R0"&amp;"_SCR"&amp;ROUND(G49,2)&amp;"_XR"&amp;ROUND(H49,2)&amp;"_P"&amp;E49&amp;"_Q"&amp;VLOOKUP(F49,#REF!,2,FALSE),"Test_"&amp;A49&amp;"_"&amp;[1]Inputs!$A$1&amp;"_R0"&amp;"_SCR"&amp;ROUND(G49,2)&amp;"_XR"&amp;ROUND(H49,2)&amp;"_P"&amp;E49&amp;"_Q"&amp;VLOOKUP(F49,#REF!,2,FALSE)&amp;"_"&amp;V49)</f>
        <v>#REF!</v>
      </c>
      <c r="U49" t="str">
        <f t="shared" si="3"/>
        <v>PSSE_DMAT_BESSD_SCR3_XR3_P0.05_Q-0.3</v>
      </c>
    </row>
    <row r="50" spans="1:21" x14ac:dyDescent="0.25">
      <c r="A50" t="s">
        <v>424</v>
      </c>
      <c r="B50" s="5" t="s">
        <v>17</v>
      </c>
      <c r="C50" t="s">
        <v>31</v>
      </c>
      <c r="E50">
        <v>0.05</v>
      </c>
      <c r="F50">
        <v>0.3</v>
      </c>
      <c r="G50">
        <v>3</v>
      </c>
      <c r="H50">
        <v>3</v>
      </c>
      <c r="I50" t="str">
        <f>VLOOKUP(U50,[1]BaseCases!$H$2:$K$143,2,FALSE)</f>
        <v>0.9331</v>
      </c>
      <c r="J50">
        <v>0</v>
      </c>
      <c r="K50">
        <v>0.5</v>
      </c>
      <c r="L50">
        <f t="shared" si="0"/>
        <v>35.320208942803745</v>
      </c>
      <c r="M50">
        <f t="shared" si="1"/>
        <v>0.33728315065714698</v>
      </c>
      <c r="N50">
        <f>[1]Inputs!$B$5^2/((G50*[1]Inputs!$B$7)*(SQRT(1+H50^2)))</f>
        <v>17.660104471401873</v>
      </c>
      <c r="O50">
        <f t="shared" si="2"/>
        <v>0.16864157532857349</v>
      </c>
      <c r="P50" t="str">
        <f>VLOOKUP(U50,[1]BaseCases!$H$2:$K$143,4,FALSE)</f>
        <v>1.0250</v>
      </c>
      <c r="Q50" t="str">
        <f>VLOOKUP(U50,[1]BaseCases!$H$2:$K$143,3,FALSE)</f>
        <v>1.0452</v>
      </c>
      <c r="R50">
        <v>0</v>
      </c>
      <c r="S50">
        <v>2</v>
      </c>
      <c r="T50" t="e">
        <f>IF(V50="","Test_"&amp;A50&amp;"_"&amp;[1]Inputs!$A$1&amp;"_R0"&amp;"_SCR"&amp;ROUND(G50,2)&amp;"_XR"&amp;ROUND(H50,2)&amp;"_P"&amp;E50&amp;"_Q"&amp;VLOOKUP(F50,#REF!,2,FALSE),"Test_"&amp;A50&amp;"_"&amp;[1]Inputs!$A$1&amp;"_R0"&amp;"_SCR"&amp;ROUND(G50,2)&amp;"_XR"&amp;ROUND(H50,2)&amp;"_P"&amp;E50&amp;"_Q"&amp;VLOOKUP(F50,#REF!,2,FALSE)&amp;"_"&amp;V50)</f>
        <v>#REF!</v>
      </c>
      <c r="U50" t="str">
        <f t="shared" si="3"/>
        <v>PSSE_DMAT_BESSD_SCR3_XR3_P0.05_Q0.3</v>
      </c>
    </row>
    <row r="51" spans="1:21" x14ac:dyDescent="0.25">
      <c r="A51" t="s">
        <v>425</v>
      </c>
      <c r="B51" s="5" t="s">
        <v>17</v>
      </c>
      <c r="C51" t="s">
        <v>32</v>
      </c>
      <c r="E51">
        <v>1</v>
      </c>
      <c r="F51">
        <v>0</v>
      </c>
      <c r="G51">
        <v>7.06</v>
      </c>
      <c r="H51">
        <v>1.6319999999999999</v>
      </c>
      <c r="I51" t="str">
        <f>VLOOKUP(U51,[1]BaseCases!$H$2:$K$143,2,FALSE)</f>
        <v>0.9653</v>
      </c>
      <c r="J51">
        <v>0</v>
      </c>
      <c r="K51">
        <v>0</v>
      </c>
      <c r="L51">
        <f t="shared" si="0"/>
        <v>12.398416711713383</v>
      </c>
      <c r="M51">
        <f t="shared" si="1"/>
        <v>6.4407510153791828E-2</v>
      </c>
      <c r="N51">
        <f>[1]Inputs!$B$5^2/((G51*[1]Inputs!$B$7)*(SQRT(1+H51^2)))</f>
        <v>12.398416711713383</v>
      </c>
      <c r="O51">
        <f t="shared" si="2"/>
        <v>6.4407510153791828E-2</v>
      </c>
      <c r="P51" t="str">
        <f>VLOOKUP(U51,[1]BaseCases!$H$2:$K$143,4,FALSE)</f>
        <v>1.0000</v>
      </c>
      <c r="Q51" t="str">
        <f>VLOOKUP(U51,[1]BaseCases!$H$2:$K$143,3,FALSE)</f>
        <v>1.0300</v>
      </c>
      <c r="R51">
        <v>0</v>
      </c>
      <c r="S51">
        <v>1</v>
      </c>
      <c r="T51" t="e">
        <f>IF(V51="","Test_"&amp;A51&amp;"_"&amp;[1]Inputs!$A$1&amp;"_R0"&amp;"_SCR"&amp;ROUND(G51,2)&amp;"_XR"&amp;ROUND(H51,2)&amp;"_P"&amp;E51&amp;"_Q"&amp;VLOOKUP(F51,#REF!,2,FALSE),"Test_"&amp;A51&amp;"_"&amp;[1]Inputs!$A$1&amp;"_R0"&amp;"_SCR"&amp;ROUND(G51,2)&amp;"_XR"&amp;ROUND(H51,2)&amp;"_P"&amp;E51&amp;"_Q"&amp;VLOOKUP(F51,#REF!,2,FALSE)&amp;"_"&amp;V51)</f>
        <v>#REF!</v>
      </c>
      <c r="U51" t="str">
        <f t="shared" si="3"/>
        <v>PSSE_DMAT_BESSD_SCR7.06_XR1.63_P1_Q0</v>
      </c>
    </row>
    <row r="52" spans="1:21" x14ac:dyDescent="0.25">
      <c r="A52" t="s">
        <v>426</v>
      </c>
      <c r="B52" s="5" t="s">
        <v>17</v>
      </c>
      <c r="C52" t="s">
        <v>32</v>
      </c>
      <c r="E52">
        <v>1</v>
      </c>
      <c r="F52">
        <v>0</v>
      </c>
      <c r="G52">
        <v>4.53</v>
      </c>
      <c r="H52">
        <v>1.212</v>
      </c>
      <c r="I52" t="str">
        <f>VLOOKUP(U52,[1]BaseCases!$H$2:$K$143,2,FALSE)</f>
        <v>0.9087</v>
      </c>
      <c r="J52">
        <v>0</v>
      </c>
      <c r="K52">
        <v>0</v>
      </c>
      <c r="L52">
        <f t="shared" si="0"/>
        <v>23.537519962726652</v>
      </c>
      <c r="M52">
        <f t="shared" si="1"/>
        <v>9.0805770640656758E-2</v>
      </c>
      <c r="N52">
        <f>[1]Inputs!$B$5^2/((G52*[1]Inputs!$B$7)*(SQRT(1+H52^2)))</f>
        <v>23.537519962726652</v>
      </c>
      <c r="O52">
        <f t="shared" si="2"/>
        <v>9.0805770640656758E-2</v>
      </c>
      <c r="P52" t="str">
        <f>VLOOKUP(U52,[1]BaseCases!$H$2:$K$143,4,FALSE)</f>
        <v>1.0000</v>
      </c>
      <c r="Q52" t="str">
        <f>VLOOKUP(U52,[1]BaseCases!$H$2:$K$143,3,FALSE)</f>
        <v>1.0300</v>
      </c>
      <c r="R52">
        <v>0</v>
      </c>
      <c r="S52">
        <v>1</v>
      </c>
      <c r="T52" t="e">
        <f>IF(V52="","Test_"&amp;A52&amp;"_"&amp;[1]Inputs!$A$1&amp;"_R0"&amp;"_SCR"&amp;ROUND(G52,2)&amp;"_XR"&amp;ROUND(H52,2)&amp;"_P"&amp;E52&amp;"_Q"&amp;VLOOKUP(F52,#REF!,2,FALSE),"Test_"&amp;A52&amp;"_"&amp;[1]Inputs!$A$1&amp;"_R0"&amp;"_SCR"&amp;ROUND(G52,2)&amp;"_XR"&amp;ROUND(H52,2)&amp;"_P"&amp;E52&amp;"_Q"&amp;VLOOKUP(F52,#REF!,2,FALSE)&amp;"_"&amp;V52)</f>
        <v>#REF!</v>
      </c>
      <c r="U52" t="str">
        <f t="shared" si="3"/>
        <v>PSSE_DMAT_BESSD_SCR4.53_XR1.21_P1_Q0</v>
      </c>
    </row>
    <row r="53" spans="1:21" x14ac:dyDescent="0.25">
      <c r="A53" t="s">
        <v>427</v>
      </c>
      <c r="B53" s="5" t="s">
        <v>17</v>
      </c>
      <c r="C53" t="s">
        <v>33</v>
      </c>
      <c r="E53">
        <v>1</v>
      </c>
      <c r="F53">
        <v>0</v>
      </c>
      <c r="G53">
        <v>7.06</v>
      </c>
      <c r="H53">
        <v>1.6319999999999999</v>
      </c>
      <c r="I53" t="str">
        <f>VLOOKUP(U53,[1]BaseCases!$H$2:$K$143,2,FALSE)</f>
        <v>0.9653</v>
      </c>
      <c r="J53">
        <v>0</v>
      </c>
      <c r="K53">
        <v>0</v>
      </c>
      <c r="L53">
        <f t="shared" si="0"/>
        <v>12.398416711713383</v>
      </c>
      <c r="M53">
        <f t="shared" si="1"/>
        <v>6.4407510153791828E-2</v>
      </c>
      <c r="N53">
        <f>[1]Inputs!$B$5^2/((G53*[1]Inputs!$B$7)*(SQRT(1+H53^2)))</f>
        <v>12.398416711713383</v>
      </c>
      <c r="O53">
        <f t="shared" si="2"/>
        <v>6.4407510153791828E-2</v>
      </c>
      <c r="P53" t="str">
        <f>VLOOKUP(U53,[1]BaseCases!$H$2:$K$143,4,FALSE)</f>
        <v>1.0000</v>
      </c>
      <c r="Q53" t="str">
        <f>VLOOKUP(U53,[1]BaseCases!$H$2:$K$143,3,FALSE)</f>
        <v>1.0300</v>
      </c>
      <c r="R53">
        <v>0</v>
      </c>
      <c r="S53">
        <v>1</v>
      </c>
      <c r="T53" t="e">
        <f>IF(V53="","Test_"&amp;A53&amp;"_"&amp;[1]Inputs!$A$1&amp;"_R0"&amp;"_SCR"&amp;ROUND(G53,2)&amp;"_XR"&amp;ROUND(H53,2)&amp;"_P"&amp;E53&amp;"_Q"&amp;VLOOKUP(F53,#REF!,2,FALSE),"Test_"&amp;A53&amp;"_"&amp;[1]Inputs!$A$1&amp;"_R0"&amp;"_SCR"&amp;ROUND(G53,2)&amp;"_XR"&amp;ROUND(H53,2)&amp;"_P"&amp;E53&amp;"_Q"&amp;VLOOKUP(F53,#REF!,2,FALSE)&amp;"_"&amp;V53)</f>
        <v>#REF!</v>
      </c>
      <c r="U53" t="str">
        <f t="shared" si="3"/>
        <v>PSSE_DMAT_BESSD_SCR7.06_XR1.63_P1_Q0</v>
      </c>
    </row>
    <row r="54" spans="1:21" x14ac:dyDescent="0.25">
      <c r="A54" t="s">
        <v>428</v>
      </c>
      <c r="B54" s="5" t="s">
        <v>17</v>
      </c>
      <c r="C54" t="s">
        <v>33</v>
      </c>
      <c r="E54">
        <v>1</v>
      </c>
      <c r="F54">
        <v>0</v>
      </c>
      <c r="G54">
        <v>4.53</v>
      </c>
      <c r="H54">
        <v>1.212</v>
      </c>
      <c r="I54" t="str">
        <f>VLOOKUP(U54,[1]BaseCases!$H$2:$K$143,2,FALSE)</f>
        <v>0.9087</v>
      </c>
      <c r="J54">
        <v>0</v>
      </c>
      <c r="K54">
        <v>0</v>
      </c>
      <c r="L54">
        <f t="shared" si="0"/>
        <v>23.537519962726652</v>
      </c>
      <c r="M54">
        <f t="shared" si="1"/>
        <v>9.0805770640656758E-2</v>
      </c>
      <c r="N54">
        <f>[1]Inputs!$B$5^2/((G54*[1]Inputs!$B$7)*(SQRT(1+H54^2)))</f>
        <v>23.537519962726652</v>
      </c>
      <c r="O54">
        <f t="shared" si="2"/>
        <v>9.0805770640656758E-2</v>
      </c>
      <c r="P54" t="str">
        <f>VLOOKUP(U54,[1]BaseCases!$H$2:$K$143,4,FALSE)</f>
        <v>1.0000</v>
      </c>
      <c r="Q54" t="str">
        <f>VLOOKUP(U54,[1]BaseCases!$H$2:$K$143,3,FALSE)</f>
        <v>1.0300</v>
      </c>
      <c r="R54">
        <v>0</v>
      </c>
      <c r="S54">
        <v>1</v>
      </c>
      <c r="T54" t="e">
        <f>IF(V54="","Test_"&amp;A54&amp;"_"&amp;[1]Inputs!$A$1&amp;"_R0"&amp;"_SCR"&amp;ROUND(G54,2)&amp;"_XR"&amp;ROUND(H54,2)&amp;"_P"&amp;E54&amp;"_Q"&amp;VLOOKUP(F54,#REF!,2,FALSE),"Test_"&amp;A54&amp;"_"&amp;[1]Inputs!$A$1&amp;"_R0"&amp;"_SCR"&amp;ROUND(G54,2)&amp;"_XR"&amp;ROUND(H54,2)&amp;"_P"&amp;E54&amp;"_Q"&amp;VLOOKUP(F54,#REF!,2,FALSE)&amp;"_"&amp;V54)</f>
        <v>#REF!</v>
      </c>
      <c r="U54" t="str">
        <f t="shared" si="3"/>
        <v>PSSE_DMAT_BESSD_SCR4.53_XR1.21_P1_Q0</v>
      </c>
    </row>
    <row r="55" spans="1:21" x14ac:dyDescent="0.25">
      <c r="A55" t="s">
        <v>429</v>
      </c>
      <c r="B55" s="5" t="s">
        <v>17</v>
      </c>
      <c r="C55" t="s">
        <v>34</v>
      </c>
      <c r="E55">
        <v>1</v>
      </c>
      <c r="F55">
        <v>0</v>
      </c>
      <c r="G55">
        <v>7.06</v>
      </c>
      <c r="H55">
        <v>1.6319999999999999</v>
      </c>
      <c r="I55" t="str">
        <f>VLOOKUP(U55,[1]BaseCases!$H$2:$K$143,2,FALSE)</f>
        <v>0.9653</v>
      </c>
      <c r="J55">
        <v>0</v>
      </c>
      <c r="K55">
        <v>0</v>
      </c>
      <c r="L55">
        <f t="shared" si="0"/>
        <v>12.398416711713383</v>
      </c>
      <c r="M55">
        <f t="shared" si="1"/>
        <v>6.4407510153791828E-2</v>
      </c>
      <c r="N55">
        <f>[1]Inputs!$B$5^2/((G55*[1]Inputs!$B$7)*(SQRT(1+H55^2)))</f>
        <v>12.398416711713383</v>
      </c>
      <c r="O55">
        <f t="shared" si="2"/>
        <v>6.4407510153791828E-2</v>
      </c>
      <c r="P55" t="str">
        <f>VLOOKUP(U55,[1]BaseCases!$H$2:$K$143,4,FALSE)</f>
        <v>1.0000</v>
      </c>
      <c r="Q55" t="str">
        <f>VLOOKUP(U55,[1]BaseCases!$H$2:$K$143,3,FALSE)</f>
        <v>1.0300</v>
      </c>
      <c r="R55">
        <v>0</v>
      </c>
      <c r="S55">
        <v>1</v>
      </c>
      <c r="T55" t="e">
        <f>IF(V55="","Test_"&amp;A55&amp;"_"&amp;[1]Inputs!$A$1&amp;"_R0"&amp;"_SCR"&amp;ROUND(G55,2)&amp;"_XR"&amp;ROUND(H55,2)&amp;"_P"&amp;E55&amp;"_Q"&amp;VLOOKUP(F55,#REF!,2,FALSE),"Test_"&amp;A55&amp;"_"&amp;[1]Inputs!$A$1&amp;"_R0"&amp;"_SCR"&amp;ROUND(G55,2)&amp;"_XR"&amp;ROUND(H55,2)&amp;"_P"&amp;E55&amp;"_Q"&amp;VLOOKUP(F55,#REF!,2,FALSE)&amp;"_"&amp;V55)</f>
        <v>#REF!</v>
      </c>
      <c r="U55" t="str">
        <f t="shared" si="3"/>
        <v>PSSE_DMAT_BESSD_SCR7.06_XR1.63_P1_Q0</v>
      </c>
    </row>
    <row r="56" spans="1:21" x14ac:dyDescent="0.25">
      <c r="A56" t="s">
        <v>430</v>
      </c>
      <c r="B56" s="5" t="s">
        <v>17</v>
      </c>
      <c r="C56" t="s">
        <v>34</v>
      </c>
      <c r="E56">
        <v>1</v>
      </c>
      <c r="F56">
        <v>0</v>
      </c>
      <c r="G56">
        <v>4.53</v>
      </c>
      <c r="H56">
        <v>1.212</v>
      </c>
      <c r="I56" t="str">
        <f>VLOOKUP(U56,[1]BaseCases!$H$2:$K$143,2,FALSE)</f>
        <v>0.9087</v>
      </c>
      <c r="J56">
        <v>0</v>
      </c>
      <c r="K56">
        <v>0</v>
      </c>
      <c r="L56">
        <f t="shared" si="0"/>
        <v>23.537519962726652</v>
      </c>
      <c r="M56">
        <f t="shared" si="1"/>
        <v>9.0805770640656758E-2</v>
      </c>
      <c r="N56">
        <f>[1]Inputs!$B$5^2/((G56*[1]Inputs!$B$7)*(SQRT(1+H56^2)))</f>
        <v>23.537519962726652</v>
      </c>
      <c r="O56">
        <f t="shared" si="2"/>
        <v>9.0805770640656758E-2</v>
      </c>
      <c r="P56" t="str">
        <f>VLOOKUP(U56,[1]BaseCases!$H$2:$K$143,4,FALSE)</f>
        <v>1.0000</v>
      </c>
      <c r="Q56" t="str">
        <f>VLOOKUP(U56,[1]BaseCases!$H$2:$K$143,3,FALSE)</f>
        <v>1.0300</v>
      </c>
      <c r="R56">
        <v>0</v>
      </c>
      <c r="S56">
        <v>1</v>
      </c>
      <c r="T56" t="e">
        <f>IF(V56="","Test_"&amp;A56&amp;"_"&amp;[1]Inputs!$A$1&amp;"_R0"&amp;"_SCR"&amp;ROUND(G56,2)&amp;"_XR"&amp;ROUND(H56,2)&amp;"_P"&amp;E56&amp;"_Q"&amp;VLOOKUP(F56,#REF!,2,FALSE),"Test_"&amp;A56&amp;"_"&amp;[1]Inputs!$A$1&amp;"_R0"&amp;"_SCR"&amp;ROUND(G56,2)&amp;"_XR"&amp;ROUND(H56,2)&amp;"_P"&amp;E56&amp;"_Q"&amp;VLOOKUP(F56,#REF!,2,FALSE)&amp;"_"&amp;V56)</f>
        <v>#REF!</v>
      </c>
      <c r="U56" t="str">
        <f t="shared" si="3"/>
        <v>PSSE_DMAT_BESSD_SCR4.53_XR1.21_P1_Q0</v>
      </c>
    </row>
    <row r="57" spans="1:21" x14ac:dyDescent="0.25">
      <c r="A57" t="s">
        <v>431</v>
      </c>
      <c r="B57" s="5" t="s">
        <v>17</v>
      </c>
      <c r="C57" t="s">
        <v>35</v>
      </c>
      <c r="E57">
        <v>1</v>
      </c>
      <c r="F57">
        <v>0</v>
      </c>
      <c r="G57">
        <v>7.06</v>
      </c>
      <c r="H57">
        <v>1.6319999999999999</v>
      </c>
      <c r="I57" t="str">
        <f>VLOOKUP(U57,[1]BaseCases!$H$2:$K$143,2,FALSE)</f>
        <v>0.9653</v>
      </c>
      <c r="J57">
        <v>0</v>
      </c>
      <c r="K57">
        <v>0</v>
      </c>
      <c r="L57">
        <f t="shared" si="0"/>
        <v>12.398416711713383</v>
      </c>
      <c r="M57">
        <f t="shared" si="1"/>
        <v>6.4407510153791828E-2</v>
      </c>
      <c r="N57">
        <f>[1]Inputs!$B$5^2/((G57*[1]Inputs!$B$7)*(SQRT(1+H57^2)))</f>
        <v>12.398416711713383</v>
      </c>
      <c r="O57">
        <f t="shared" si="2"/>
        <v>6.4407510153791828E-2</v>
      </c>
      <c r="P57" t="str">
        <f>VLOOKUP(U57,[1]BaseCases!$H$2:$K$143,4,FALSE)</f>
        <v>1.0000</v>
      </c>
      <c r="Q57" t="str">
        <f>VLOOKUP(U57,[1]BaseCases!$H$2:$K$143,3,FALSE)</f>
        <v>1.0300</v>
      </c>
      <c r="R57">
        <v>0</v>
      </c>
      <c r="S57">
        <v>1</v>
      </c>
      <c r="T57" t="e">
        <f>IF(V57="","Test_"&amp;A57&amp;"_"&amp;[1]Inputs!$A$1&amp;"_R0"&amp;"_SCR"&amp;ROUND(G57,2)&amp;"_XR"&amp;ROUND(H57,2)&amp;"_P"&amp;E57&amp;"_Q"&amp;VLOOKUP(F57,#REF!,2,FALSE),"Test_"&amp;A57&amp;"_"&amp;[1]Inputs!$A$1&amp;"_R0"&amp;"_SCR"&amp;ROUND(G57,2)&amp;"_XR"&amp;ROUND(H57,2)&amp;"_P"&amp;E57&amp;"_Q"&amp;VLOOKUP(F57,#REF!,2,FALSE)&amp;"_"&amp;V57)</f>
        <v>#REF!</v>
      </c>
      <c r="U57" t="str">
        <f t="shared" si="3"/>
        <v>PSSE_DMAT_BESSD_SCR7.06_XR1.63_P1_Q0</v>
      </c>
    </row>
    <row r="58" spans="1:21" x14ac:dyDescent="0.25">
      <c r="A58" t="s">
        <v>432</v>
      </c>
      <c r="B58" s="5" t="s">
        <v>17</v>
      </c>
      <c r="C58" t="s">
        <v>35</v>
      </c>
      <c r="E58">
        <v>1</v>
      </c>
      <c r="F58">
        <v>0</v>
      </c>
      <c r="G58">
        <v>4.53</v>
      </c>
      <c r="H58">
        <v>1.212</v>
      </c>
      <c r="I58" t="str">
        <f>VLOOKUP(U58,[1]BaseCases!$H$2:$K$143,2,FALSE)</f>
        <v>0.9087</v>
      </c>
      <c r="J58">
        <v>0</v>
      </c>
      <c r="K58">
        <v>0</v>
      </c>
      <c r="L58">
        <f t="shared" si="0"/>
        <v>23.537519962726652</v>
      </c>
      <c r="M58">
        <f t="shared" si="1"/>
        <v>9.0805770640656758E-2</v>
      </c>
      <c r="N58">
        <f>[1]Inputs!$B$5^2/((G58*[1]Inputs!$B$7)*(SQRT(1+H58^2)))</f>
        <v>23.537519962726652</v>
      </c>
      <c r="O58">
        <f t="shared" si="2"/>
        <v>9.0805770640656758E-2</v>
      </c>
      <c r="P58" t="str">
        <f>VLOOKUP(U58,[1]BaseCases!$H$2:$K$143,4,FALSE)</f>
        <v>1.0000</v>
      </c>
      <c r="Q58" t="str">
        <f>VLOOKUP(U58,[1]BaseCases!$H$2:$K$143,3,FALSE)</f>
        <v>1.0300</v>
      </c>
      <c r="R58">
        <v>0</v>
      </c>
      <c r="S58">
        <v>1</v>
      </c>
      <c r="T58" t="e">
        <f>IF(V58="","Test_"&amp;A58&amp;"_"&amp;[1]Inputs!$A$1&amp;"_R0"&amp;"_SCR"&amp;ROUND(G58,2)&amp;"_XR"&amp;ROUND(H58,2)&amp;"_P"&amp;E58&amp;"_Q"&amp;VLOOKUP(F58,#REF!,2,FALSE),"Test_"&amp;A58&amp;"_"&amp;[1]Inputs!$A$1&amp;"_R0"&amp;"_SCR"&amp;ROUND(G58,2)&amp;"_XR"&amp;ROUND(H58,2)&amp;"_P"&amp;E58&amp;"_Q"&amp;VLOOKUP(F58,#REF!,2,FALSE)&amp;"_"&amp;V58)</f>
        <v>#REF!</v>
      </c>
      <c r="U58" t="str">
        <f t="shared" si="3"/>
        <v>PSSE_DMAT_BESSD_SCR4.53_XR1.21_P1_Q0</v>
      </c>
    </row>
    <row r="59" spans="1:21" x14ac:dyDescent="0.25">
      <c r="A59" t="s">
        <v>433</v>
      </c>
      <c r="B59" s="5" t="s">
        <v>17</v>
      </c>
      <c r="C59" t="s">
        <v>36</v>
      </c>
      <c r="E59">
        <v>1</v>
      </c>
      <c r="F59">
        <v>0</v>
      </c>
      <c r="G59">
        <v>7.06</v>
      </c>
      <c r="H59">
        <v>1.6319999999999999</v>
      </c>
      <c r="I59" t="str">
        <f>VLOOKUP(U59,[1]BaseCases!$H$2:$K$143,2,FALSE)</f>
        <v>0.9653</v>
      </c>
      <c r="J59">
        <v>0</v>
      </c>
      <c r="K59">
        <v>0</v>
      </c>
      <c r="L59">
        <f t="shared" si="0"/>
        <v>12.398416711713383</v>
      </c>
      <c r="M59">
        <f t="shared" si="1"/>
        <v>6.4407510153791828E-2</v>
      </c>
      <c r="N59">
        <f>[1]Inputs!$B$5^2/((G59*[1]Inputs!$B$7)*(SQRT(1+H59^2)))</f>
        <v>12.398416711713383</v>
      </c>
      <c r="O59">
        <f t="shared" si="2"/>
        <v>6.4407510153791828E-2</v>
      </c>
      <c r="P59" t="str">
        <f>VLOOKUP(U59,[1]BaseCases!$H$2:$K$143,4,FALSE)</f>
        <v>1.0000</v>
      </c>
      <c r="Q59" t="str">
        <f>VLOOKUP(U59,[1]BaseCases!$H$2:$K$143,3,FALSE)</f>
        <v>1.0300</v>
      </c>
      <c r="R59">
        <v>0</v>
      </c>
      <c r="S59">
        <v>1</v>
      </c>
      <c r="T59" t="e">
        <f>IF(V59="","Test_"&amp;A59&amp;"_"&amp;[1]Inputs!$A$1&amp;"_R0"&amp;"_SCR"&amp;ROUND(G59,2)&amp;"_XR"&amp;ROUND(H59,2)&amp;"_P"&amp;E59&amp;"_Q"&amp;VLOOKUP(F59,#REF!,2,FALSE),"Test_"&amp;A59&amp;"_"&amp;[1]Inputs!$A$1&amp;"_R0"&amp;"_SCR"&amp;ROUND(G59,2)&amp;"_XR"&amp;ROUND(H59,2)&amp;"_P"&amp;E59&amp;"_Q"&amp;VLOOKUP(F59,#REF!,2,FALSE)&amp;"_"&amp;V59)</f>
        <v>#REF!</v>
      </c>
      <c r="U59" t="str">
        <f t="shared" si="3"/>
        <v>PSSE_DMAT_BESSD_SCR7.06_XR1.63_P1_Q0</v>
      </c>
    </row>
    <row r="60" spans="1:21" x14ac:dyDescent="0.25">
      <c r="A60" t="s">
        <v>434</v>
      </c>
      <c r="B60" s="5" t="s">
        <v>17</v>
      </c>
      <c r="C60" t="s">
        <v>36</v>
      </c>
      <c r="E60">
        <v>1</v>
      </c>
      <c r="F60">
        <v>0</v>
      </c>
      <c r="G60">
        <v>4.53</v>
      </c>
      <c r="H60">
        <v>1.212</v>
      </c>
      <c r="I60" t="str">
        <f>VLOOKUP(U60,[1]BaseCases!$H$2:$K$143,2,FALSE)</f>
        <v>0.9087</v>
      </c>
      <c r="J60">
        <v>0</v>
      </c>
      <c r="K60">
        <v>0</v>
      </c>
      <c r="L60">
        <f t="shared" si="0"/>
        <v>23.537519962726652</v>
      </c>
      <c r="M60">
        <f t="shared" si="1"/>
        <v>9.0805770640656758E-2</v>
      </c>
      <c r="N60">
        <f>[1]Inputs!$B$5^2/((G60*[1]Inputs!$B$7)*(SQRT(1+H60^2)))</f>
        <v>23.537519962726652</v>
      </c>
      <c r="O60">
        <f t="shared" si="2"/>
        <v>9.0805770640656758E-2</v>
      </c>
      <c r="P60" t="str">
        <f>VLOOKUP(U60,[1]BaseCases!$H$2:$K$143,4,FALSE)</f>
        <v>1.0000</v>
      </c>
      <c r="Q60" t="str">
        <f>VLOOKUP(U60,[1]BaseCases!$H$2:$K$143,3,FALSE)</f>
        <v>1.0300</v>
      </c>
      <c r="R60">
        <v>0</v>
      </c>
      <c r="S60">
        <v>1</v>
      </c>
      <c r="T60" t="e">
        <f>IF(V60="","Test_"&amp;A60&amp;"_"&amp;[1]Inputs!$A$1&amp;"_R0"&amp;"_SCR"&amp;ROUND(G60,2)&amp;"_XR"&amp;ROUND(H60,2)&amp;"_P"&amp;E60&amp;"_Q"&amp;VLOOKUP(F60,#REF!,2,FALSE),"Test_"&amp;A60&amp;"_"&amp;[1]Inputs!$A$1&amp;"_R0"&amp;"_SCR"&amp;ROUND(G60,2)&amp;"_XR"&amp;ROUND(H60,2)&amp;"_P"&amp;E60&amp;"_Q"&amp;VLOOKUP(F60,#REF!,2,FALSE)&amp;"_"&amp;V60)</f>
        <v>#REF!</v>
      </c>
      <c r="U60" t="str">
        <f t="shared" si="3"/>
        <v>PSSE_DMAT_BESSD_SCR4.53_XR1.21_P1_Q0</v>
      </c>
    </row>
    <row r="61" spans="1:21" x14ac:dyDescent="0.25">
      <c r="A61" t="s">
        <v>435</v>
      </c>
      <c r="B61" s="5" t="s">
        <v>17</v>
      </c>
      <c r="C61" t="s">
        <v>37</v>
      </c>
      <c r="E61">
        <v>1</v>
      </c>
      <c r="F61">
        <v>0</v>
      </c>
      <c r="G61">
        <v>7.06</v>
      </c>
      <c r="H61">
        <v>1.6319999999999999</v>
      </c>
      <c r="I61" t="str">
        <f>VLOOKUP(U61,[1]BaseCases!$H$2:$K$143,2,FALSE)</f>
        <v>0.9653</v>
      </c>
      <c r="J61">
        <v>0</v>
      </c>
      <c r="K61">
        <v>0</v>
      </c>
      <c r="L61">
        <f t="shared" si="0"/>
        <v>12.398416711713383</v>
      </c>
      <c r="M61">
        <f t="shared" si="1"/>
        <v>6.4407510153791828E-2</v>
      </c>
      <c r="N61">
        <f>[1]Inputs!$B$5^2/((G61*[1]Inputs!$B$7)*(SQRT(1+H61^2)))</f>
        <v>12.398416711713383</v>
      </c>
      <c r="O61">
        <f t="shared" si="2"/>
        <v>6.4407510153791828E-2</v>
      </c>
      <c r="P61" t="str">
        <f>VLOOKUP(U61,[1]BaseCases!$H$2:$K$143,4,FALSE)</f>
        <v>1.0000</v>
      </c>
      <c r="Q61" t="str">
        <f>VLOOKUP(U61,[1]BaseCases!$H$2:$K$143,3,FALSE)</f>
        <v>1.0300</v>
      </c>
      <c r="R61">
        <v>0</v>
      </c>
      <c r="S61">
        <v>1</v>
      </c>
      <c r="T61" t="e">
        <f>IF(V61="","Test_"&amp;A61&amp;"_"&amp;[1]Inputs!$A$1&amp;"_R0"&amp;"_SCR"&amp;ROUND(G61,2)&amp;"_XR"&amp;ROUND(H61,2)&amp;"_P"&amp;E61&amp;"_Q"&amp;VLOOKUP(F61,#REF!,2,FALSE),"Test_"&amp;A61&amp;"_"&amp;[1]Inputs!$A$1&amp;"_R0"&amp;"_SCR"&amp;ROUND(G61,2)&amp;"_XR"&amp;ROUND(H61,2)&amp;"_P"&amp;E61&amp;"_Q"&amp;VLOOKUP(F61,#REF!,2,FALSE)&amp;"_"&amp;V61)</f>
        <v>#REF!</v>
      </c>
      <c r="U61" t="str">
        <f t="shared" si="3"/>
        <v>PSSE_DMAT_BESSD_SCR7.06_XR1.63_P1_Q0</v>
      </c>
    </row>
    <row r="62" spans="1:21" x14ac:dyDescent="0.25">
      <c r="A62" t="s">
        <v>436</v>
      </c>
      <c r="B62" s="5" t="s">
        <v>17</v>
      </c>
      <c r="C62" t="s">
        <v>37</v>
      </c>
      <c r="E62">
        <v>1</v>
      </c>
      <c r="F62">
        <v>0</v>
      </c>
      <c r="G62">
        <v>4.53</v>
      </c>
      <c r="H62">
        <v>1.212</v>
      </c>
      <c r="I62" t="str">
        <f>VLOOKUP(U62,[1]BaseCases!$H$2:$K$143,2,FALSE)</f>
        <v>0.9087</v>
      </c>
      <c r="J62">
        <v>0</v>
      </c>
      <c r="K62">
        <v>0</v>
      </c>
      <c r="L62">
        <f t="shared" si="0"/>
        <v>23.537519962726652</v>
      </c>
      <c r="M62">
        <f t="shared" si="1"/>
        <v>9.0805770640656758E-2</v>
      </c>
      <c r="N62">
        <f>[1]Inputs!$B$5^2/((G62*[1]Inputs!$B$7)*(SQRT(1+H62^2)))</f>
        <v>23.537519962726652</v>
      </c>
      <c r="O62">
        <f t="shared" si="2"/>
        <v>9.0805770640656758E-2</v>
      </c>
      <c r="P62" t="str">
        <f>VLOOKUP(U62,[1]BaseCases!$H$2:$K$143,4,FALSE)</f>
        <v>1.0000</v>
      </c>
      <c r="Q62" t="str">
        <f>VLOOKUP(U62,[1]BaseCases!$H$2:$K$143,3,FALSE)</f>
        <v>1.0300</v>
      </c>
      <c r="R62">
        <v>0</v>
      </c>
      <c r="S62">
        <v>1</v>
      </c>
      <c r="T62" t="e">
        <f>IF(V62="","Test_"&amp;A62&amp;"_"&amp;[1]Inputs!$A$1&amp;"_R0"&amp;"_SCR"&amp;ROUND(G62,2)&amp;"_XR"&amp;ROUND(H62,2)&amp;"_P"&amp;E62&amp;"_Q"&amp;VLOOKUP(F62,#REF!,2,FALSE),"Test_"&amp;A62&amp;"_"&amp;[1]Inputs!$A$1&amp;"_R0"&amp;"_SCR"&amp;ROUND(G62,2)&amp;"_XR"&amp;ROUND(H62,2)&amp;"_P"&amp;E62&amp;"_Q"&amp;VLOOKUP(F62,#REF!,2,FALSE)&amp;"_"&amp;V62)</f>
        <v>#REF!</v>
      </c>
      <c r="U62" t="str">
        <f t="shared" si="3"/>
        <v>PSSE_DMAT_BESSD_SCR4.53_XR1.21_P1_Q0</v>
      </c>
    </row>
    <row r="63" spans="1:21" x14ac:dyDescent="0.25">
      <c r="A63" t="s">
        <v>437</v>
      </c>
      <c r="B63" s="5" t="s">
        <v>17</v>
      </c>
      <c r="C63" t="s">
        <v>38</v>
      </c>
      <c r="E63">
        <v>1</v>
      </c>
      <c r="F63">
        <v>0</v>
      </c>
      <c r="G63">
        <v>7.06</v>
      </c>
      <c r="H63">
        <v>1.6319999999999999</v>
      </c>
      <c r="I63" t="str">
        <f>VLOOKUP(U63,[1]BaseCases!$H$2:$K$143,2,FALSE)</f>
        <v>0.9653</v>
      </c>
      <c r="J63">
        <v>0</v>
      </c>
      <c r="K63">
        <v>0</v>
      </c>
      <c r="L63">
        <f t="shared" si="0"/>
        <v>12.398416711713383</v>
      </c>
      <c r="M63">
        <f t="shared" si="1"/>
        <v>6.4407510153791828E-2</v>
      </c>
      <c r="N63">
        <f>[1]Inputs!$B$5^2/((G63*[1]Inputs!$B$7)*(SQRT(1+H63^2)))</f>
        <v>12.398416711713383</v>
      </c>
      <c r="O63">
        <f t="shared" si="2"/>
        <v>6.4407510153791828E-2</v>
      </c>
      <c r="P63" t="str">
        <f>VLOOKUP(U63,[1]BaseCases!$H$2:$K$143,4,FALSE)</f>
        <v>1.0000</v>
      </c>
      <c r="Q63" t="str">
        <f>VLOOKUP(U63,[1]BaseCases!$H$2:$K$143,3,FALSE)</f>
        <v>1.0300</v>
      </c>
      <c r="R63">
        <v>0</v>
      </c>
      <c r="S63">
        <v>1</v>
      </c>
      <c r="T63" t="e">
        <f>IF(V63="","Test_"&amp;A63&amp;"_"&amp;[1]Inputs!$A$1&amp;"_R0"&amp;"_SCR"&amp;ROUND(G63,2)&amp;"_XR"&amp;ROUND(H63,2)&amp;"_P"&amp;E63&amp;"_Q"&amp;VLOOKUP(F63,#REF!,2,FALSE),"Test_"&amp;A63&amp;"_"&amp;[1]Inputs!$A$1&amp;"_R0"&amp;"_SCR"&amp;ROUND(G63,2)&amp;"_XR"&amp;ROUND(H63,2)&amp;"_P"&amp;E63&amp;"_Q"&amp;VLOOKUP(F63,#REF!,2,FALSE)&amp;"_"&amp;V63)</f>
        <v>#REF!</v>
      </c>
      <c r="U63" t="str">
        <f t="shared" si="3"/>
        <v>PSSE_DMAT_BESSD_SCR7.06_XR1.63_P1_Q0</v>
      </c>
    </row>
    <row r="64" spans="1:21" x14ac:dyDescent="0.25">
      <c r="A64" t="s">
        <v>438</v>
      </c>
      <c r="B64" s="5" t="s">
        <v>17</v>
      </c>
      <c r="C64" t="s">
        <v>38</v>
      </c>
      <c r="E64">
        <v>1</v>
      </c>
      <c r="F64">
        <v>0</v>
      </c>
      <c r="G64">
        <v>4.53</v>
      </c>
      <c r="H64">
        <v>1.212</v>
      </c>
      <c r="I64" t="str">
        <f>VLOOKUP(U64,[1]BaseCases!$H$2:$K$143,2,FALSE)</f>
        <v>0.9087</v>
      </c>
      <c r="J64">
        <v>0</v>
      </c>
      <c r="K64">
        <v>0</v>
      </c>
      <c r="L64">
        <f t="shared" si="0"/>
        <v>23.537519962726652</v>
      </c>
      <c r="M64">
        <f t="shared" si="1"/>
        <v>9.0805770640656758E-2</v>
      </c>
      <c r="N64">
        <f>[1]Inputs!$B$5^2/((G64*[1]Inputs!$B$7)*(SQRT(1+H64^2)))</f>
        <v>23.537519962726652</v>
      </c>
      <c r="O64">
        <f t="shared" si="2"/>
        <v>9.0805770640656758E-2</v>
      </c>
      <c r="P64" t="str">
        <f>VLOOKUP(U64,[1]BaseCases!$H$2:$K$143,4,FALSE)</f>
        <v>1.0000</v>
      </c>
      <c r="Q64" t="str">
        <f>VLOOKUP(U64,[1]BaseCases!$H$2:$K$143,3,FALSE)</f>
        <v>1.0300</v>
      </c>
      <c r="R64">
        <v>0</v>
      </c>
      <c r="S64">
        <v>1</v>
      </c>
      <c r="T64" t="e">
        <f>IF(V64="","Test_"&amp;A64&amp;"_"&amp;[1]Inputs!$A$1&amp;"_R0"&amp;"_SCR"&amp;ROUND(G64,2)&amp;"_XR"&amp;ROUND(H64,2)&amp;"_P"&amp;E64&amp;"_Q"&amp;VLOOKUP(F64,#REF!,2,FALSE),"Test_"&amp;A64&amp;"_"&amp;[1]Inputs!$A$1&amp;"_R0"&amp;"_SCR"&amp;ROUND(G64,2)&amp;"_XR"&amp;ROUND(H64,2)&amp;"_P"&amp;E64&amp;"_Q"&amp;VLOOKUP(F64,#REF!,2,FALSE)&amp;"_"&amp;V64)</f>
        <v>#REF!</v>
      </c>
      <c r="U64" t="str">
        <f t="shared" si="3"/>
        <v>PSSE_DMAT_BESSD_SCR4.53_XR1.21_P1_Q0</v>
      </c>
    </row>
    <row r="65" spans="1:21" x14ac:dyDescent="0.25">
      <c r="A65" t="s">
        <v>439</v>
      </c>
      <c r="B65" s="5" t="s">
        <v>17</v>
      </c>
      <c r="C65" t="s">
        <v>50</v>
      </c>
      <c r="E65">
        <v>1</v>
      </c>
      <c r="F65">
        <v>0</v>
      </c>
      <c r="G65">
        <v>10</v>
      </c>
      <c r="H65">
        <v>14</v>
      </c>
      <c r="I65" t="str">
        <f>VLOOKUP(U65,[1]BaseCases!$H$2:$K$143,2,FALSE)</f>
        <v>1.0276</v>
      </c>
      <c r="J65" s="3" t="str">
        <f>VLOOKUP(U65,[1]BaseCases!$H$2:$M$143,5,FALSE)</f>
        <v>33.3183</v>
      </c>
      <c r="K65">
        <v>0.9</v>
      </c>
      <c r="L65">
        <f t="shared" si="0"/>
        <v>1.1936621144128245</v>
      </c>
      <c r="M65">
        <f t="shared" si="1"/>
        <v>5.3193623249290875E-2</v>
      </c>
      <c r="N65">
        <f>[1]Inputs!$B$5^2/((G65*[1]Inputs!$B$7)*(SQRT(1+H65^2)))</f>
        <v>1.1936621144128245</v>
      </c>
      <c r="O65">
        <f t="shared" si="2"/>
        <v>5.3193623249290875E-2</v>
      </c>
      <c r="P65" t="str">
        <f>VLOOKUP(U65,[1]BaseCases!$H$2:$K$143,4,FALSE)</f>
        <v>1.0125</v>
      </c>
      <c r="Q65" t="str">
        <f>VLOOKUP(U65,[1]BaseCases!$H$2:$K$143,3,FALSE)</f>
        <v>1.0300</v>
      </c>
      <c r="R65">
        <v>0</v>
      </c>
      <c r="S65">
        <v>1</v>
      </c>
      <c r="T65" t="e">
        <f>IF(V65="","Test_"&amp;A65&amp;"_"&amp;[1]Inputs!$A$1&amp;"_R0"&amp;"_SCR"&amp;ROUND(G65,2)&amp;"_XR"&amp;ROUND(H65,2)&amp;"_P"&amp;E65&amp;"_Q"&amp;VLOOKUP(F65,#REF!,2,FALSE),"Test_"&amp;A65&amp;"_"&amp;[1]Inputs!$A$1&amp;"_R0"&amp;"_SCR"&amp;ROUND(G65,2)&amp;"_XR"&amp;ROUND(H65,2)&amp;"_P"&amp;E65&amp;"_Q"&amp;VLOOKUP(F65,#REF!,2,FALSE)&amp;"_"&amp;V65)</f>
        <v>#REF!</v>
      </c>
      <c r="U65" t="str">
        <f t="shared" si="3"/>
        <v>PSSE_DMAT_BESSD_SCR10_XR14_P1_Q0</v>
      </c>
    </row>
    <row r="66" spans="1:21" x14ac:dyDescent="0.25">
      <c r="A66" t="s">
        <v>440</v>
      </c>
      <c r="B66" s="5" t="s">
        <v>17</v>
      </c>
      <c r="C66" t="s">
        <v>50</v>
      </c>
      <c r="E66">
        <v>1</v>
      </c>
      <c r="F66">
        <v>-0.3</v>
      </c>
      <c r="G66">
        <v>10</v>
      </c>
      <c r="H66">
        <v>14</v>
      </c>
      <c r="I66" t="str">
        <f>VLOOKUP(U66,[1]BaseCases!$H$2:$K$143,2,FALSE)</f>
        <v>1.0567</v>
      </c>
      <c r="J66" s="3" t="str">
        <f>VLOOKUP(U66,[1]BaseCases!$H$2:$M$143,5,FALSE)</f>
        <v>33.5824</v>
      </c>
      <c r="K66">
        <v>0.9</v>
      </c>
      <c r="L66">
        <f t="shared" ref="L66:L129" si="4">N66*S66</f>
        <v>1.1936621144128245</v>
      </c>
      <c r="M66">
        <f t="shared" ref="M66:M129" si="5">O66*S66</f>
        <v>5.3193623249290875E-2</v>
      </c>
      <c r="N66">
        <f>[1]Inputs!$B$5^2/((G66*[1]Inputs!$B$7)*(SQRT(1+H66^2)))</f>
        <v>1.1936621144128245</v>
      </c>
      <c r="O66">
        <f t="shared" si="2"/>
        <v>5.3193623249290875E-2</v>
      </c>
      <c r="P66" t="str">
        <f>VLOOKUP(U66,[1]BaseCases!$H$2:$K$143,4,FALSE)</f>
        <v>0.9875</v>
      </c>
      <c r="Q66" t="str">
        <f>VLOOKUP(U66,[1]BaseCases!$H$2:$K$143,3,FALSE)</f>
        <v>1.0148</v>
      </c>
      <c r="R66">
        <v>0</v>
      </c>
      <c r="S66">
        <v>1</v>
      </c>
      <c r="T66" t="e">
        <f>IF(V66="","Test_"&amp;A66&amp;"_"&amp;[1]Inputs!$A$1&amp;"_R0"&amp;"_SCR"&amp;ROUND(G66,2)&amp;"_XR"&amp;ROUND(H66,2)&amp;"_P"&amp;E66&amp;"_Q"&amp;VLOOKUP(F66,#REF!,2,FALSE),"Test_"&amp;A66&amp;"_"&amp;[1]Inputs!$A$1&amp;"_R0"&amp;"_SCR"&amp;ROUND(G66,2)&amp;"_XR"&amp;ROUND(H66,2)&amp;"_P"&amp;E66&amp;"_Q"&amp;VLOOKUP(F66,#REF!,2,FALSE)&amp;"_"&amp;V66)</f>
        <v>#REF!</v>
      </c>
      <c r="U66" t="str">
        <f t="shared" si="3"/>
        <v>PSSE_DMAT_BESSD_SCR10_XR14_P1_Q-0.3</v>
      </c>
    </row>
    <row r="67" spans="1:21" x14ac:dyDescent="0.25">
      <c r="A67" t="s">
        <v>441</v>
      </c>
      <c r="B67" s="5" t="s">
        <v>17</v>
      </c>
      <c r="C67" t="s">
        <v>50</v>
      </c>
      <c r="E67">
        <v>1</v>
      </c>
      <c r="F67">
        <v>0.3</v>
      </c>
      <c r="G67">
        <v>10</v>
      </c>
      <c r="H67">
        <v>14</v>
      </c>
      <c r="I67" t="str">
        <f>VLOOKUP(U67,[1]BaseCases!$H$2:$K$143,2,FALSE)</f>
        <v>0.9986</v>
      </c>
      <c r="J67" s="3" t="str">
        <f>VLOOKUP(U67,[1]BaseCases!$H$2:$M$143,5,FALSE)</f>
        <v>33.0750</v>
      </c>
      <c r="K67">
        <v>0.9</v>
      </c>
      <c r="L67">
        <f t="shared" si="4"/>
        <v>1.1936621144128245</v>
      </c>
      <c r="M67">
        <f t="shared" si="5"/>
        <v>5.3193623249290875E-2</v>
      </c>
      <c r="N67">
        <f>[1]Inputs!$B$5^2/((G67*[1]Inputs!$B$7)*(SQRT(1+H67^2)))</f>
        <v>1.1936621144128245</v>
      </c>
      <c r="O67">
        <f t="shared" ref="O67:O130" si="6">N67*H67/(2*PI()*50)</f>
        <v>5.3193623249290875E-2</v>
      </c>
      <c r="P67" t="str">
        <f>VLOOKUP(U67,[1]BaseCases!$H$2:$K$143,4,FALSE)</f>
        <v>1.0375</v>
      </c>
      <c r="Q67" t="str">
        <f>VLOOKUP(U67,[1]BaseCases!$H$2:$K$143,3,FALSE)</f>
        <v>1.0451</v>
      </c>
      <c r="R67">
        <v>0</v>
      </c>
      <c r="S67">
        <v>1</v>
      </c>
      <c r="T67" t="e">
        <f>IF(V67="","Test_"&amp;A67&amp;"_"&amp;[1]Inputs!$A$1&amp;"_R0"&amp;"_SCR"&amp;ROUND(G67,2)&amp;"_XR"&amp;ROUND(H67,2)&amp;"_P"&amp;E67&amp;"_Q"&amp;VLOOKUP(F67,#REF!,2,FALSE),"Test_"&amp;A67&amp;"_"&amp;[1]Inputs!$A$1&amp;"_R0"&amp;"_SCR"&amp;ROUND(G67,2)&amp;"_XR"&amp;ROUND(H67,2)&amp;"_P"&amp;E67&amp;"_Q"&amp;VLOOKUP(F67,#REF!,2,FALSE)&amp;"_"&amp;V67)</f>
        <v>#REF!</v>
      </c>
      <c r="U67" t="str">
        <f t="shared" ref="U67:U130" si="7">"PSSE_DMAT_BESSD_SCR"&amp;ROUND(G67,2)&amp;"_XR"&amp;ROUND(H67,2)&amp;"_P"&amp;E67&amp;"_Q"&amp;F67</f>
        <v>PSSE_DMAT_BESSD_SCR10_XR14_P1_Q0.3</v>
      </c>
    </row>
    <row r="68" spans="1:21" x14ac:dyDescent="0.25">
      <c r="A68" t="s">
        <v>442</v>
      </c>
      <c r="B68" s="5" t="s">
        <v>17</v>
      </c>
      <c r="C68" t="s">
        <v>50</v>
      </c>
      <c r="E68">
        <v>1</v>
      </c>
      <c r="F68">
        <v>0</v>
      </c>
      <c r="G68">
        <v>3</v>
      </c>
      <c r="H68">
        <v>14</v>
      </c>
      <c r="I68" t="str">
        <f>VLOOKUP(U68,[1]BaseCases!$H$2:$K$143,2,FALSE)</f>
        <v>1.0573</v>
      </c>
      <c r="J68" s="3" t="str">
        <f>VLOOKUP(U68,[1]BaseCases!$H$2:$M$143,5,FALSE)</f>
        <v>14.3730</v>
      </c>
      <c r="K68">
        <v>0.9</v>
      </c>
      <c r="L68">
        <f t="shared" si="4"/>
        <v>3.9788737147094158</v>
      </c>
      <c r="M68">
        <f t="shared" si="5"/>
        <v>0.17731207749763628</v>
      </c>
      <c r="N68">
        <f>[1]Inputs!$B$5^2/((G68*[1]Inputs!$B$7)*(SQRT(1+H68^2)))</f>
        <v>3.9788737147094158</v>
      </c>
      <c r="O68">
        <f t="shared" si="6"/>
        <v>0.17731207749763628</v>
      </c>
      <c r="P68" t="str">
        <f>VLOOKUP(U68,[1]BaseCases!$H$2:$K$143,4,FALSE)</f>
        <v>1.0125</v>
      </c>
      <c r="Q68" t="str">
        <f>VLOOKUP(U68,[1]BaseCases!$H$2:$K$143,3,FALSE)</f>
        <v>1.0300</v>
      </c>
      <c r="R68">
        <v>0</v>
      </c>
      <c r="S68">
        <v>1</v>
      </c>
      <c r="T68" t="e">
        <f>IF(V68="","Test_"&amp;A68&amp;"_"&amp;[1]Inputs!$A$1&amp;"_R0"&amp;"_SCR"&amp;ROUND(G68,2)&amp;"_XR"&amp;ROUND(H68,2)&amp;"_P"&amp;E68&amp;"_Q"&amp;VLOOKUP(F68,#REF!,2,FALSE),"Test_"&amp;A68&amp;"_"&amp;[1]Inputs!$A$1&amp;"_R0"&amp;"_SCR"&amp;ROUND(G68,2)&amp;"_XR"&amp;ROUND(H68,2)&amp;"_P"&amp;E68&amp;"_Q"&amp;VLOOKUP(F68,#REF!,2,FALSE)&amp;"_"&amp;V68)</f>
        <v>#REF!</v>
      </c>
      <c r="U68" t="str">
        <f t="shared" si="7"/>
        <v>PSSE_DMAT_BESSD_SCR3_XR14_P1_Q0</v>
      </c>
    </row>
    <row r="69" spans="1:21" x14ac:dyDescent="0.25">
      <c r="A69" t="s">
        <v>443</v>
      </c>
      <c r="B69" s="5" t="s">
        <v>17</v>
      </c>
      <c r="C69" t="s">
        <v>50</v>
      </c>
      <c r="E69">
        <v>1</v>
      </c>
      <c r="F69">
        <v>-0.3</v>
      </c>
      <c r="G69">
        <v>3</v>
      </c>
      <c r="H69">
        <v>3</v>
      </c>
      <c r="I69" t="str">
        <f>VLOOKUP(U69,[1]BaseCases!$H$2:$K$143,2,FALSE)</f>
        <v>1.0741</v>
      </c>
      <c r="J69" s="3" t="str">
        <f>VLOOKUP(U69,[1]BaseCases!$H$2:$M$143,5,FALSE)</f>
        <v>14.5875</v>
      </c>
      <c r="K69">
        <v>0.9</v>
      </c>
      <c r="L69">
        <f t="shared" si="4"/>
        <v>17.660104471401873</v>
      </c>
      <c r="M69">
        <f t="shared" si="5"/>
        <v>0.16864157532857349</v>
      </c>
      <c r="N69">
        <f>[1]Inputs!$B$5^2/((G69*[1]Inputs!$B$7)*(SQRT(1+H69^2)))</f>
        <v>17.660104471401873</v>
      </c>
      <c r="O69">
        <f t="shared" si="6"/>
        <v>0.16864157532857349</v>
      </c>
      <c r="P69" t="str">
        <f>VLOOKUP(U69,[1]BaseCases!$H$2:$K$143,4,FALSE)</f>
        <v>0.9875</v>
      </c>
      <c r="Q69" t="str">
        <f>VLOOKUP(U69,[1]BaseCases!$H$2:$K$143,3,FALSE)</f>
        <v>1.0148</v>
      </c>
      <c r="R69">
        <v>0</v>
      </c>
      <c r="S69">
        <v>1</v>
      </c>
      <c r="T69" t="e">
        <f>IF(V69="","Test_"&amp;A69&amp;"_"&amp;[1]Inputs!$A$1&amp;"_R0"&amp;"_SCR"&amp;ROUND(G69,2)&amp;"_XR"&amp;ROUND(H69,2)&amp;"_P"&amp;E69&amp;"_Q"&amp;VLOOKUP(F69,#REF!,2,FALSE),"Test_"&amp;A69&amp;"_"&amp;[1]Inputs!$A$1&amp;"_R0"&amp;"_SCR"&amp;ROUND(G69,2)&amp;"_XR"&amp;ROUND(H69,2)&amp;"_P"&amp;E69&amp;"_Q"&amp;VLOOKUP(F69,#REF!,2,FALSE)&amp;"_"&amp;V69)</f>
        <v>#REF!</v>
      </c>
      <c r="U69" t="str">
        <f t="shared" si="7"/>
        <v>PSSE_DMAT_BESSD_SCR3_XR3_P1_Q-0.3</v>
      </c>
    </row>
    <row r="70" spans="1:21" x14ac:dyDescent="0.25">
      <c r="A70" t="s">
        <v>444</v>
      </c>
      <c r="B70" s="5" t="s">
        <v>17</v>
      </c>
      <c r="C70" t="s">
        <v>50</v>
      </c>
      <c r="E70">
        <v>1</v>
      </c>
      <c r="F70">
        <v>0.3</v>
      </c>
      <c r="G70">
        <v>3</v>
      </c>
      <c r="H70">
        <v>3</v>
      </c>
      <c r="I70" t="str">
        <f>VLOOKUP(U70,[1]BaseCases!$H$2:$K$143,2,FALSE)</f>
        <v>0.8802</v>
      </c>
      <c r="J70" s="3" t="str">
        <f>VLOOKUP(U70,[1]BaseCases!$H$2:$M$143,5,FALSE)</f>
        <v>14.1451</v>
      </c>
      <c r="K70">
        <v>0.9</v>
      </c>
      <c r="L70">
        <f t="shared" si="4"/>
        <v>17.660104471401873</v>
      </c>
      <c r="M70">
        <f t="shared" si="5"/>
        <v>0.16864157532857349</v>
      </c>
      <c r="N70">
        <f>[1]Inputs!$B$5^2/((G70*[1]Inputs!$B$7)*(SQRT(1+H70^2)))</f>
        <v>17.660104471401873</v>
      </c>
      <c r="O70">
        <f t="shared" si="6"/>
        <v>0.16864157532857349</v>
      </c>
      <c r="P70" t="str">
        <f>VLOOKUP(U70,[1]BaseCases!$H$2:$K$143,4,FALSE)</f>
        <v>1.0375</v>
      </c>
      <c r="Q70" t="str">
        <f>VLOOKUP(U70,[1]BaseCases!$H$2:$K$143,3,FALSE)</f>
        <v>1.0452</v>
      </c>
      <c r="R70">
        <v>0</v>
      </c>
      <c r="S70">
        <v>1</v>
      </c>
      <c r="T70" t="e">
        <f>IF(V70="","Test_"&amp;A70&amp;"_"&amp;[1]Inputs!$A$1&amp;"_R0"&amp;"_SCR"&amp;ROUND(G70,2)&amp;"_XR"&amp;ROUND(H70,2)&amp;"_P"&amp;E70&amp;"_Q"&amp;VLOOKUP(F70,#REF!,2,FALSE),"Test_"&amp;A70&amp;"_"&amp;[1]Inputs!$A$1&amp;"_R0"&amp;"_SCR"&amp;ROUND(G70,2)&amp;"_XR"&amp;ROUND(H70,2)&amp;"_P"&amp;E70&amp;"_Q"&amp;VLOOKUP(F70,#REF!,2,FALSE)&amp;"_"&amp;V70)</f>
        <v>#REF!</v>
      </c>
      <c r="U70" t="str">
        <f t="shared" si="7"/>
        <v>PSSE_DMAT_BESSD_SCR3_XR3_P1_Q0.3</v>
      </c>
    </row>
    <row r="71" spans="1:21" x14ac:dyDescent="0.25">
      <c r="A71" t="s">
        <v>445</v>
      </c>
      <c r="B71" s="5" t="s">
        <v>17</v>
      </c>
      <c r="C71" t="s">
        <v>50</v>
      </c>
      <c r="E71">
        <v>1</v>
      </c>
      <c r="F71">
        <v>0</v>
      </c>
      <c r="G71">
        <v>7.06</v>
      </c>
      <c r="H71">
        <v>1.6319999999999999</v>
      </c>
      <c r="I71" t="str">
        <f>VLOOKUP(U71,[1]BaseCases!$H$2:$K$143,2,FALSE)</f>
        <v>0.9653</v>
      </c>
      <c r="J71" s="3" t="str">
        <f>VLOOKUP(U71,[1]BaseCases!$H$2:$M$143,5,FALSE)</f>
        <v>26.9779</v>
      </c>
      <c r="K71">
        <v>0.9</v>
      </c>
      <c r="L71">
        <f t="shared" si="4"/>
        <v>12.398416711713383</v>
      </c>
      <c r="M71">
        <f t="shared" si="5"/>
        <v>6.4407510153791828E-2</v>
      </c>
      <c r="N71">
        <f>[1]Inputs!$B$5^2/((G71*[1]Inputs!$B$7)*(SQRT(1+H71^2)))</f>
        <v>12.398416711713383</v>
      </c>
      <c r="O71">
        <f t="shared" si="6"/>
        <v>6.4407510153791828E-2</v>
      </c>
      <c r="P71" t="str">
        <f>VLOOKUP(U71,[1]BaseCases!$H$2:$K$143,4,FALSE)</f>
        <v>1.0000</v>
      </c>
      <c r="Q71" t="str">
        <f>VLOOKUP(U71,[1]BaseCases!$H$2:$K$143,3,FALSE)</f>
        <v>1.0300</v>
      </c>
      <c r="R71">
        <v>0</v>
      </c>
      <c r="S71">
        <v>1</v>
      </c>
      <c r="T71" t="e">
        <f>IF(V71="","Test_"&amp;A71&amp;"_"&amp;[1]Inputs!$A$1&amp;"_R0"&amp;"_SCR"&amp;ROUND(G71,2)&amp;"_XR"&amp;ROUND(H71,2)&amp;"_P"&amp;E71&amp;"_Q"&amp;VLOOKUP(F71,#REF!,2,FALSE),"Test_"&amp;A71&amp;"_"&amp;[1]Inputs!$A$1&amp;"_R0"&amp;"_SCR"&amp;ROUND(G71,2)&amp;"_XR"&amp;ROUND(H71,2)&amp;"_P"&amp;E71&amp;"_Q"&amp;VLOOKUP(F71,#REF!,2,FALSE)&amp;"_"&amp;V71)</f>
        <v>#REF!</v>
      </c>
      <c r="U71" t="str">
        <f t="shared" si="7"/>
        <v>PSSE_DMAT_BESSD_SCR7.06_XR1.63_P1_Q0</v>
      </c>
    </row>
    <row r="72" spans="1:21" x14ac:dyDescent="0.25">
      <c r="A72" t="s">
        <v>446</v>
      </c>
      <c r="B72" s="5" t="s">
        <v>17</v>
      </c>
      <c r="C72" t="s">
        <v>50</v>
      </c>
      <c r="E72">
        <v>1</v>
      </c>
      <c r="F72">
        <v>-0.3</v>
      </c>
      <c r="G72">
        <v>7.06</v>
      </c>
      <c r="H72">
        <v>1.6319999999999999</v>
      </c>
      <c r="I72" t="str">
        <f>VLOOKUP(U72,[1]BaseCases!$H$2:$K$143,2,FALSE)</f>
        <v>1.0029</v>
      </c>
      <c r="J72" s="3" t="str">
        <f>VLOOKUP(U72,[1]BaseCases!$H$2:$M$143,5,FALSE)</f>
        <v>26.9893</v>
      </c>
      <c r="K72">
        <v>0.9</v>
      </c>
      <c r="L72">
        <f t="shared" si="4"/>
        <v>12.398416711713383</v>
      </c>
      <c r="M72">
        <f t="shared" si="5"/>
        <v>6.4407510153791828E-2</v>
      </c>
      <c r="N72">
        <f>[1]Inputs!$B$5^2/((G72*[1]Inputs!$B$7)*(SQRT(1+H72^2)))</f>
        <v>12.398416711713383</v>
      </c>
      <c r="O72">
        <f t="shared" si="6"/>
        <v>6.4407510153791828E-2</v>
      </c>
      <c r="P72" t="str">
        <f>VLOOKUP(U72,[1]BaseCases!$H$2:$K$143,4,FALSE)</f>
        <v>0.9875</v>
      </c>
      <c r="Q72" t="str">
        <f>VLOOKUP(U72,[1]BaseCases!$H$2:$K$143,3,FALSE)</f>
        <v>1.0148</v>
      </c>
      <c r="R72">
        <v>0</v>
      </c>
      <c r="S72">
        <v>1</v>
      </c>
      <c r="T72" t="e">
        <f>IF(V72="","Test_"&amp;A72&amp;"_"&amp;[1]Inputs!$A$1&amp;"_R0"&amp;"_SCR"&amp;ROUND(G72,2)&amp;"_XR"&amp;ROUND(H72,2)&amp;"_P"&amp;E72&amp;"_Q"&amp;VLOOKUP(F72,#REF!,2,FALSE),"Test_"&amp;A72&amp;"_"&amp;[1]Inputs!$A$1&amp;"_R0"&amp;"_SCR"&amp;ROUND(G72,2)&amp;"_XR"&amp;ROUND(H72,2)&amp;"_P"&amp;E72&amp;"_Q"&amp;VLOOKUP(F72,#REF!,2,FALSE)&amp;"_"&amp;V72)</f>
        <v>#REF!</v>
      </c>
      <c r="U72" t="str">
        <f t="shared" si="7"/>
        <v>PSSE_DMAT_BESSD_SCR7.06_XR1.63_P1_Q-0.3</v>
      </c>
    </row>
    <row r="73" spans="1:21" x14ac:dyDescent="0.25">
      <c r="A73" t="s">
        <v>447</v>
      </c>
      <c r="B73" s="5" t="s">
        <v>17</v>
      </c>
      <c r="C73" t="s">
        <v>50</v>
      </c>
      <c r="E73">
        <v>1</v>
      </c>
      <c r="F73">
        <v>0.3</v>
      </c>
      <c r="G73">
        <v>7.06</v>
      </c>
      <c r="H73">
        <v>1.6319999999999999</v>
      </c>
      <c r="I73" t="str">
        <f>VLOOKUP(U73,[1]BaseCases!$H$2:$K$143,2,FALSE)</f>
        <v>0.9279</v>
      </c>
      <c r="J73" s="3" t="str">
        <f>VLOOKUP(U73,[1]BaseCases!$H$2:$M$143,5,FALSE)</f>
        <v>26.7349</v>
      </c>
      <c r="K73">
        <v>0.9</v>
      </c>
      <c r="L73">
        <f t="shared" si="4"/>
        <v>12.398416711713383</v>
      </c>
      <c r="M73">
        <f t="shared" si="5"/>
        <v>6.4407510153791828E-2</v>
      </c>
      <c r="N73">
        <f>[1]Inputs!$B$5^2/((G73*[1]Inputs!$B$7)*(SQRT(1+H73^2)))</f>
        <v>12.398416711713383</v>
      </c>
      <c r="O73">
        <f t="shared" si="6"/>
        <v>6.4407510153791828E-2</v>
      </c>
      <c r="P73" t="str">
        <f>VLOOKUP(U73,[1]BaseCases!$H$2:$K$143,4,FALSE)</f>
        <v>1.0375</v>
      </c>
      <c r="Q73" t="str">
        <f>VLOOKUP(U73,[1]BaseCases!$H$2:$K$143,3,FALSE)</f>
        <v>1.0452</v>
      </c>
      <c r="R73">
        <v>0</v>
      </c>
      <c r="S73">
        <v>1</v>
      </c>
      <c r="T73" t="e">
        <f>IF(V73="","Test_"&amp;A73&amp;"_"&amp;[1]Inputs!$A$1&amp;"_R0"&amp;"_SCR"&amp;ROUND(G73,2)&amp;"_XR"&amp;ROUND(H73,2)&amp;"_P"&amp;E73&amp;"_Q"&amp;VLOOKUP(F73,#REF!,2,FALSE),"Test_"&amp;A73&amp;"_"&amp;[1]Inputs!$A$1&amp;"_R0"&amp;"_SCR"&amp;ROUND(G73,2)&amp;"_XR"&amp;ROUND(H73,2)&amp;"_P"&amp;E73&amp;"_Q"&amp;VLOOKUP(F73,#REF!,2,FALSE)&amp;"_"&amp;V73)</f>
        <v>#REF!</v>
      </c>
      <c r="U73" t="str">
        <f t="shared" si="7"/>
        <v>PSSE_DMAT_BESSD_SCR7.06_XR1.63_P1_Q0.3</v>
      </c>
    </row>
    <row r="74" spans="1:21" x14ac:dyDescent="0.25">
      <c r="A74" t="s">
        <v>448</v>
      </c>
      <c r="B74" s="5" t="s">
        <v>17</v>
      </c>
      <c r="C74" t="s">
        <v>50</v>
      </c>
      <c r="E74">
        <v>1</v>
      </c>
      <c r="F74">
        <v>0</v>
      </c>
      <c r="G74">
        <v>4.53</v>
      </c>
      <c r="H74">
        <v>1.212</v>
      </c>
      <c r="I74" t="str">
        <f>VLOOKUP(U74,[1]BaseCases!$H$2:$K$143,2,FALSE)</f>
        <v>0.9087</v>
      </c>
      <c r="J74" s="3" t="str">
        <f>VLOOKUP(U74,[1]BaseCases!$H$2:$M$143,5,FALSE)</f>
        <v>19.8430</v>
      </c>
      <c r="K74">
        <v>0.9</v>
      </c>
      <c r="L74">
        <f t="shared" si="4"/>
        <v>23.537519962726652</v>
      </c>
      <c r="M74">
        <f t="shared" si="5"/>
        <v>9.0805770640656758E-2</v>
      </c>
      <c r="N74">
        <f>[1]Inputs!$B$5^2/((G74*[1]Inputs!$B$7)*(SQRT(1+H74^2)))</f>
        <v>23.537519962726652</v>
      </c>
      <c r="O74">
        <f t="shared" si="6"/>
        <v>9.0805770640656758E-2</v>
      </c>
      <c r="P74" t="str">
        <f>VLOOKUP(U74,[1]BaseCases!$H$2:$K$143,4,FALSE)</f>
        <v>1.0000</v>
      </c>
      <c r="Q74" t="str">
        <f>VLOOKUP(U74,[1]BaseCases!$H$2:$K$143,3,FALSE)</f>
        <v>1.0300</v>
      </c>
      <c r="R74">
        <v>0</v>
      </c>
      <c r="S74">
        <v>1</v>
      </c>
      <c r="T74" t="e">
        <f>IF(V74="","Test_"&amp;A74&amp;"_"&amp;[1]Inputs!$A$1&amp;"_R0"&amp;"_SCR"&amp;ROUND(G74,2)&amp;"_XR"&amp;ROUND(H74,2)&amp;"_P"&amp;E74&amp;"_Q"&amp;VLOOKUP(F74,#REF!,2,FALSE),"Test_"&amp;A74&amp;"_"&amp;[1]Inputs!$A$1&amp;"_R0"&amp;"_SCR"&amp;ROUND(G74,2)&amp;"_XR"&amp;ROUND(H74,2)&amp;"_P"&amp;E74&amp;"_Q"&amp;VLOOKUP(F74,#REF!,2,FALSE)&amp;"_"&amp;V74)</f>
        <v>#REF!</v>
      </c>
      <c r="U74" t="str">
        <f t="shared" si="7"/>
        <v>PSSE_DMAT_BESSD_SCR4.53_XR1.21_P1_Q0</v>
      </c>
    </row>
    <row r="75" spans="1:21" x14ac:dyDescent="0.25">
      <c r="A75" t="s">
        <v>449</v>
      </c>
      <c r="B75" s="5" t="s">
        <v>17</v>
      </c>
      <c r="C75" t="s">
        <v>50</v>
      </c>
      <c r="E75">
        <v>1</v>
      </c>
      <c r="F75">
        <v>-0.3</v>
      </c>
      <c r="G75">
        <v>4.53</v>
      </c>
      <c r="H75">
        <v>1.212</v>
      </c>
      <c r="I75" t="str">
        <f>VLOOKUP(U75,[1]BaseCases!$H$2:$K$143,2,FALSE)</f>
        <v>0.9654</v>
      </c>
      <c r="J75" s="3" t="str">
        <f>VLOOKUP(U75,[1]BaseCases!$H$2:$M$143,5,FALSE)</f>
        <v>20.0207</v>
      </c>
      <c r="K75">
        <v>0.9</v>
      </c>
      <c r="L75">
        <f t="shared" si="4"/>
        <v>23.537519962726652</v>
      </c>
      <c r="M75">
        <f t="shared" si="5"/>
        <v>9.0805770640656758E-2</v>
      </c>
      <c r="N75">
        <f>[1]Inputs!$B$5^2/((G75*[1]Inputs!$B$7)*(SQRT(1+H75^2)))</f>
        <v>23.537519962726652</v>
      </c>
      <c r="O75">
        <f t="shared" si="6"/>
        <v>9.0805770640656758E-2</v>
      </c>
      <c r="P75" t="str">
        <f>VLOOKUP(U75,[1]BaseCases!$H$2:$K$143,4,FALSE)</f>
        <v>0.9750</v>
      </c>
      <c r="Q75" t="str">
        <f>VLOOKUP(U75,[1]BaseCases!$H$2:$K$143,3,FALSE)</f>
        <v>1.0148</v>
      </c>
      <c r="R75">
        <v>0</v>
      </c>
      <c r="S75">
        <v>1</v>
      </c>
      <c r="T75" t="e">
        <f>IF(V75="","Test_"&amp;A75&amp;"_"&amp;[1]Inputs!$A$1&amp;"_R0"&amp;"_SCR"&amp;ROUND(G75,2)&amp;"_XR"&amp;ROUND(H75,2)&amp;"_P"&amp;E75&amp;"_Q"&amp;VLOOKUP(F75,#REF!,2,FALSE),"Test_"&amp;A75&amp;"_"&amp;[1]Inputs!$A$1&amp;"_R0"&amp;"_SCR"&amp;ROUND(G75,2)&amp;"_XR"&amp;ROUND(H75,2)&amp;"_P"&amp;E75&amp;"_Q"&amp;VLOOKUP(F75,#REF!,2,FALSE)&amp;"_"&amp;V75)</f>
        <v>#REF!</v>
      </c>
      <c r="U75" t="str">
        <f t="shared" si="7"/>
        <v>PSSE_DMAT_BESSD_SCR4.53_XR1.21_P1_Q-0.3</v>
      </c>
    </row>
    <row r="76" spans="1:21" x14ac:dyDescent="0.25">
      <c r="A76" t="s">
        <v>450</v>
      </c>
      <c r="B76" s="5" t="s">
        <v>17</v>
      </c>
      <c r="C76" t="s">
        <v>50</v>
      </c>
      <c r="E76">
        <v>1</v>
      </c>
      <c r="F76">
        <v>0.3</v>
      </c>
      <c r="G76">
        <v>4.53</v>
      </c>
      <c r="H76">
        <v>1.212</v>
      </c>
      <c r="I76" t="str">
        <f>VLOOKUP(U76,[1]BaseCases!$H$2:$K$143,2,FALSE)</f>
        <v>0.8531</v>
      </c>
      <c r="J76" s="3" t="str">
        <f>VLOOKUP(U76,[1]BaseCases!$H$2:$M$143,5,FALSE)</f>
        <v>19.6522</v>
      </c>
      <c r="K76">
        <v>0.9</v>
      </c>
      <c r="L76">
        <f t="shared" si="4"/>
        <v>23.537519962726652</v>
      </c>
      <c r="M76">
        <f t="shared" si="5"/>
        <v>9.0805770640656758E-2</v>
      </c>
      <c r="N76">
        <f>[1]Inputs!$B$5^2/((G76*[1]Inputs!$B$7)*(SQRT(1+H76^2)))</f>
        <v>23.537519962726652</v>
      </c>
      <c r="O76">
        <f t="shared" si="6"/>
        <v>9.0805770640656758E-2</v>
      </c>
      <c r="P76" t="str">
        <f>VLOOKUP(U76,[1]BaseCases!$H$2:$K$143,4,FALSE)</f>
        <v>1.0375</v>
      </c>
      <c r="Q76" t="str">
        <f>VLOOKUP(U76,[1]BaseCases!$H$2:$K$143,3,FALSE)</f>
        <v>1.0452</v>
      </c>
      <c r="R76">
        <v>0</v>
      </c>
      <c r="S76">
        <v>1</v>
      </c>
      <c r="T76" t="e">
        <f>IF(V76="","Test_"&amp;A76&amp;"_"&amp;[1]Inputs!$A$1&amp;"_R0"&amp;"_SCR"&amp;ROUND(G76,2)&amp;"_XR"&amp;ROUND(H76,2)&amp;"_P"&amp;E76&amp;"_Q"&amp;VLOOKUP(F76,#REF!,2,FALSE),"Test_"&amp;A76&amp;"_"&amp;[1]Inputs!$A$1&amp;"_R0"&amp;"_SCR"&amp;ROUND(G76,2)&amp;"_XR"&amp;ROUND(H76,2)&amp;"_P"&amp;E76&amp;"_Q"&amp;VLOOKUP(F76,#REF!,2,FALSE)&amp;"_"&amp;V76)</f>
        <v>#REF!</v>
      </c>
      <c r="U76" t="str">
        <f t="shared" si="7"/>
        <v>PSSE_DMAT_BESSD_SCR4.53_XR1.21_P1_Q0.3</v>
      </c>
    </row>
    <row r="77" spans="1:21" x14ac:dyDescent="0.25">
      <c r="A77" t="s">
        <v>451</v>
      </c>
      <c r="B77" s="5" t="s">
        <v>17</v>
      </c>
      <c r="C77" t="s">
        <v>51</v>
      </c>
      <c r="E77">
        <v>1</v>
      </c>
      <c r="F77">
        <v>0</v>
      </c>
      <c r="G77">
        <v>10</v>
      </c>
      <c r="H77">
        <v>14</v>
      </c>
      <c r="I77" t="str">
        <f>VLOOKUP(U77,[1]BaseCases!$H$2:$K$143,2,FALSE)</f>
        <v>1.0276</v>
      </c>
      <c r="J77" s="3" t="str">
        <f>VLOOKUP(U77,[1]BaseCases!$H$2:$M$143,6,FALSE)</f>
        <v>44.6157</v>
      </c>
      <c r="K77">
        <v>0.1</v>
      </c>
      <c r="L77">
        <f t="shared" si="4"/>
        <v>1.1936621144128245</v>
      </c>
      <c r="M77">
        <f t="shared" si="5"/>
        <v>5.3193623249290875E-2</v>
      </c>
      <c r="N77">
        <f>[1]Inputs!$B$5^2/((G77*[1]Inputs!$B$7)*(SQRT(1+H77^2)))</f>
        <v>1.1936621144128245</v>
      </c>
      <c r="O77">
        <f t="shared" si="6"/>
        <v>5.3193623249290875E-2</v>
      </c>
      <c r="P77" t="str">
        <f>VLOOKUP(U77,[1]BaseCases!$H$2:$K$143,4,FALSE)</f>
        <v>1.0125</v>
      </c>
      <c r="Q77" t="str">
        <f>VLOOKUP(U77,[1]BaseCases!$H$2:$K$143,3,FALSE)</f>
        <v>1.0300</v>
      </c>
      <c r="R77">
        <v>0</v>
      </c>
      <c r="S77">
        <v>1</v>
      </c>
      <c r="T77" t="e">
        <f>IF(V77="","Test_"&amp;A77&amp;"_"&amp;[1]Inputs!$A$1&amp;"_R0"&amp;"_SCR"&amp;ROUND(G77,2)&amp;"_XR"&amp;ROUND(H77,2)&amp;"_P"&amp;E77&amp;"_Q"&amp;VLOOKUP(F77,#REF!,2,FALSE),"Test_"&amp;A77&amp;"_"&amp;[1]Inputs!$A$1&amp;"_R0"&amp;"_SCR"&amp;ROUND(G77,2)&amp;"_XR"&amp;ROUND(H77,2)&amp;"_P"&amp;E77&amp;"_Q"&amp;VLOOKUP(F77,#REF!,2,FALSE)&amp;"_"&amp;V77)</f>
        <v>#REF!</v>
      </c>
      <c r="U77" t="str">
        <f t="shared" si="7"/>
        <v>PSSE_DMAT_BESSD_SCR10_XR14_P1_Q0</v>
      </c>
    </row>
    <row r="78" spans="1:21" x14ac:dyDescent="0.25">
      <c r="A78" t="s">
        <v>452</v>
      </c>
      <c r="B78" s="5" t="s">
        <v>17</v>
      </c>
      <c r="C78" t="s">
        <v>51</v>
      </c>
      <c r="E78">
        <v>1</v>
      </c>
      <c r="F78">
        <v>-0.3</v>
      </c>
      <c r="G78">
        <v>10</v>
      </c>
      <c r="H78">
        <v>14</v>
      </c>
      <c r="I78" t="str">
        <f>VLOOKUP(U78,[1]BaseCases!$H$2:$K$143,2,FALSE)</f>
        <v>1.0567</v>
      </c>
      <c r="J78" s="3" t="str">
        <f>VLOOKUP(U78,[1]BaseCases!$H$2:$M$143,6,FALSE)</f>
        <v>44.8985</v>
      </c>
      <c r="K78">
        <v>0.1</v>
      </c>
      <c r="L78">
        <f t="shared" si="4"/>
        <v>1.1936621144128245</v>
      </c>
      <c r="M78">
        <f t="shared" si="5"/>
        <v>5.3193623249290875E-2</v>
      </c>
      <c r="N78">
        <f>[1]Inputs!$B$5^2/((G78*[1]Inputs!$B$7)*(SQRT(1+H78^2)))</f>
        <v>1.1936621144128245</v>
      </c>
      <c r="O78">
        <f t="shared" si="6"/>
        <v>5.3193623249290875E-2</v>
      </c>
      <c r="P78" t="str">
        <f>VLOOKUP(U78,[1]BaseCases!$H$2:$K$143,4,FALSE)</f>
        <v>0.9875</v>
      </c>
      <c r="Q78" t="str">
        <f>VLOOKUP(U78,[1]BaseCases!$H$2:$K$143,3,FALSE)</f>
        <v>1.0148</v>
      </c>
      <c r="R78">
        <v>0</v>
      </c>
      <c r="S78">
        <v>1</v>
      </c>
      <c r="T78" t="e">
        <f>IF(V78="","Test_"&amp;A78&amp;"_"&amp;[1]Inputs!$A$1&amp;"_R0"&amp;"_SCR"&amp;ROUND(G78,2)&amp;"_XR"&amp;ROUND(H78,2)&amp;"_P"&amp;E78&amp;"_Q"&amp;VLOOKUP(F78,#REF!,2,FALSE),"Test_"&amp;A78&amp;"_"&amp;[1]Inputs!$A$1&amp;"_R0"&amp;"_SCR"&amp;ROUND(G78,2)&amp;"_XR"&amp;ROUND(H78,2)&amp;"_P"&amp;E78&amp;"_Q"&amp;VLOOKUP(F78,#REF!,2,FALSE)&amp;"_"&amp;V78)</f>
        <v>#REF!</v>
      </c>
      <c r="U78" t="str">
        <f t="shared" si="7"/>
        <v>PSSE_DMAT_BESSD_SCR10_XR14_P1_Q-0.3</v>
      </c>
    </row>
    <row r="79" spans="1:21" x14ac:dyDescent="0.25">
      <c r="A79" t="s">
        <v>453</v>
      </c>
      <c r="B79" s="5" t="s">
        <v>17</v>
      </c>
      <c r="C79" t="s">
        <v>51</v>
      </c>
      <c r="E79">
        <v>1</v>
      </c>
      <c r="F79">
        <v>0.3</v>
      </c>
      <c r="G79">
        <v>10</v>
      </c>
      <c r="H79">
        <v>14</v>
      </c>
      <c r="I79" t="str">
        <f>VLOOKUP(U79,[1]BaseCases!$H$2:$K$143,2,FALSE)</f>
        <v>0.9986</v>
      </c>
      <c r="J79" s="3" t="str">
        <f>VLOOKUP(U79,[1]BaseCases!$H$2:$M$143,6,FALSE)</f>
        <v>44.2835</v>
      </c>
      <c r="K79">
        <v>0.1</v>
      </c>
      <c r="L79">
        <f t="shared" si="4"/>
        <v>1.1936621144128245</v>
      </c>
      <c r="M79">
        <f t="shared" si="5"/>
        <v>5.3193623249290875E-2</v>
      </c>
      <c r="N79">
        <f>[1]Inputs!$B$5^2/((G79*[1]Inputs!$B$7)*(SQRT(1+H79^2)))</f>
        <v>1.1936621144128245</v>
      </c>
      <c r="O79">
        <f t="shared" si="6"/>
        <v>5.3193623249290875E-2</v>
      </c>
      <c r="P79" t="str">
        <f>VLOOKUP(U79,[1]BaseCases!$H$2:$K$143,4,FALSE)</f>
        <v>1.0375</v>
      </c>
      <c r="Q79" t="str">
        <f>VLOOKUP(U79,[1]BaseCases!$H$2:$K$143,3,FALSE)</f>
        <v>1.0451</v>
      </c>
      <c r="R79">
        <v>0</v>
      </c>
      <c r="S79">
        <v>1</v>
      </c>
      <c r="T79" t="e">
        <f>IF(V79="","Test_"&amp;A79&amp;"_"&amp;[1]Inputs!$A$1&amp;"_R0"&amp;"_SCR"&amp;ROUND(G79,2)&amp;"_XR"&amp;ROUND(H79,2)&amp;"_P"&amp;E79&amp;"_Q"&amp;VLOOKUP(F79,#REF!,2,FALSE),"Test_"&amp;A79&amp;"_"&amp;[1]Inputs!$A$1&amp;"_R0"&amp;"_SCR"&amp;ROUND(G79,2)&amp;"_XR"&amp;ROUND(H79,2)&amp;"_P"&amp;E79&amp;"_Q"&amp;VLOOKUP(F79,#REF!,2,FALSE)&amp;"_"&amp;V79)</f>
        <v>#REF!</v>
      </c>
      <c r="U79" t="str">
        <f t="shared" si="7"/>
        <v>PSSE_DMAT_BESSD_SCR10_XR14_P1_Q0.3</v>
      </c>
    </row>
    <row r="80" spans="1:21" x14ac:dyDescent="0.25">
      <c r="A80" t="s">
        <v>454</v>
      </c>
      <c r="B80" s="5" t="s">
        <v>17</v>
      </c>
      <c r="C80" t="s">
        <v>51</v>
      </c>
      <c r="E80">
        <v>1</v>
      </c>
      <c r="F80">
        <v>0</v>
      </c>
      <c r="G80">
        <v>3</v>
      </c>
      <c r="H80">
        <v>14</v>
      </c>
      <c r="I80" t="str">
        <f>VLOOKUP(U80,[1]BaseCases!$H$2:$K$143,2,FALSE)</f>
        <v>1.0573</v>
      </c>
      <c r="J80" s="3" t="str">
        <f>VLOOKUP(U80,[1]BaseCases!$H$2:$M$143,6,FALSE)</f>
        <v>19.5817</v>
      </c>
      <c r="K80">
        <v>0.1</v>
      </c>
      <c r="L80">
        <f t="shared" si="4"/>
        <v>3.9788737147094158</v>
      </c>
      <c r="M80">
        <f t="shared" si="5"/>
        <v>0.17731207749763628</v>
      </c>
      <c r="N80">
        <f>[1]Inputs!$B$5^2/((G80*[1]Inputs!$B$7)*(SQRT(1+H80^2)))</f>
        <v>3.9788737147094158</v>
      </c>
      <c r="O80">
        <f t="shared" si="6"/>
        <v>0.17731207749763628</v>
      </c>
      <c r="P80" t="str">
        <f>VLOOKUP(U80,[1]BaseCases!$H$2:$K$143,4,FALSE)</f>
        <v>1.0125</v>
      </c>
      <c r="Q80" t="str">
        <f>VLOOKUP(U80,[1]BaseCases!$H$2:$K$143,3,FALSE)</f>
        <v>1.0300</v>
      </c>
      <c r="R80">
        <v>0</v>
      </c>
      <c r="S80">
        <v>1</v>
      </c>
      <c r="T80" t="e">
        <f>IF(V80="","Test_"&amp;A80&amp;"_"&amp;[1]Inputs!$A$1&amp;"_R0"&amp;"_SCR"&amp;ROUND(G80,2)&amp;"_XR"&amp;ROUND(H80,2)&amp;"_P"&amp;E80&amp;"_Q"&amp;VLOOKUP(F80,#REF!,2,FALSE),"Test_"&amp;A80&amp;"_"&amp;[1]Inputs!$A$1&amp;"_R0"&amp;"_SCR"&amp;ROUND(G80,2)&amp;"_XR"&amp;ROUND(H80,2)&amp;"_P"&amp;E80&amp;"_Q"&amp;VLOOKUP(F80,#REF!,2,FALSE)&amp;"_"&amp;V80)</f>
        <v>#REF!</v>
      </c>
      <c r="U80" t="str">
        <f t="shared" si="7"/>
        <v>PSSE_DMAT_BESSD_SCR3_XR14_P1_Q0</v>
      </c>
    </row>
    <row r="81" spans="1:21" x14ac:dyDescent="0.25">
      <c r="A81" t="s">
        <v>455</v>
      </c>
      <c r="B81" s="5" t="s">
        <v>17</v>
      </c>
      <c r="C81" t="s">
        <v>51</v>
      </c>
      <c r="E81">
        <v>1</v>
      </c>
      <c r="F81">
        <v>-0.3</v>
      </c>
      <c r="G81">
        <v>3</v>
      </c>
      <c r="H81">
        <v>3</v>
      </c>
      <c r="I81" t="str">
        <f>VLOOKUP(U81,[1]BaseCases!$H$2:$K$143,2,FALSE)</f>
        <v>1.0741</v>
      </c>
      <c r="J81" s="3" t="str">
        <f>VLOOKUP(U81,[1]BaseCases!$H$2:$M$143,6,FALSE)</f>
        <v>19.6916</v>
      </c>
      <c r="K81">
        <v>0.1</v>
      </c>
      <c r="L81">
        <f t="shared" si="4"/>
        <v>17.660104471401873</v>
      </c>
      <c r="M81">
        <f t="shared" si="5"/>
        <v>0.16864157532857349</v>
      </c>
      <c r="N81">
        <f>[1]Inputs!$B$5^2/((G81*[1]Inputs!$B$7)*(SQRT(1+H81^2)))</f>
        <v>17.660104471401873</v>
      </c>
      <c r="O81">
        <f t="shared" si="6"/>
        <v>0.16864157532857349</v>
      </c>
      <c r="P81" t="str">
        <f>VLOOKUP(U81,[1]BaseCases!$H$2:$K$143,4,FALSE)</f>
        <v>0.9875</v>
      </c>
      <c r="Q81" t="str">
        <f>VLOOKUP(U81,[1]BaseCases!$H$2:$K$143,3,FALSE)</f>
        <v>1.0148</v>
      </c>
      <c r="R81">
        <v>0</v>
      </c>
      <c r="S81">
        <v>1</v>
      </c>
      <c r="T81" t="e">
        <f>IF(V81="","Test_"&amp;A81&amp;"_"&amp;[1]Inputs!$A$1&amp;"_R0"&amp;"_SCR"&amp;ROUND(G81,2)&amp;"_XR"&amp;ROUND(H81,2)&amp;"_P"&amp;E81&amp;"_Q"&amp;VLOOKUP(F81,#REF!,2,FALSE),"Test_"&amp;A81&amp;"_"&amp;[1]Inputs!$A$1&amp;"_R0"&amp;"_SCR"&amp;ROUND(G81,2)&amp;"_XR"&amp;ROUND(H81,2)&amp;"_P"&amp;E81&amp;"_Q"&amp;VLOOKUP(F81,#REF!,2,FALSE)&amp;"_"&amp;V81)</f>
        <v>#REF!</v>
      </c>
      <c r="U81" t="str">
        <f t="shared" si="7"/>
        <v>PSSE_DMAT_BESSD_SCR3_XR3_P1_Q-0.3</v>
      </c>
    </row>
    <row r="82" spans="1:21" x14ac:dyDescent="0.25">
      <c r="A82" t="s">
        <v>456</v>
      </c>
      <c r="B82" s="5" t="s">
        <v>17</v>
      </c>
      <c r="C82" t="s">
        <v>51</v>
      </c>
      <c r="E82">
        <v>1</v>
      </c>
      <c r="F82">
        <v>0.3</v>
      </c>
      <c r="G82">
        <v>3</v>
      </c>
      <c r="H82">
        <v>3</v>
      </c>
      <c r="I82" t="str">
        <f>VLOOKUP(U82,[1]BaseCases!$H$2:$K$143,2,FALSE)</f>
        <v>0.8802</v>
      </c>
      <c r="J82" s="3" t="str">
        <f>VLOOKUP(U82,[1]BaseCases!$H$2:$M$143,6,FALSE)</f>
        <v>19.2618</v>
      </c>
      <c r="K82">
        <v>0.1</v>
      </c>
      <c r="L82">
        <f t="shared" si="4"/>
        <v>17.660104471401873</v>
      </c>
      <c r="M82">
        <f t="shared" si="5"/>
        <v>0.16864157532857349</v>
      </c>
      <c r="N82">
        <f>[1]Inputs!$B$5^2/((G82*[1]Inputs!$B$7)*(SQRT(1+H82^2)))</f>
        <v>17.660104471401873</v>
      </c>
      <c r="O82">
        <f t="shared" si="6"/>
        <v>0.16864157532857349</v>
      </c>
      <c r="P82" t="str">
        <f>VLOOKUP(U82,[1]BaseCases!$H$2:$K$143,4,FALSE)</f>
        <v>1.0375</v>
      </c>
      <c r="Q82" t="str">
        <f>VLOOKUP(U82,[1]BaseCases!$H$2:$K$143,3,FALSE)</f>
        <v>1.0452</v>
      </c>
      <c r="R82">
        <v>0</v>
      </c>
      <c r="S82">
        <v>1</v>
      </c>
      <c r="T82" t="e">
        <f>IF(V82="","Test_"&amp;A82&amp;"_"&amp;[1]Inputs!$A$1&amp;"_R0"&amp;"_SCR"&amp;ROUND(G82,2)&amp;"_XR"&amp;ROUND(H82,2)&amp;"_P"&amp;E82&amp;"_Q"&amp;VLOOKUP(F82,#REF!,2,FALSE),"Test_"&amp;A82&amp;"_"&amp;[1]Inputs!$A$1&amp;"_R0"&amp;"_SCR"&amp;ROUND(G82,2)&amp;"_XR"&amp;ROUND(H82,2)&amp;"_P"&amp;E82&amp;"_Q"&amp;VLOOKUP(F82,#REF!,2,FALSE)&amp;"_"&amp;V82)</f>
        <v>#REF!</v>
      </c>
      <c r="U82" t="str">
        <f t="shared" si="7"/>
        <v>PSSE_DMAT_BESSD_SCR3_XR3_P1_Q0.3</v>
      </c>
    </row>
    <row r="83" spans="1:21" x14ac:dyDescent="0.25">
      <c r="A83" t="s">
        <v>457</v>
      </c>
      <c r="B83" s="5" t="s">
        <v>17</v>
      </c>
      <c r="C83" t="s">
        <v>51</v>
      </c>
      <c r="E83">
        <v>1</v>
      </c>
      <c r="F83">
        <v>0</v>
      </c>
      <c r="G83">
        <v>7.06</v>
      </c>
      <c r="H83">
        <v>1.6319999999999999</v>
      </c>
      <c r="I83" t="str">
        <f>VLOOKUP(U83,[1]BaseCases!$H$2:$K$143,2,FALSE)</f>
        <v>0.9653</v>
      </c>
      <c r="J83" s="3" t="str">
        <f>VLOOKUP(U83,[1]BaseCases!$H$2:$M$143,6,FALSE)</f>
        <v>36.8405</v>
      </c>
      <c r="K83">
        <v>0.1</v>
      </c>
      <c r="L83">
        <f t="shared" si="4"/>
        <v>12.398416711713383</v>
      </c>
      <c r="M83">
        <f t="shared" si="5"/>
        <v>6.4407510153791828E-2</v>
      </c>
      <c r="N83">
        <f>[1]Inputs!$B$5^2/((G83*[1]Inputs!$B$7)*(SQRT(1+H83^2)))</f>
        <v>12.398416711713383</v>
      </c>
      <c r="O83">
        <f t="shared" si="6"/>
        <v>6.4407510153791828E-2</v>
      </c>
      <c r="P83" t="str">
        <f>VLOOKUP(U83,[1]BaseCases!$H$2:$K$143,4,FALSE)</f>
        <v>1.0000</v>
      </c>
      <c r="Q83" t="str">
        <f>VLOOKUP(U83,[1]BaseCases!$H$2:$K$143,3,FALSE)</f>
        <v>1.0300</v>
      </c>
      <c r="R83">
        <v>0</v>
      </c>
      <c r="S83">
        <v>1</v>
      </c>
      <c r="T83" t="e">
        <f>IF(V83="","Test_"&amp;A83&amp;"_"&amp;[1]Inputs!$A$1&amp;"_R0"&amp;"_SCR"&amp;ROUND(G83,2)&amp;"_XR"&amp;ROUND(H83,2)&amp;"_P"&amp;E83&amp;"_Q"&amp;VLOOKUP(F83,#REF!,2,FALSE),"Test_"&amp;A83&amp;"_"&amp;[1]Inputs!$A$1&amp;"_R0"&amp;"_SCR"&amp;ROUND(G83,2)&amp;"_XR"&amp;ROUND(H83,2)&amp;"_P"&amp;E83&amp;"_Q"&amp;VLOOKUP(F83,#REF!,2,FALSE)&amp;"_"&amp;V83)</f>
        <v>#REF!</v>
      </c>
      <c r="U83" t="str">
        <f t="shared" si="7"/>
        <v>PSSE_DMAT_BESSD_SCR7.06_XR1.63_P1_Q0</v>
      </c>
    </row>
    <row r="84" spans="1:21" x14ac:dyDescent="0.25">
      <c r="A84" t="s">
        <v>458</v>
      </c>
      <c r="B84" s="5" t="s">
        <v>17</v>
      </c>
      <c r="C84" t="s">
        <v>51</v>
      </c>
      <c r="E84">
        <v>1</v>
      </c>
      <c r="F84">
        <v>-0.3</v>
      </c>
      <c r="G84">
        <v>7.06</v>
      </c>
      <c r="H84">
        <v>1.6319999999999999</v>
      </c>
      <c r="I84" t="str">
        <f>VLOOKUP(U84,[1]BaseCases!$H$2:$K$143,2,FALSE)</f>
        <v>1.0029</v>
      </c>
      <c r="J84" s="3" t="str">
        <f>VLOOKUP(U84,[1]BaseCases!$H$2:$M$143,6,FALSE)</f>
        <v>36.8930</v>
      </c>
      <c r="K84">
        <v>0.1</v>
      </c>
      <c r="L84">
        <f t="shared" si="4"/>
        <v>12.398416711713383</v>
      </c>
      <c r="M84">
        <f t="shared" si="5"/>
        <v>6.4407510153791828E-2</v>
      </c>
      <c r="N84">
        <f>[1]Inputs!$B$5^2/((G84*[1]Inputs!$B$7)*(SQRT(1+H84^2)))</f>
        <v>12.398416711713383</v>
      </c>
      <c r="O84">
        <f t="shared" si="6"/>
        <v>6.4407510153791828E-2</v>
      </c>
      <c r="P84" t="str">
        <f>VLOOKUP(U84,[1]BaseCases!$H$2:$K$143,4,FALSE)</f>
        <v>0.9875</v>
      </c>
      <c r="Q84" t="str">
        <f>VLOOKUP(U84,[1]BaseCases!$H$2:$K$143,3,FALSE)</f>
        <v>1.0148</v>
      </c>
      <c r="R84">
        <v>0</v>
      </c>
      <c r="S84">
        <v>1</v>
      </c>
      <c r="T84" t="e">
        <f>IF(V84="","Test_"&amp;A84&amp;"_"&amp;[1]Inputs!$A$1&amp;"_R0"&amp;"_SCR"&amp;ROUND(G84,2)&amp;"_XR"&amp;ROUND(H84,2)&amp;"_P"&amp;E84&amp;"_Q"&amp;VLOOKUP(F84,#REF!,2,FALSE),"Test_"&amp;A84&amp;"_"&amp;[1]Inputs!$A$1&amp;"_R0"&amp;"_SCR"&amp;ROUND(G84,2)&amp;"_XR"&amp;ROUND(H84,2)&amp;"_P"&amp;E84&amp;"_Q"&amp;VLOOKUP(F84,#REF!,2,FALSE)&amp;"_"&amp;V84)</f>
        <v>#REF!</v>
      </c>
      <c r="U84" t="str">
        <f t="shared" si="7"/>
        <v>PSSE_DMAT_BESSD_SCR7.06_XR1.63_P1_Q-0.3</v>
      </c>
    </row>
    <row r="85" spans="1:21" x14ac:dyDescent="0.25">
      <c r="A85" t="s">
        <v>459</v>
      </c>
      <c r="B85" s="5" t="s">
        <v>17</v>
      </c>
      <c r="C85" t="s">
        <v>51</v>
      </c>
      <c r="E85">
        <v>1</v>
      </c>
      <c r="F85">
        <v>0.3</v>
      </c>
      <c r="G85">
        <v>7.06</v>
      </c>
      <c r="H85">
        <v>1.6319999999999999</v>
      </c>
      <c r="I85" t="str">
        <f>VLOOKUP(U85,[1]BaseCases!$H$2:$K$143,2,FALSE)</f>
        <v>0.9279</v>
      </c>
      <c r="J85" s="3" t="str">
        <f>VLOOKUP(U85,[1]BaseCases!$H$2:$M$143,6,FALSE)</f>
        <v>36.4874</v>
      </c>
      <c r="K85">
        <v>0.1</v>
      </c>
      <c r="L85">
        <f t="shared" si="4"/>
        <v>12.398416711713383</v>
      </c>
      <c r="M85">
        <f t="shared" si="5"/>
        <v>6.4407510153791828E-2</v>
      </c>
      <c r="N85">
        <f>[1]Inputs!$B$5^2/((G85*[1]Inputs!$B$7)*(SQRT(1+H85^2)))</f>
        <v>12.398416711713383</v>
      </c>
      <c r="O85">
        <f t="shared" si="6"/>
        <v>6.4407510153791828E-2</v>
      </c>
      <c r="P85" t="str">
        <f>VLOOKUP(U85,[1]BaseCases!$H$2:$K$143,4,FALSE)</f>
        <v>1.0375</v>
      </c>
      <c r="Q85" t="str">
        <f>VLOOKUP(U85,[1]BaseCases!$H$2:$K$143,3,FALSE)</f>
        <v>1.0452</v>
      </c>
      <c r="R85">
        <v>0</v>
      </c>
      <c r="S85">
        <v>1</v>
      </c>
      <c r="T85" t="e">
        <f>IF(V85="","Test_"&amp;A85&amp;"_"&amp;[1]Inputs!$A$1&amp;"_R0"&amp;"_SCR"&amp;ROUND(G85,2)&amp;"_XR"&amp;ROUND(H85,2)&amp;"_P"&amp;E85&amp;"_Q"&amp;VLOOKUP(F85,#REF!,2,FALSE),"Test_"&amp;A85&amp;"_"&amp;[1]Inputs!$A$1&amp;"_R0"&amp;"_SCR"&amp;ROUND(G85,2)&amp;"_XR"&amp;ROUND(H85,2)&amp;"_P"&amp;E85&amp;"_Q"&amp;VLOOKUP(F85,#REF!,2,FALSE)&amp;"_"&amp;V85)</f>
        <v>#REF!</v>
      </c>
      <c r="U85" t="str">
        <f t="shared" si="7"/>
        <v>PSSE_DMAT_BESSD_SCR7.06_XR1.63_P1_Q0.3</v>
      </c>
    </row>
    <row r="86" spans="1:21" x14ac:dyDescent="0.25">
      <c r="A86" t="s">
        <v>460</v>
      </c>
      <c r="B86" s="5" t="s">
        <v>17</v>
      </c>
      <c r="C86" t="s">
        <v>51</v>
      </c>
      <c r="E86">
        <v>1</v>
      </c>
      <c r="F86">
        <v>0</v>
      </c>
      <c r="G86">
        <v>4.53</v>
      </c>
      <c r="H86">
        <v>1.212</v>
      </c>
      <c r="I86" t="str">
        <f>VLOOKUP(U86,[1]BaseCases!$H$2:$K$143,2,FALSE)</f>
        <v>0.9087</v>
      </c>
      <c r="J86" s="3" t="str">
        <f>VLOOKUP(U86,[1]BaseCases!$H$2:$M$143,6,FALSE)</f>
        <v>26.5973</v>
      </c>
      <c r="K86">
        <v>0.1</v>
      </c>
      <c r="L86">
        <f t="shared" si="4"/>
        <v>23.537519962726652</v>
      </c>
      <c r="M86">
        <f t="shared" si="5"/>
        <v>9.0805770640656758E-2</v>
      </c>
      <c r="N86">
        <f>[1]Inputs!$B$5^2/((G86*[1]Inputs!$B$7)*(SQRT(1+H86^2)))</f>
        <v>23.537519962726652</v>
      </c>
      <c r="O86">
        <f t="shared" si="6"/>
        <v>9.0805770640656758E-2</v>
      </c>
      <c r="P86" t="str">
        <f>VLOOKUP(U86,[1]BaseCases!$H$2:$K$143,4,FALSE)</f>
        <v>1.0000</v>
      </c>
      <c r="Q86" t="str">
        <f>VLOOKUP(U86,[1]BaseCases!$H$2:$K$143,3,FALSE)</f>
        <v>1.0300</v>
      </c>
      <c r="R86">
        <v>0</v>
      </c>
      <c r="S86">
        <v>1</v>
      </c>
      <c r="T86" t="e">
        <f>IF(V86="","Test_"&amp;A86&amp;"_"&amp;[1]Inputs!$A$1&amp;"_R0"&amp;"_SCR"&amp;ROUND(G86,2)&amp;"_XR"&amp;ROUND(H86,2)&amp;"_P"&amp;E86&amp;"_Q"&amp;VLOOKUP(F86,#REF!,2,FALSE),"Test_"&amp;A86&amp;"_"&amp;[1]Inputs!$A$1&amp;"_R0"&amp;"_SCR"&amp;ROUND(G86,2)&amp;"_XR"&amp;ROUND(H86,2)&amp;"_P"&amp;E86&amp;"_Q"&amp;VLOOKUP(F86,#REF!,2,FALSE)&amp;"_"&amp;V86)</f>
        <v>#REF!</v>
      </c>
      <c r="U86" t="str">
        <f t="shared" si="7"/>
        <v>PSSE_DMAT_BESSD_SCR4.53_XR1.21_P1_Q0</v>
      </c>
    </row>
    <row r="87" spans="1:21" x14ac:dyDescent="0.25">
      <c r="A87" t="s">
        <v>461</v>
      </c>
      <c r="B87" s="5" t="s">
        <v>17</v>
      </c>
      <c r="C87" t="s">
        <v>51</v>
      </c>
      <c r="E87">
        <v>1</v>
      </c>
      <c r="F87">
        <v>-0.3</v>
      </c>
      <c r="G87">
        <v>4.53</v>
      </c>
      <c r="H87">
        <v>1.212</v>
      </c>
      <c r="I87" t="str">
        <f>VLOOKUP(U87,[1]BaseCases!$H$2:$K$143,2,FALSE)</f>
        <v>0.9654</v>
      </c>
      <c r="J87" s="3" t="str">
        <f>VLOOKUP(U87,[1]BaseCases!$H$2:$M$143,6,FALSE)</f>
        <v>26.8539</v>
      </c>
      <c r="K87">
        <v>0.1</v>
      </c>
      <c r="L87">
        <f t="shared" si="4"/>
        <v>23.537519962726652</v>
      </c>
      <c r="M87">
        <f t="shared" si="5"/>
        <v>9.0805770640656758E-2</v>
      </c>
      <c r="N87">
        <f>[1]Inputs!$B$5^2/((G87*[1]Inputs!$B$7)*(SQRT(1+H87^2)))</f>
        <v>23.537519962726652</v>
      </c>
      <c r="O87">
        <f t="shared" si="6"/>
        <v>9.0805770640656758E-2</v>
      </c>
      <c r="P87" t="str">
        <f>VLOOKUP(U87,[1]BaseCases!$H$2:$K$143,4,FALSE)</f>
        <v>0.9750</v>
      </c>
      <c r="Q87" t="str">
        <f>VLOOKUP(U87,[1]BaseCases!$H$2:$K$143,3,FALSE)</f>
        <v>1.0148</v>
      </c>
      <c r="R87">
        <v>0</v>
      </c>
      <c r="S87">
        <v>1</v>
      </c>
      <c r="T87" t="e">
        <f>IF(V87="","Test_"&amp;A87&amp;"_"&amp;[1]Inputs!$A$1&amp;"_R0"&amp;"_SCR"&amp;ROUND(G87,2)&amp;"_XR"&amp;ROUND(H87,2)&amp;"_P"&amp;E87&amp;"_Q"&amp;VLOOKUP(F87,#REF!,2,FALSE),"Test_"&amp;A87&amp;"_"&amp;[1]Inputs!$A$1&amp;"_R0"&amp;"_SCR"&amp;ROUND(G87,2)&amp;"_XR"&amp;ROUND(H87,2)&amp;"_P"&amp;E87&amp;"_Q"&amp;VLOOKUP(F87,#REF!,2,FALSE)&amp;"_"&amp;V87)</f>
        <v>#REF!</v>
      </c>
      <c r="U87" t="str">
        <f t="shared" si="7"/>
        <v>PSSE_DMAT_BESSD_SCR4.53_XR1.21_P1_Q-0.3</v>
      </c>
    </row>
    <row r="88" spans="1:21" x14ac:dyDescent="0.25">
      <c r="A88" t="s">
        <v>462</v>
      </c>
      <c r="B88" s="5" t="s">
        <v>17</v>
      </c>
      <c r="C88" t="s">
        <v>51</v>
      </c>
      <c r="E88">
        <v>1</v>
      </c>
      <c r="F88">
        <v>0.3</v>
      </c>
      <c r="G88">
        <v>4.53</v>
      </c>
      <c r="H88">
        <v>1.212</v>
      </c>
      <c r="I88" t="str">
        <f>VLOOKUP(U88,[1]BaseCases!$H$2:$K$143,2,FALSE)</f>
        <v>0.8531</v>
      </c>
      <c r="J88" s="3" t="str">
        <f>VLOOKUP(U88,[1]BaseCases!$H$2:$M$143,6,FALSE)</f>
        <v>26.2884</v>
      </c>
      <c r="K88">
        <v>0.1</v>
      </c>
      <c r="L88">
        <f t="shared" si="4"/>
        <v>23.537519962726652</v>
      </c>
      <c r="M88">
        <f t="shared" si="5"/>
        <v>9.0805770640656758E-2</v>
      </c>
      <c r="N88">
        <f>[1]Inputs!$B$5^2/((G88*[1]Inputs!$B$7)*(SQRT(1+H88^2)))</f>
        <v>23.537519962726652</v>
      </c>
      <c r="O88">
        <f t="shared" si="6"/>
        <v>9.0805770640656758E-2</v>
      </c>
      <c r="P88" t="str">
        <f>VLOOKUP(U88,[1]BaseCases!$H$2:$K$143,4,FALSE)</f>
        <v>1.0375</v>
      </c>
      <c r="Q88" t="str">
        <f>VLOOKUP(U88,[1]BaseCases!$H$2:$K$143,3,FALSE)</f>
        <v>1.0452</v>
      </c>
      <c r="R88">
        <v>0</v>
      </c>
      <c r="S88">
        <v>1</v>
      </c>
      <c r="T88" t="e">
        <f>IF(V88="","Test_"&amp;A88&amp;"_"&amp;[1]Inputs!$A$1&amp;"_R0"&amp;"_SCR"&amp;ROUND(G88,2)&amp;"_XR"&amp;ROUND(H88,2)&amp;"_P"&amp;E88&amp;"_Q"&amp;VLOOKUP(F88,#REF!,2,FALSE),"Test_"&amp;A88&amp;"_"&amp;[1]Inputs!$A$1&amp;"_R0"&amp;"_SCR"&amp;ROUND(G88,2)&amp;"_XR"&amp;ROUND(H88,2)&amp;"_P"&amp;E88&amp;"_Q"&amp;VLOOKUP(F88,#REF!,2,FALSE)&amp;"_"&amp;V88)</f>
        <v>#REF!</v>
      </c>
      <c r="U88" t="str">
        <f t="shared" si="7"/>
        <v>PSSE_DMAT_BESSD_SCR4.53_XR1.21_P1_Q0.3</v>
      </c>
    </row>
    <row r="89" spans="1:21" x14ac:dyDescent="0.25">
      <c r="A89" t="s">
        <v>463</v>
      </c>
      <c r="B89" s="5" t="s">
        <v>17</v>
      </c>
      <c r="C89" t="s">
        <v>52</v>
      </c>
      <c r="E89">
        <v>1</v>
      </c>
      <c r="F89">
        <v>0</v>
      </c>
      <c r="G89">
        <v>10</v>
      </c>
      <c r="H89">
        <v>14</v>
      </c>
      <c r="I89" t="str">
        <f>VLOOKUP(U89,[1]BaseCases!$H$2:$K$143,2,FALSE)</f>
        <v>1.0276</v>
      </c>
      <c r="J89">
        <v>0</v>
      </c>
      <c r="K89">
        <v>0</v>
      </c>
      <c r="L89">
        <f t="shared" si="4"/>
        <v>0</v>
      </c>
      <c r="M89">
        <f t="shared" si="5"/>
        <v>0</v>
      </c>
      <c r="N89">
        <f>[1]Inputs!$B$5^2/((G89*[1]Inputs!$B$7)*(SQRT(1+H89^2)))</f>
        <v>1.1936621144128245</v>
      </c>
      <c r="O89">
        <f t="shared" si="6"/>
        <v>5.3193623249290875E-2</v>
      </c>
      <c r="P89" t="str">
        <f>VLOOKUP(U89,[1]BaseCases!$H$2:$K$143,4,FALSE)</f>
        <v>1.0125</v>
      </c>
      <c r="Q89" t="str">
        <f>VLOOKUP(U89,[1]BaseCases!$H$2:$K$143,3,FALSE)</f>
        <v>1.0300</v>
      </c>
      <c r="R89">
        <v>0</v>
      </c>
      <c r="S89">
        <v>0</v>
      </c>
      <c r="T89" t="e">
        <f>IF(V89="","Test_"&amp;A89&amp;"_"&amp;[1]Inputs!$A$1&amp;"_R0"&amp;"_SCR"&amp;ROUND(G89,2)&amp;"_XR"&amp;ROUND(H89,2)&amp;"_P"&amp;E89&amp;"_Q"&amp;VLOOKUP(F89,#REF!,2,FALSE),"Test_"&amp;A89&amp;"_"&amp;[1]Inputs!$A$1&amp;"_R0"&amp;"_SCR"&amp;ROUND(G89,2)&amp;"_XR"&amp;ROUND(H89,2)&amp;"_P"&amp;E89&amp;"_Q"&amp;VLOOKUP(F89,#REF!,2,FALSE)&amp;"_"&amp;V89)</f>
        <v>#REF!</v>
      </c>
      <c r="U89" t="str">
        <f t="shared" si="7"/>
        <v>PSSE_DMAT_BESSD_SCR10_XR14_P1_Q0</v>
      </c>
    </row>
    <row r="90" spans="1:21" x14ac:dyDescent="0.25">
      <c r="A90" t="s">
        <v>464</v>
      </c>
      <c r="B90" s="5" t="s">
        <v>17</v>
      </c>
      <c r="C90" t="s">
        <v>52</v>
      </c>
      <c r="E90">
        <v>1</v>
      </c>
      <c r="F90">
        <v>0</v>
      </c>
      <c r="G90">
        <v>10</v>
      </c>
      <c r="H90">
        <v>3</v>
      </c>
      <c r="I90" t="str">
        <f>VLOOKUP(U90,[1]BaseCases!$H$2:$K$143,2,FALSE)</f>
        <v>1.0035</v>
      </c>
      <c r="J90">
        <v>0</v>
      </c>
      <c r="K90">
        <v>0</v>
      </c>
      <c r="L90">
        <f t="shared" si="4"/>
        <v>0</v>
      </c>
      <c r="M90">
        <f t="shared" si="5"/>
        <v>0</v>
      </c>
      <c r="N90">
        <f>[1]Inputs!$B$5^2/((G90*[1]Inputs!$B$7)*(SQRT(1+H90^2)))</f>
        <v>5.298031341420562</v>
      </c>
      <c r="O90">
        <f t="shared" si="6"/>
        <v>5.0592472598572052E-2</v>
      </c>
      <c r="P90" t="str">
        <f>VLOOKUP(U90,[1]BaseCases!$H$2:$K$143,4,FALSE)</f>
        <v>1.0125</v>
      </c>
      <c r="Q90" t="str">
        <f>VLOOKUP(U90,[1]BaseCases!$H$2:$K$143,3,FALSE)</f>
        <v>1.0300</v>
      </c>
      <c r="R90">
        <v>0</v>
      </c>
      <c r="S90">
        <v>0</v>
      </c>
      <c r="T90" t="e">
        <f>IF(V90="","Test_"&amp;A90&amp;"_"&amp;[1]Inputs!$A$1&amp;"_R0"&amp;"_SCR"&amp;ROUND(G90,2)&amp;"_XR"&amp;ROUND(H90,2)&amp;"_P"&amp;E90&amp;"_Q"&amp;VLOOKUP(F90,#REF!,2,FALSE),"Test_"&amp;A90&amp;"_"&amp;[1]Inputs!$A$1&amp;"_R0"&amp;"_SCR"&amp;ROUND(G90,2)&amp;"_XR"&amp;ROUND(H90,2)&amp;"_P"&amp;E90&amp;"_Q"&amp;VLOOKUP(F90,#REF!,2,FALSE)&amp;"_"&amp;V90)</f>
        <v>#REF!</v>
      </c>
      <c r="U90" t="str">
        <f t="shared" si="7"/>
        <v>PSSE_DMAT_BESSD_SCR10_XR3_P1_Q0</v>
      </c>
    </row>
    <row r="91" spans="1:21" x14ac:dyDescent="0.25">
      <c r="A91" t="s">
        <v>465</v>
      </c>
      <c r="B91" s="5" t="s">
        <v>17</v>
      </c>
      <c r="C91" t="s">
        <v>52</v>
      </c>
      <c r="E91">
        <v>0.05</v>
      </c>
      <c r="F91">
        <v>0</v>
      </c>
      <c r="G91">
        <v>10</v>
      </c>
      <c r="H91">
        <v>14</v>
      </c>
      <c r="I91" t="str">
        <f>VLOOKUP(U91,[1]BaseCases!$H$2:$K$143,2,FALSE)</f>
        <v>1.0296</v>
      </c>
      <c r="J91">
        <v>0</v>
      </c>
      <c r="K91">
        <v>0</v>
      </c>
      <c r="L91">
        <f t="shared" si="4"/>
        <v>0</v>
      </c>
      <c r="M91">
        <f t="shared" si="5"/>
        <v>0</v>
      </c>
      <c r="N91">
        <f>[1]Inputs!$B$5^2/((G91*[1]Inputs!$B$7)*(SQRT(1+H91^2)))</f>
        <v>1.1936621144128245</v>
      </c>
      <c r="O91">
        <f t="shared" si="6"/>
        <v>5.3193623249290875E-2</v>
      </c>
      <c r="P91" t="str">
        <f>VLOOKUP(U91,[1]BaseCases!$H$2:$K$143,4,FALSE)</f>
        <v>1.0000</v>
      </c>
      <c r="Q91" t="str">
        <f>VLOOKUP(U91,[1]BaseCases!$H$2:$K$143,3,FALSE)</f>
        <v>1.0300</v>
      </c>
      <c r="R91">
        <v>0</v>
      </c>
      <c r="S91">
        <v>0</v>
      </c>
      <c r="T91" t="e">
        <f>IF(V91="","Test_"&amp;A91&amp;"_"&amp;[1]Inputs!$A$1&amp;"_R0"&amp;"_SCR"&amp;ROUND(G91,2)&amp;"_XR"&amp;ROUND(H91,2)&amp;"_P"&amp;E91&amp;"_Q"&amp;VLOOKUP(F91,#REF!,2,FALSE),"Test_"&amp;A91&amp;"_"&amp;[1]Inputs!$A$1&amp;"_R0"&amp;"_SCR"&amp;ROUND(G91,2)&amp;"_XR"&amp;ROUND(H91,2)&amp;"_P"&amp;E91&amp;"_Q"&amp;VLOOKUP(F91,#REF!,2,FALSE)&amp;"_"&amp;V91)</f>
        <v>#REF!</v>
      </c>
      <c r="U91" t="str">
        <f t="shared" si="7"/>
        <v>PSSE_DMAT_BESSD_SCR10_XR14_P0.05_Q0</v>
      </c>
    </row>
    <row r="92" spans="1:21" x14ac:dyDescent="0.25">
      <c r="A92" t="s">
        <v>466</v>
      </c>
      <c r="B92" s="5" t="s">
        <v>17</v>
      </c>
      <c r="C92" t="s">
        <v>52</v>
      </c>
      <c r="E92">
        <v>0.05</v>
      </c>
      <c r="F92">
        <v>0</v>
      </c>
      <c r="G92">
        <v>10</v>
      </c>
      <c r="H92">
        <v>3</v>
      </c>
      <c r="I92" t="str">
        <f>VLOOKUP(U92,[1]BaseCases!$H$2:$K$143,2,FALSE)</f>
        <v>1.0284</v>
      </c>
      <c r="J92">
        <v>0</v>
      </c>
      <c r="K92">
        <v>0</v>
      </c>
      <c r="L92">
        <f t="shared" si="4"/>
        <v>0</v>
      </c>
      <c r="M92">
        <f t="shared" si="5"/>
        <v>0</v>
      </c>
      <c r="N92">
        <f>[1]Inputs!$B$5^2/((G92*[1]Inputs!$B$7)*(SQRT(1+H92^2)))</f>
        <v>5.298031341420562</v>
      </c>
      <c r="O92">
        <f t="shared" si="6"/>
        <v>5.0592472598572052E-2</v>
      </c>
      <c r="P92" t="str">
        <f>VLOOKUP(U92,[1]BaseCases!$H$2:$K$143,4,FALSE)</f>
        <v>1.0000</v>
      </c>
      <c r="Q92" t="str">
        <f>VLOOKUP(U92,[1]BaseCases!$H$2:$K$143,3,FALSE)</f>
        <v>1.0300</v>
      </c>
      <c r="R92">
        <v>0</v>
      </c>
      <c r="S92">
        <v>0</v>
      </c>
      <c r="T92" t="e">
        <f>IF(V92="","Test_"&amp;A92&amp;"_"&amp;[1]Inputs!$A$1&amp;"_R0"&amp;"_SCR"&amp;ROUND(G92,2)&amp;"_XR"&amp;ROUND(H92,2)&amp;"_P"&amp;E92&amp;"_Q"&amp;VLOOKUP(F92,#REF!,2,FALSE),"Test_"&amp;A92&amp;"_"&amp;[1]Inputs!$A$1&amp;"_R0"&amp;"_SCR"&amp;ROUND(G92,2)&amp;"_XR"&amp;ROUND(H92,2)&amp;"_P"&amp;E92&amp;"_Q"&amp;VLOOKUP(F92,#REF!,2,FALSE)&amp;"_"&amp;V92)</f>
        <v>#REF!</v>
      </c>
      <c r="U92" t="str">
        <f t="shared" si="7"/>
        <v>PSSE_DMAT_BESSD_SCR10_XR3_P0.05_Q0</v>
      </c>
    </row>
    <row r="93" spans="1:21" x14ac:dyDescent="0.25">
      <c r="A93" t="s">
        <v>467</v>
      </c>
      <c r="B93" s="5" t="s">
        <v>17</v>
      </c>
      <c r="C93" t="s">
        <v>52</v>
      </c>
      <c r="E93">
        <v>1</v>
      </c>
      <c r="F93">
        <v>0</v>
      </c>
      <c r="G93">
        <v>3</v>
      </c>
      <c r="H93">
        <v>14</v>
      </c>
      <c r="I93" t="str">
        <f>VLOOKUP(U93,[1]BaseCases!$H$2:$K$143,2,FALSE)</f>
        <v>1.0573</v>
      </c>
      <c r="J93">
        <v>0</v>
      </c>
      <c r="K93">
        <v>0</v>
      </c>
      <c r="L93">
        <f t="shared" si="4"/>
        <v>0</v>
      </c>
      <c r="M93">
        <f t="shared" si="5"/>
        <v>0</v>
      </c>
      <c r="N93">
        <f>[1]Inputs!$B$5^2/((G93*[1]Inputs!$B$7)*(SQRT(1+H93^2)))</f>
        <v>3.9788737147094158</v>
      </c>
      <c r="O93">
        <f t="shared" si="6"/>
        <v>0.17731207749763628</v>
      </c>
      <c r="P93" t="str">
        <f>VLOOKUP(U93,[1]BaseCases!$H$2:$K$143,4,FALSE)</f>
        <v>1.0125</v>
      </c>
      <c r="Q93" t="str">
        <f>VLOOKUP(U93,[1]BaseCases!$H$2:$K$143,3,FALSE)</f>
        <v>1.0300</v>
      </c>
      <c r="R93">
        <v>0</v>
      </c>
      <c r="S93">
        <v>0</v>
      </c>
      <c r="T93" t="e">
        <f>IF(V93="","Test_"&amp;A93&amp;"_"&amp;[1]Inputs!$A$1&amp;"_R0"&amp;"_SCR"&amp;ROUND(G93,2)&amp;"_XR"&amp;ROUND(H93,2)&amp;"_P"&amp;E93&amp;"_Q"&amp;VLOOKUP(F93,#REF!,2,FALSE),"Test_"&amp;A93&amp;"_"&amp;[1]Inputs!$A$1&amp;"_R0"&amp;"_SCR"&amp;ROUND(G93,2)&amp;"_XR"&amp;ROUND(H93,2)&amp;"_P"&amp;E93&amp;"_Q"&amp;VLOOKUP(F93,#REF!,2,FALSE)&amp;"_"&amp;V93)</f>
        <v>#REF!</v>
      </c>
      <c r="U93" t="str">
        <f t="shared" si="7"/>
        <v>PSSE_DMAT_BESSD_SCR3_XR14_P1_Q0</v>
      </c>
    </row>
    <row r="94" spans="1:21" x14ac:dyDescent="0.25">
      <c r="A94" t="s">
        <v>468</v>
      </c>
      <c r="B94" s="5" t="s">
        <v>17</v>
      </c>
      <c r="C94" t="s">
        <v>52</v>
      </c>
      <c r="E94">
        <v>1</v>
      </c>
      <c r="F94">
        <v>0</v>
      </c>
      <c r="G94">
        <v>3</v>
      </c>
      <c r="H94">
        <v>3</v>
      </c>
      <c r="I94" t="str">
        <f>VLOOKUP(U94,[1]BaseCases!$H$2:$K$143,2,FALSE)</f>
        <v>0.9773</v>
      </c>
      <c r="J94">
        <v>0</v>
      </c>
      <c r="K94">
        <v>0</v>
      </c>
      <c r="L94">
        <f t="shared" si="4"/>
        <v>0</v>
      </c>
      <c r="M94">
        <f t="shared" si="5"/>
        <v>0</v>
      </c>
      <c r="N94">
        <f>[1]Inputs!$B$5^2/((G94*[1]Inputs!$B$7)*(SQRT(1+H94^2)))</f>
        <v>17.660104471401873</v>
      </c>
      <c r="O94">
        <f t="shared" si="6"/>
        <v>0.16864157532857349</v>
      </c>
      <c r="P94" t="str">
        <f>VLOOKUP(U94,[1]BaseCases!$H$2:$K$143,4,FALSE)</f>
        <v>1.0000</v>
      </c>
      <c r="Q94" t="str">
        <f>VLOOKUP(U94,[1]BaseCases!$H$2:$K$143,3,FALSE)</f>
        <v>1.0300</v>
      </c>
      <c r="R94">
        <v>0</v>
      </c>
      <c r="S94">
        <v>0</v>
      </c>
      <c r="T94" t="e">
        <f>IF(V94="","Test_"&amp;A94&amp;"_"&amp;[1]Inputs!$A$1&amp;"_R0"&amp;"_SCR"&amp;ROUND(G94,2)&amp;"_XR"&amp;ROUND(H94,2)&amp;"_P"&amp;E94&amp;"_Q"&amp;VLOOKUP(F94,#REF!,2,FALSE),"Test_"&amp;A94&amp;"_"&amp;[1]Inputs!$A$1&amp;"_R0"&amp;"_SCR"&amp;ROUND(G94,2)&amp;"_XR"&amp;ROUND(H94,2)&amp;"_P"&amp;E94&amp;"_Q"&amp;VLOOKUP(F94,#REF!,2,FALSE)&amp;"_"&amp;V94)</f>
        <v>#REF!</v>
      </c>
      <c r="U94" t="str">
        <f t="shared" si="7"/>
        <v>PSSE_DMAT_BESSD_SCR3_XR3_P1_Q0</v>
      </c>
    </row>
    <row r="95" spans="1:21" x14ac:dyDescent="0.25">
      <c r="A95" t="s">
        <v>469</v>
      </c>
      <c r="B95" s="5" t="s">
        <v>17</v>
      </c>
      <c r="C95" t="s">
        <v>52</v>
      </c>
      <c r="E95">
        <v>0.05</v>
      </c>
      <c r="F95">
        <v>0</v>
      </c>
      <c r="G95">
        <v>3</v>
      </c>
      <c r="H95">
        <v>14</v>
      </c>
      <c r="I95" t="str">
        <f>VLOOKUP(U95,[1]BaseCases!$H$2:$K$143,2,FALSE)</f>
        <v>1.0288</v>
      </c>
      <c r="J95">
        <v>0</v>
      </c>
      <c r="K95">
        <v>0</v>
      </c>
      <c r="L95">
        <f t="shared" si="4"/>
        <v>0</v>
      </c>
      <c r="M95">
        <f t="shared" si="5"/>
        <v>0</v>
      </c>
      <c r="N95">
        <f>[1]Inputs!$B$5^2/((G95*[1]Inputs!$B$7)*(SQRT(1+H95^2)))</f>
        <v>3.9788737147094158</v>
      </c>
      <c r="O95">
        <f t="shared" si="6"/>
        <v>0.17731207749763628</v>
      </c>
      <c r="P95" t="str">
        <f>VLOOKUP(U95,[1]BaseCases!$H$2:$K$143,4,FALSE)</f>
        <v>1.0000</v>
      </c>
      <c r="Q95" t="str">
        <f>VLOOKUP(U95,[1]BaseCases!$H$2:$K$143,3,FALSE)</f>
        <v>1.0300</v>
      </c>
      <c r="R95">
        <v>0</v>
      </c>
      <c r="S95">
        <v>0</v>
      </c>
      <c r="T95" t="e">
        <f>IF(V95="","Test_"&amp;A95&amp;"_"&amp;[1]Inputs!$A$1&amp;"_R0"&amp;"_SCR"&amp;ROUND(G95,2)&amp;"_XR"&amp;ROUND(H95,2)&amp;"_P"&amp;E95&amp;"_Q"&amp;VLOOKUP(F95,#REF!,2,FALSE),"Test_"&amp;A95&amp;"_"&amp;[1]Inputs!$A$1&amp;"_R0"&amp;"_SCR"&amp;ROUND(G95,2)&amp;"_XR"&amp;ROUND(H95,2)&amp;"_P"&amp;E95&amp;"_Q"&amp;VLOOKUP(F95,#REF!,2,FALSE)&amp;"_"&amp;V95)</f>
        <v>#REF!</v>
      </c>
      <c r="U95" t="str">
        <f t="shared" si="7"/>
        <v>PSSE_DMAT_BESSD_SCR3_XR14_P0.05_Q0</v>
      </c>
    </row>
    <row r="96" spans="1:21" x14ac:dyDescent="0.25">
      <c r="A96" t="s">
        <v>470</v>
      </c>
      <c r="B96" s="5" t="s">
        <v>17</v>
      </c>
      <c r="C96" t="s">
        <v>52</v>
      </c>
      <c r="E96">
        <v>0.05</v>
      </c>
      <c r="F96">
        <v>0</v>
      </c>
      <c r="G96">
        <v>3</v>
      </c>
      <c r="H96">
        <v>3</v>
      </c>
      <c r="I96" t="str">
        <f>VLOOKUP(U96,[1]BaseCases!$H$2:$K$143,2,FALSE)</f>
        <v>1.0248</v>
      </c>
      <c r="J96">
        <v>0</v>
      </c>
      <c r="K96">
        <v>0</v>
      </c>
      <c r="L96">
        <f t="shared" si="4"/>
        <v>0</v>
      </c>
      <c r="M96">
        <f t="shared" si="5"/>
        <v>0</v>
      </c>
      <c r="N96">
        <f>[1]Inputs!$B$5^2/((G96*[1]Inputs!$B$7)*(SQRT(1+H96^2)))</f>
        <v>17.660104471401873</v>
      </c>
      <c r="O96">
        <f t="shared" si="6"/>
        <v>0.16864157532857349</v>
      </c>
      <c r="P96" t="str">
        <f>VLOOKUP(U96,[1]BaseCases!$H$2:$K$143,4,FALSE)</f>
        <v>1.0000</v>
      </c>
      <c r="Q96" t="str">
        <f>VLOOKUP(U96,[1]BaseCases!$H$2:$K$143,3,FALSE)</f>
        <v>1.0300</v>
      </c>
      <c r="R96">
        <v>0</v>
      </c>
      <c r="S96">
        <v>0</v>
      </c>
      <c r="T96" t="e">
        <f>IF(V96="","Test_"&amp;A96&amp;"_"&amp;[1]Inputs!$A$1&amp;"_R0"&amp;"_SCR"&amp;ROUND(G96,2)&amp;"_XR"&amp;ROUND(H96,2)&amp;"_P"&amp;E96&amp;"_Q"&amp;VLOOKUP(F96,#REF!,2,FALSE),"Test_"&amp;A96&amp;"_"&amp;[1]Inputs!$A$1&amp;"_R0"&amp;"_SCR"&amp;ROUND(G96,2)&amp;"_XR"&amp;ROUND(H96,2)&amp;"_P"&amp;E96&amp;"_Q"&amp;VLOOKUP(F96,#REF!,2,FALSE)&amp;"_"&amp;V96)</f>
        <v>#REF!</v>
      </c>
      <c r="U96" t="str">
        <f t="shared" si="7"/>
        <v>PSSE_DMAT_BESSD_SCR3_XR3_P0.05_Q0</v>
      </c>
    </row>
    <row r="97" spans="1:21" x14ac:dyDescent="0.25">
      <c r="A97" t="s">
        <v>471</v>
      </c>
      <c r="B97" s="5" t="s">
        <v>374</v>
      </c>
      <c r="C97" t="s">
        <v>52</v>
      </c>
      <c r="E97">
        <v>1</v>
      </c>
      <c r="F97">
        <v>0</v>
      </c>
      <c r="G97">
        <v>7.06</v>
      </c>
      <c r="H97">
        <v>1.6319999999999999</v>
      </c>
      <c r="I97" t="str">
        <f>VLOOKUP(U97,[1]BaseCases!$H$2:$K$143,2,FALSE)</f>
        <v>0.9653</v>
      </c>
      <c r="J97">
        <v>0</v>
      </c>
      <c r="K97">
        <v>0</v>
      </c>
      <c r="L97">
        <f t="shared" si="4"/>
        <v>0</v>
      </c>
      <c r="M97">
        <f t="shared" si="5"/>
        <v>0</v>
      </c>
      <c r="N97">
        <f>[1]Inputs!$B$5^2/((G97*[1]Inputs!$B$7)*(SQRT(1+H97^2)))</f>
        <v>12.398416711713383</v>
      </c>
      <c r="O97">
        <f t="shared" si="6"/>
        <v>6.4407510153791828E-2</v>
      </c>
      <c r="P97" t="str">
        <f>VLOOKUP(U97,[1]BaseCases!$H$2:$K$143,4,FALSE)</f>
        <v>1.0000</v>
      </c>
      <c r="Q97" t="str">
        <f>VLOOKUP(U97,[1]BaseCases!$H$2:$K$143,3,FALSE)</f>
        <v>1.0300</v>
      </c>
      <c r="R97">
        <v>0</v>
      </c>
      <c r="S97">
        <v>0</v>
      </c>
      <c r="T97" t="e">
        <f>IF(V97="","Test_"&amp;A97&amp;"_"&amp;[1]Inputs!$A$1&amp;"_R0"&amp;"_SCR"&amp;ROUND(G97,2)&amp;"_XR"&amp;ROUND(H97,2)&amp;"_P"&amp;E97&amp;"_Q"&amp;VLOOKUP(F97,#REF!,2,FALSE),"Test_"&amp;A97&amp;"_"&amp;[1]Inputs!$A$1&amp;"_R0"&amp;"_SCR"&amp;ROUND(G97,2)&amp;"_XR"&amp;ROUND(H97,2)&amp;"_P"&amp;E97&amp;"_Q"&amp;VLOOKUP(F97,#REF!,2,FALSE)&amp;"_"&amp;V97)</f>
        <v>#REF!</v>
      </c>
      <c r="U97" t="str">
        <f t="shared" si="7"/>
        <v>PSSE_DMAT_BESSD_SCR7.06_XR1.63_P1_Q0</v>
      </c>
    </row>
    <row r="98" spans="1:21" x14ac:dyDescent="0.25">
      <c r="A98" t="s">
        <v>472</v>
      </c>
      <c r="B98" s="5" t="s">
        <v>374</v>
      </c>
      <c r="C98" t="s">
        <v>52</v>
      </c>
      <c r="E98">
        <v>1</v>
      </c>
      <c r="F98">
        <v>0</v>
      </c>
      <c r="G98">
        <v>4.53</v>
      </c>
      <c r="H98">
        <v>1.212</v>
      </c>
      <c r="I98" t="str">
        <f>VLOOKUP(U98,[1]BaseCases!$H$2:$K$143,2,FALSE)</f>
        <v>0.9087</v>
      </c>
      <c r="J98">
        <v>0</v>
      </c>
      <c r="K98">
        <v>0</v>
      </c>
      <c r="L98">
        <f t="shared" si="4"/>
        <v>0</v>
      </c>
      <c r="M98">
        <f t="shared" si="5"/>
        <v>0</v>
      </c>
      <c r="N98">
        <f>[1]Inputs!$B$5^2/((G98*[1]Inputs!$B$7)*(SQRT(1+H98^2)))</f>
        <v>23.537519962726652</v>
      </c>
      <c r="O98">
        <f t="shared" si="6"/>
        <v>9.0805770640656758E-2</v>
      </c>
      <c r="P98" t="str">
        <f>VLOOKUP(U98,[1]BaseCases!$H$2:$K$143,4,FALSE)</f>
        <v>1.0000</v>
      </c>
      <c r="Q98" t="str">
        <f>VLOOKUP(U98,[1]BaseCases!$H$2:$K$143,3,FALSE)</f>
        <v>1.0300</v>
      </c>
      <c r="R98">
        <v>0</v>
      </c>
      <c r="S98">
        <v>0</v>
      </c>
      <c r="T98" t="e">
        <f>IF(V98="","Test_"&amp;A98&amp;"_"&amp;[1]Inputs!$A$1&amp;"_R0"&amp;"_SCR"&amp;ROUND(G98,2)&amp;"_XR"&amp;ROUND(H98,2)&amp;"_P"&amp;E98&amp;"_Q"&amp;VLOOKUP(F98,#REF!,2,FALSE),"Test_"&amp;A98&amp;"_"&amp;[1]Inputs!$A$1&amp;"_R0"&amp;"_SCR"&amp;ROUND(G98,2)&amp;"_XR"&amp;ROUND(H98,2)&amp;"_P"&amp;E98&amp;"_Q"&amp;VLOOKUP(F98,#REF!,2,FALSE)&amp;"_"&amp;V98)</f>
        <v>#REF!</v>
      </c>
      <c r="U98" t="str">
        <f t="shared" si="7"/>
        <v>PSSE_DMAT_BESSD_SCR4.53_XR1.21_P1_Q0</v>
      </c>
    </row>
    <row r="99" spans="1:21" x14ac:dyDescent="0.25">
      <c r="A99" t="s">
        <v>473</v>
      </c>
      <c r="B99" s="5" t="s">
        <v>17</v>
      </c>
      <c r="C99" t="s">
        <v>52</v>
      </c>
      <c r="E99">
        <v>0.05</v>
      </c>
      <c r="F99">
        <v>0</v>
      </c>
      <c r="G99">
        <v>7.06</v>
      </c>
      <c r="H99">
        <v>1.6319999999999999</v>
      </c>
      <c r="I99" t="str">
        <f>VLOOKUP(U99,[1]BaseCases!$H$2:$K$143,2,FALSE)</f>
        <v>1.0264</v>
      </c>
      <c r="J99">
        <v>0</v>
      </c>
      <c r="K99">
        <v>0</v>
      </c>
      <c r="L99">
        <f t="shared" si="4"/>
        <v>0</v>
      </c>
      <c r="M99">
        <f t="shared" si="5"/>
        <v>0</v>
      </c>
      <c r="N99">
        <f>[1]Inputs!$B$5^2/((G99*[1]Inputs!$B$7)*(SQRT(1+H99^2)))</f>
        <v>12.398416711713383</v>
      </c>
      <c r="O99">
        <f t="shared" si="6"/>
        <v>6.4407510153791828E-2</v>
      </c>
      <c r="P99" t="str">
        <f>VLOOKUP(U99,[1]BaseCases!$H$2:$K$143,4,FALSE)</f>
        <v>1.0000</v>
      </c>
      <c r="Q99" t="str">
        <f>VLOOKUP(U99,[1]BaseCases!$H$2:$K$143,3,FALSE)</f>
        <v>1.0300</v>
      </c>
      <c r="R99">
        <v>0</v>
      </c>
      <c r="S99">
        <v>0</v>
      </c>
      <c r="T99" t="e">
        <f>IF(V99="","Test_"&amp;A99&amp;"_"&amp;[1]Inputs!$A$1&amp;"_R0"&amp;"_SCR"&amp;ROUND(G99,2)&amp;"_XR"&amp;ROUND(H99,2)&amp;"_P"&amp;E99&amp;"_Q"&amp;VLOOKUP(F99,#REF!,2,FALSE),"Test_"&amp;A99&amp;"_"&amp;[1]Inputs!$A$1&amp;"_R0"&amp;"_SCR"&amp;ROUND(G99,2)&amp;"_XR"&amp;ROUND(H99,2)&amp;"_P"&amp;E99&amp;"_Q"&amp;VLOOKUP(F99,#REF!,2,FALSE)&amp;"_"&amp;V99)</f>
        <v>#REF!</v>
      </c>
      <c r="U99" t="str">
        <f t="shared" si="7"/>
        <v>PSSE_DMAT_BESSD_SCR7.06_XR1.63_P0.05_Q0</v>
      </c>
    </row>
    <row r="100" spans="1:21" x14ac:dyDescent="0.25">
      <c r="A100" t="s">
        <v>474</v>
      </c>
      <c r="B100" s="5" t="s">
        <v>17</v>
      </c>
      <c r="C100" t="s">
        <v>52</v>
      </c>
      <c r="E100">
        <v>0.05</v>
      </c>
      <c r="F100">
        <v>0</v>
      </c>
      <c r="G100">
        <v>4.53</v>
      </c>
      <c r="H100">
        <v>1.212</v>
      </c>
      <c r="I100" t="str">
        <f>VLOOKUP(U100,[1]BaseCases!$H$2:$K$143,2,FALSE)</f>
        <v>1.0233</v>
      </c>
      <c r="J100">
        <v>0</v>
      </c>
      <c r="K100">
        <v>0</v>
      </c>
      <c r="L100">
        <f t="shared" si="4"/>
        <v>0</v>
      </c>
      <c r="M100">
        <f t="shared" si="5"/>
        <v>0</v>
      </c>
      <c r="N100">
        <f>[1]Inputs!$B$5^2/((G100*[1]Inputs!$B$7)*(SQRT(1+H100^2)))</f>
        <v>23.537519962726652</v>
      </c>
      <c r="O100">
        <f t="shared" si="6"/>
        <v>9.0805770640656758E-2</v>
      </c>
      <c r="P100" t="str">
        <f>VLOOKUP(U100,[1]BaseCases!$H$2:$K$143,4,FALSE)</f>
        <v>1.0000</v>
      </c>
      <c r="Q100" t="str">
        <f>VLOOKUP(U100,[1]BaseCases!$H$2:$K$143,3,FALSE)</f>
        <v>1.0300</v>
      </c>
      <c r="R100">
        <v>0</v>
      </c>
      <c r="S100">
        <v>0</v>
      </c>
      <c r="T100" t="e">
        <f>IF(V100="","Test_"&amp;A100&amp;"_"&amp;[1]Inputs!$A$1&amp;"_R0"&amp;"_SCR"&amp;ROUND(G100,2)&amp;"_XR"&amp;ROUND(H100,2)&amp;"_P"&amp;E100&amp;"_Q"&amp;VLOOKUP(F100,#REF!,2,FALSE),"Test_"&amp;A100&amp;"_"&amp;[1]Inputs!$A$1&amp;"_R0"&amp;"_SCR"&amp;ROUND(G100,2)&amp;"_XR"&amp;ROUND(H100,2)&amp;"_P"&amp;E100&amp;"_Q"&amp;VLOOKUP(F100,#REF!,2,FALSE)&amp;"_"&amp;V100)</f>
        <v>#REF!</v>
      </c>
      <c r="U100" t="str">
        <f t="shared" si="7"/>
        <v>PSSE_DMAT_BESSD_SCR4.53_XR1.21_P0.05_Q0</v>
      </c>
    </row>
    <row r="101" spans="1:21" x14ac:dyDescent="0.25">
      <c r="A101" t="s">
        <v>475</v>
      </c>
      <c r="B101" s="5" t="s">
        <v>17</v>
      </c>
      <c r="C101" t="s">
        <v>53</v>
      </c>
      <c r="E101">
        <v>1</v>
      </c>
      <c r="F101">
        <v>0</v>
      </c>
      <c r="G101">
        <v>10</v>
      </c>
      <c r="H101">
        <v>14</v>
      </c>
      <c r="I101" t="str">
        <f>VLOOKUP(U101,[1]BaseCases!$H$2:$K$143,2,FALSE)</f>
        <v>1.0276</v>
      </c>
      <c r="J101">
        <v>0</v>
      </c>
      <c r="K101">
        <v>0</v>
      </c>
      <c r="L101">
        <f t="shared" si="4"/>
        <v>0</v>
      </c>
      <c r="M101">
        <f t="shared" si="5"/>
        <v>0</v>
      </c>
      <c r="N101">
        <f>[1]Inputs!$B$5^2/((G101*[1]Inputs!$B$7)*(SQRT(1+H101^2)))</f>
        <v>1.1936621144128245</v>
      </c>
      <c r="O101">
        <f t="shared" si="6"/>
        <v>5.3193623249290875E-2</v>
      </c>
      <c r="P101" t="str">
        <f>VLOOKUP(U101,[1]BaseCases!$H$2:$K$143,4,FALSE)</f>
        <v>1.0125</v>
      </c>
      <c r="Q101" t="str">
        <f>VLOOKUP(U101,[1]BaseCases!$H$2:$K$143,3,FALSE)</f>
        <v>1.0300</v>
      </c>
      <c r="R101">
        <v>0</v>
      </c>
      <c r="S101">
        <v>0</v>
      </c>
      <c r="T101" t="e">
        <f>IF(V101="","Test_"&amp;A101&amp;"_"&amp;[1]Inputs!$A$1&amp;"_R0"&amp;"_SCR"&amp;ROUND(G101,2)&amp;"_XR"&amp;ROUND(H101,2)&amp;"_P"&amp;E101&amp;"_Q"&amp;VLOOKUP(F101,#REF!,2,FALSE),"Test_"&amp;A101&amp;"_"&amp;[1]Inputs!$A$1&amp;"_R0"&amp;"_SCR"&amp;ROUND(G101,2)&amp;"_XR"&amp;ROUND(H101,2)&amp;"_P"&amp;E101&amp;"_Q"&amp;VLOOKUP(F101,#REF!,2,FALSE)&amp;"_"&amp;V101)</f>
        <v>#REF!</v>
      </c>
      <c r="U101" t="str">
        <f t="shared" si="7"/>
        <v>PSSE_DMAT_BESSD_SCR10_XR14_P1_Q0</v>
      </c>
    </row>
    <row r="102" spans="1:21" x14ac:dyDescent="0.25">
      <c r="A102" t="s">
        <v>476</v>
      </c>
      <c r="B102" s="5" t="s">
        <v>17</v>
      </c>
      <c r="C102" t="s">
        <v>53</v>
      </c>
      <c r="E102">
        <v>1</v>
      </c>
      <c r="F102">
        <v>0</v>
      </c>
      <c r="G102">
        <v>10</v>
      </c>
      <c r="H102">
        <v>3</v>
      </c>
      <c r="I102" t="str">
        <f>VLOOKUP(U102,[1]BaseCases!$H$2:$K$143,2,FALSE)</f>
        <v>1.0035</v>
      </c>
      <c r="J102">
        <v>0</v>
      </c>
      <c r="K102">
        <v>0</v>
      </c>
      <c r="L102">
        <f t="shared" si="4"/>
        <v>0</v>
      </c>
      <c r="M102">
        <f t="shared" si="5"/>
        <v>0</v>
      </c>
      <c r="N102">
        <f>[1]Inputs!$B$5^2/((G102*[1]Inputs!$B$7)*(SQRT(1+H102^2)))</f>
        <v>5.298031341420562</v>
      </c>
      <c r="O102">
        <f t="shared" si="6"/>
        <v>5.0592472598572052E-2</v>
      </c>
      <c r="P102" t="str">
        <f>VLOOKUP(U102,[1]BaseCases!$H$2:$K$143,4,FALSE)</f>
        <v>1.0125</v>
      </c>
      <c r="Q102" t="str">
        <f>VLOOKUP(U102,[1]BaseCases!$H$2:$K$143,3,FALSE)</f>
        <v>1.0300</v>
      </c>
      <c r="R102">
        <v>0</v>
      </c>
      <c r="S102">
        <v>0</v>
      </c>
      <c r="T102" t="e">
        <f>IF(V102="","Test_"&amp;A102&amp;"_"&amp;[1]Inputs!$A$1&amp;"_R0"&amp;"_SCR"&amp;ROUND(G102,2)&amp;"_XR"&amp;ROUND(H102,2)&amp;"_P"&amp;E102&amp;"_Q"&amp;VLOOKUP(F102,#REF!,2,FALSE),"Test_"&amp;A102&amp;"_"&amp;[1]Inputs!$A$1&amp;"_R0"&amp;"_SCR"&amp;ROUND(G102,2)&amp;"_XR"&amp;ROUND(H102,2)&amp;"_P"&amp;E102&amp;"_Q"&amp;VLOOKUP(F102,#REF!,2,FALSE)&amp;"_"&amp;V102)</f>
        <v>#REF!</v>
      </c>
      <c r="U102" t="str">
        <f t="shared" si="7"/>
        <v>PSSE_DMAT_BESSD_SCR10_XR3_P1_Q0</v>
      </c>
    </row>
    <row r="103" spans="1:21" x14ac:dyDescent="0.25">
      <c r="A103" t="s">
        <v>477</v>
      </c>
      <c r="B103" s="5" t="s">
        <v>17</v>
      </c>
      <c r="C103" t="s">
        <v>53</v>
      </c>
      <c r="E103">
        <v>0.05</v>
      </c>
      <c r="F103">
        <v>0</v>
      </c>
      <c r="G103">
        <v>10</v>
      </c>
      <c r="H103">
        <v>14</v>
      </c>
      <c r="I103" t="str">
        <f>VLOOKUP(U103,[1]BaseCases!$H$2:$K$143,2,FALSE)</f>
        <v>1.0296</v>
      </c>
      <c r="J103">
        <v>0</v>
      </c>
      <c r="K103">
        <v>0</v>
      </c>
      <c r="L103">
        <f t="shared" si="4"/>
        <v>0</v>
      </c>
      <c r="M103">
        <f t="shared" si="5"/>
        <v>0</v>
      </c>
      <c r="N103">
        <f>[1]Inputs!$B$5^2/((G103*[1]Inputs!$B$7)*(SQRT(1+H103^2)))</f>
        <v>1.1936621144128245</v>
      </c>
      <c r="O103">
        <f t="shared" si="6"/>
        <v>5.3193623249290875E-2</v>
      </c>
      <c r="P103" t="str">
        <f>VLOOKUP(U103,[1]BaseCases!$H$2:$K$143,4,FALSE)</f>
        <v>1.0000</v>
      </c>
      <c r="Q103" t="str">
        <f>VLOOKUP(U103,[1]BaseCases!$H$2:$K$143,3,FALSE)</f>
        <v>1.0300</v>
      </c>
      <c r="R103">
        <v>0</v>
      </c>
      <c r="S103">
        <v>0</v>
      </c>
      <c r="T103" t="e">
        <f>IF(V103="","Test_"&amp;A103&amp;"_"&amp;[1]Inputs!$A$1&amp;"_R0"&amp;"_SCR"&amp;ROUND(G103,2)&amp;"_XR"&amp;ROUND(H103,2)&amp;"_P"&amp;E103&amp;"_Q"&amp;VLOOKUP(F103,#REF!,2,FALSE),"Test_"&amp;A103&amp;"_"&amp;[1]Inputs!$A$1&amp;"_R0"&amp;"_SCR"&amp;ROUND(G103,2)&amp;"_XR"&amp;ROUND(H103,2)&amp;"_P"&amp;E103&amp;"_Q"&amp;VLOOKUP(F103,#REF!,2,FALSE)&amp;"_"&amp;V103)</f>
        <v>#REF!</v>
      </c>
      <c r="U103" t="str">
        <f t="shared" si="7"/>
        <v>PSSE_DMAT_BESSD_SCR10_XR14_P0.05_Q0</v>
      </c>
    </row>
    <row r="104" spans="1:21" x14ac:dyDescent="0.25">
      <c r="A104" t="s">
        <v>478</v>
      </c>
      <c r="B104" s="5" t="s">
        <v>17</v>
      </c>
      <c r="C104" t="s">
        <v>53</v>
      </c>
      <c r="E104">
        <v>0.05</v>
      </c>
      <c r="F104">
        <v>0</v>
      </c>
      <c r="G104">
        <v>10</v>
      </c>
      <c r="H104">
        <v>3</v>
      </c>
      <c r="I104" t="str">
        <f>VLOOKUP(U104,[1]BaseCases!$H$2:$K$143,2,FALSE)</f>
        <v>1.0284</v>
      </c>
      <c r="J104">
        <v>0</v>
      </c>
      <c r="K104">
        <v>0</v>
      </c>
      <c r="L104">
        <f t="shared" si="4"/>
        <v>0</v>
      </c>
      <c r="M104">
        <f t="shared" si="5"/>
        <v>0</v>
      </c>
      <c r="N104">
        <f>[1]Inputs!$B$5^2/((G104*[1]Inputs!$B$7)*(SQRT(1+H104^2)))</f>
        <v>5.298031341420562</v>
      </c>
      <c r="O104">
        <f t="shared" si="6"/>
        <v>5.0592472598572052E-2</v>
      </c>
      <c r="P104" t="str">
        <f>VLOOKUP(U104,[1]BaseCases!$H$2:$K$143,4,FALSE)</f>
        <v>1.0000</v>
      </c>
      <c r="Q104" t="str">
        <f>VLOOKUP(U104,[1]BaseCases!$H$2:$K$143,3,FALSE)</f>
        <v>1.0300</v>
      </c>
      <c r="R104">
        <v>0</v>
      </c>
      <c r="S104">
        <v>0</v>
      </c>
      <c r="T104" t="e">
        <f>IF(V104="","Test_"&amp;A104&amp;"_"&amp;[1]Inputs!$A$1&amp;"_R0"&amp;"_SCR"&amp;ROUND(G104,2)&amp;"_XR"&amp;ROUND(H104,2)&amp;"_P"&amp;E104&amp;"_Q"&amp;VLOOKUP(F104,#REF!,2,FALSE),"Test_"&amp;A104&amp;"_"&amp;[1]Inputs!$A$1&amp;"_R0"&amp;"_SCR"&amp;ROUND(G104,2)&amp;"_XR"&amp;ROUND(H104,2)&amp;"_P"&amp;E104&amp;"_Q"&amp;VLOOKUP(F104,#REF!,2,FALSE)&amp;"_"&amp;V104)</f>
        <v>#REF!</v>
      </c>
      <c r="U104" t="str">
        <f t="shared" si="7"/>
        <v>PSSE_DMAT_BESSD_SCR10_XR3_P0.05_Q0</v>
      </c>
    </row>
    <row r="105" spans="1:21" x14ac:dyDescent="0.25">
      <c r="A105" t="s">
        <v>479</v>
      </c>
      <c r="B105" s="5" t="s">
        <v>17</v>
      </c>
      <c r="C105" t="s">
        <v>53</v>
      </c>
      <c r="E105">
        <v>1</v>
      </c>
      <c r="F105">
        <v>0</v>
      </c>
      <c r="G105">
        <v>3</v>
      </c>
      <c r="H105">
        <v>14</v>
      </c>
      <c r="I105" t="str">
        <f>VLOOKUP(U105,[1]BaseCases!$H$2:$K$143,2,FALSE)</f>
        <v>1.0573</v>
      </c>
      <c r="J105">
        <v>0</v>
      </c>
      <c r="K105">
        <v>0</v>
      </c>
      <c r="L105">
        <f t="shared" si="4"/>
        <v>0</v>
      </c>
      <c r="M105">
        <f t="shared" si="5"/>
        <v>0</v>
      </c>
      <c r="N105">
        <f>[1]Inputs!$B$5^2/((G105*[1]Inputs!$B$7)*(SQRT(1+H105^2)))</f>
        <v>3.9788737147094158</v>
      </c>
      <c r="O105">
        <f t="shared" si="6"/>
        <v>0.17731207749763628</v>
      </c>
      <c r="P105" t="str">
        <f>VLOOKUP(U105,[1]BaseCases!$H$2:$K$143,4,FALSE)</f>
        <v>1.0125</v>
      </c>
      <c r="Q105" t="str">
        <f>VLOOKUP(U105,[1]BaseCases!$H$2:$K$143,3,FALSE)</f>
        <v>1.0300</v>
      </c>
      <c r="R105">
        <v>0</v>
      </c>
      <c r="S105">
        <v>0</v>
      </c>
      <c r="T105" t="e">
        <f>IF(V105="","Test_"&amp;A105&amp;"_"&amp;[1]Inputs!$A$1&amp;"_R0"&amp;"_SCR"&amp;ROUND(G105,2)&amp;"_XR"&amp;ROUND(H105,2)&amp;"_P"&amp;E105&amp;"_Q"&amp;VLOOKUP(F105,#REF!,2,FALSE),"Test_"&amp;A105&amp;"_"&amp;[1]Inputs!$A$1&amp;"_R0"&amp;"_SCR"&amp;ROUND(G105,2)&amp;"_XR"&amp;ROUND(H105,2)&amp;"_P"&amp;E105&amp;"_Q"&amp;VLOOKUP(F105,#REF!,2,FALSE)&amp;"_"&amp;V105)</f>
        <v>#REF!</v>
      </c>
      <c r="U105" t="str">
        <f t="shared" si="7"/>
        <v>PSSE_DMAT_BESSD_SCR3_XR14_P1_Q0</v>
      </c>
    </row>
    <row r="106" spans="1:21" x14ac:dyDescent="0.25">
      <c r="A106" t="s">
        <v>480</v>
      </c>
      <c r="B106" s="5" t="s">
        <v>17</v>
      </c>
      <c r="C106" t="s">
        <v>53</v>
      </c>
      <c r="E106">
        <v>1</v>
      </c>
      <c r="F106">
        <v>0</v>
      </c>
      <c r="G106">
        <v>3</v>
      </c>
      <c r="H106">
        <v>3</v>
      </c>
      <c r="I106" t="str">
        <f>VLOOKUP(U106,[1]BaseCases!$H$2:$K$143,2,FALSE)</f>
        <v>0.9773</v>
      </c>
      <c r="J106">
        <v>0</v>
      </c>
      <c r="K106">
        <v>0</v>
      </c>
      <c r="L106">
        <f t="shared" si="4"/>
        <v>0</v>
      </c>
      <c r="M106">
        <f t="shared" si="5"/>
        <v>0</v>
      </c>
      <c r="N106">
        <f>[1]Inputs!$B$5^2/((G106*[1]Inputs!$B$7)*(SQRT(1+H106^2)))</f>
        <v>17.660104471401873</v>
      </c>
      <c r="O106">
        <f t="shared" si="6"/>
        <v>0.16864157532857349</v>
      </c>
      <c r="P106" t="str">
        <f>VLOOKUP(U106,[1]BaseCases!$H$2:$K$143,4,FALSE)</f>
        <v>1.0000</v>
      </c>
      <c r="Q106" t="str">
        <f>VLOOKUP(U106,[1]BaseCases!$H$2:$K$143,3,FALSE)</f>
        <v>1.0300</v>
      </c>
      <c r="R106">
        <v>0</v>
      </c>
      <c r="S106">
        <v>0</v>
      </c>
      <c r="T106" t="e">
        <f>IF(V106="","Test_"&amp;A106&amp;"_"&amp;[1]Inputs!$A$1&amp;"_R0"&amp;"_SCR"&amp;ROUND(G106,2)&amp;"_XR"&amp;ROUND(H106,2)&amp;"_P"&amp;E106&amp;"_Q"&amp;VLOOKUP(F106,#REF!,2,FALSE),"Test_"&amp;A106&amp;"_"&amp;[1]Inputs!$A$1&amp;"_R0"&amp;"_SCR"&amp;ROUND(G106,2)&amp;"_XR"&amp;ROUND(H106,2)&amp;"_P"&amp;E106&amp;"_Q"&amp;VLOOKUP(F106,#REF!,2,FALSE)&amp;"_"&amp;V106)</f>
        <v>#REF!</v>
      </c>
      <c r="U106" t="str">
        <f t="shared" si="7"/>
        <v>PSSE_DMAT_BESSD_SCR3_XR3_P1_Q0</v>
      </c>
    </row>
    <row r="107" spans="1:21" x14ac:dyDescent="0.25">
      <c r="A107" t="s">
        <v>481</v>
      </c>
      <c r="B107" s="5" t="s">
        <v>17</v>
      </c>
      <c r="C107" t="s">
        <v>53</v>
      </c>
      <c r="E107">
        <v>0.05</v>
      </c>
      <c r="F107">
        <v>0</v>
      </c>
      <c r="G107">
        <v>3</v>
      </c>
      <c r="H107">
        <v>14</v>
      </c>
      <c r="I107" t="str">
        <f>VLOOKUP(U107,[1]BaseCases!$H$2:$K$143,2,FALSE)</f>
        <v>1.0288</v>
      </c>
      <c r="J107">
        <v>0</v>
      </c>
      <c r="K107">
        <v>0</v>
      </c>
      <c r="L107">
        <f t="shared" si="4"/>
        <v>0</v>
      </c>
      <c r="M107">
        <f t="shared" si="5"/>
        <v>0</v>
      </c>
      <c r="N107">
        <f>[1]Inputs!$B$5^2/((G107*[1]Inputs!$B$7)*(SQRT(1+H107^2)))</f>
        <v>3.9788737147094158</v>
      </c>
      <c r="O107">
        <f t="shared" si="6"/>
        <v>0.17731207749763628</v>
      </c>
      <c r="P107" t="str">
        <f>VLOOKUP(U107,[1]BaseCases!$H$2:$K$143,4,FALSE)</f>
        <v>1.0000</v>
      </c>
      <c r="Q107" t="str">
        <f>VLOOKUP(U107,[1]BaseCases!$H$2:$K$143,3,FALSE)</f>
        <v>1.0300</v>
      </c>
      <c r="R107">
        <v>0</v>
      </c>
      <c r="S107">
        <v>0</v>
      </c>
      <c r="T107" t="e">
        <f>IF(V107="","Test_"&amp;A107&amp;"_"&amp;[1]Inputs!$A$1&amp;"_R0"&amp;"_SCR"&amp;ROUND(G107,2)&amp;"_XR"&amp;ROUND(H107,2)&amp;"_P"&amp;E107&amp;"_Q"&amp;VLOOKUP(F107,#REF!,2,FALSE),"Test_"&amp;A107&amp;"_"&amp;[1]Inputs!$A$1&amp;"_R0"&amp;"_SCR"&amp;ROUND(G107,2)&amp;"_XR"&amp;ROUND(H107,2)&amp;"_P"&amp;E107&amp;"_Q"&amp;VLOOKUP(F107,#REF!,2,FALSE)&amp;"_"&amp;V107)</f>
        <v>#REF!</v>
      </c>
      <c r="U107" t="str">
        <f t="shared" si="7"/>
        <v>PSSE_DMAT_BESSD_SCR3_XR14_P0.05_Q0</v>
      </c>
    </row>
    <row r="108" spans="1:21" x14ac:dyDescent="0.25">
      <c r="A108" t="s">
        <v>482</v>
      </c>
      <c r="B108" s="5" t="s">
        <v>17</v>
      </c>
      <c r="C108" t="s">
        <v>53</v>
      </c>
      <c r="E108">
        <v>0.05</v>
      </c>
      <c r="F108">
        <v>0</v>
      </c>
      <c r="G108">
        <v>3</v>
      </c>
      <c r="H108">
        <v>3</v>
      </c>
      <c r="I108" t="str">
        <f>VLOOKUP(U108,[1]BaseCases!$H$2:$K$143,2,FALSE)</f>
        <v>1.0248</v>
      </c>
      <c r="J108">
        <v>0</v>
      </c>
      <c r="K108">
        <v>0</v>
      </c>
      <c r="L108">
        <f t="shared" si="4"/>
        <v>0</v>
      </c>
      <c r="M108">
        <f t="shared" si="5"/>
        <v>0</v>
      </c>
      <c r="N108">
        <f>[1]Inputs!$B$5^2/((G108*[1]Inputs!$B$7)*(SQRT(1+H108^2)))</f>
        <v>17.660104471401873</v>
      </c>
      <c r="O108">
        <f t="shared" si="6"/>
        <v>0.16864157532857349</v>
      </c>
      <c r="P108" t="str">
        <f>VLOOKUP(U108,[1]BaseCases!$H$2:$K$143,4,FALSE)</f>
        <v>1.0000</v>
      </c>
      <c r="Q108" t="str">
        <f>VLOOKUP(U108,[1]BaseCases!$H$2:$K$143,3,FALSE)</f>
        <v>1.0300</v>
      </c>
      <c r="R108">
        <v>0</v>
      </c>
      <c r="S108">
        <v>0</v>
      </c>
      <c r="T108" t="e">
        <f>IF(V108="","Test_"&amp;A108&amp;"_"&amp;[1]Inputs!$A$1&amp;"_R0"&amp;"_SCR"&amp;ROUND(G108,2)&amp;"_XR"&amp;ROUND(H108,2)&amp;"_P"&amp;E108&amp;"_Q"&amp;VLOOKUP(F108,#REF!,2,FALSE),"Test_"&amp;A108&amp;"_"&amp;[1]Inputs!$A$1&amp;"_R0"&amp;"_SCR"&amp;ROUND(G108,2)&amp;"_XR"&amp;ROUND(H108,2)&amp;"_P"&amp;E108&amp;"_Q"&amp;VLOOKUP(F108,#REF!,2,FALSE)&amp;"_"&amp;V108)</f>
        <v>#REF!</v>
      </c>
      <c r="U108" t="str">
        <f t="shared" si="7"/>
        <v>PSSE_DMAT_BESSD_SCR3_XR3_P0.05_Q0</v>
      </c>
    </row>
    <row r="109" spans="1:21" x14ac:dyDescent="0.25">
      <c r="A109" t="s">
        <v>483</v>
      </c>
      <c r="B109" s="5" t="s">
        <v>17</v>
      </c>
      <c r="C109" t="s">
        <v>53</v>
      </c>
      <c r="E109">
        <v>1</v>
      </c>
      <c r="F109">
        <v>0</v>
      </c>
      <c r="G109">
        <v>7.06</v>
      </c>
      <c r="H109">
        <v>1.6319999999999999</v>
      </c>
      <c r="I109" t="str">
        <f>VLOOKUP(U109,[1]BaseCases!$H$2:$K$143,2,FALSE)</f>
        <v>0.9653</v>
      </c>
      <c r="J109">
        <v>0</v>
      </c>
      <c r="K109">
        <v>0</v>
      </c>
      <c r="L109">
        <f t="shared" si="4"/>
        <v>0</v>
      </c>
      <c r="M109">
        <f t="shared" si="5"/>
        <v>0</v>
      </c>
      <c r="N109">
        <f>[1]Inputs!$B$5^2/((G109*[1]Inputs!$B$7)*(SQRT(1+H109^2)))</f>
        <v>12.398416711713383</v>
      </c>
      <c r="O109">
        <f t="shared" si="6"/>
        <v>6.4407510153791828E-2</v>
      </c>
      <c r="P109" t="str">
        <f>VLOOKUP(U109,[1]BaseCases!$H$2:$K$143,4,FALSE)</f>
        <v>1.0000</v>
      </c>
      <c r="Q109" t="str">
        <f>VLOOKUP(U109,[1]BaseCases!$H$2:$K$143,3,FALSE)</f>
        <v>1.0300</v>
      </c>
      <c r="R109">
        <v>0</v>
      </c>
      <c r="S109">
        <v>0</v>
      </c>
      <c r="T109" t="e">
        <f>IF(V109="","Test_"&amp;A109&amp;"_"&amp;[1]Inputs!$A$1&amp;"_R0"&amp;"_SCR"&amp;ROUND(G109,2)&amp;"_XR"&amp;ROUND(H109,2)&amp;"_P"&amp;E109&amp;"_Q"&amp;VLOOKUP(F109,#REF!,2,FALSE),"Test_"&amp;A109&amp;"_"&amp;[1]Inputs!$A$1&amp;"_R0"&amp;"_SCR"&amp;ROUND(G109,2)&amp;"_XR"&amp;ROUND(H109,2)&amp;"_P"&amp;E109&amp;"_Q"&amp;VLOOKUP(F109,#REF!,2,FALSE)&amp;"_"&amp;V109)</f>
        <v>#REF!</v>
      </c>
      <c r="U109" t="str">
        <f t="shared" si="7"/>
        <v>PSSE_DMAT_BESSD_SCR7.06_XR1.63_P1_Q0</v>
      </c>
    </row>
    <row r="110" spans="1:21" x14ac:dyDescent="0.25">
      <c r="A110" t="s">
        <v>484</v>
      </c>
      <c r="B110" s="5" t="s">
        <v>17</v>
      </c>
      <c r="C110" t="s">
        <v>53</v>
      </c>
      <c r="E110">
        <v>1</v>
      </c>
      <c r="F110">
        <v>0</v>
      </c>
      <c r="G110">
        <v>4.53</v>
      </c>
      <c r="H110">
        <v>1.212</v>
      </c>
      <c r="I110" t="str">
        <f>VLOOKUP(U110,[1]BaseCases!$H$2:$K$143,2,FALSE)</f>
        <v>0.9087</v>
      </c>
      <c r="J110">
        <v>0</v>
      </c>
      <c r="K110">
        <v>0</v>
      </c>
      <c r="L110">
        <f t="shared" si="4"/>
        <v>0</v>
      </c>
      <c r="M110">
        <f t="shared" si="5"/>
        <v>0</v>
      </c>
      <c r="N110">
        <f>[1]Inputs!$B$5^2/((G110*[1]Inputs!$B$7)*(SQRT(1+H110^2)))</f>
        <v>23.537519962726652</v>
      </c>
      <c r="O110">
        <f t="shared" si="6"/>
        <v>9.0805770640656758E-2</v>
      </c>
      <c r="P110" t="str">
        <f>VLOOKUP(U110,[1]BaseCases!$H$2:$K$143,4,FALSE)</f>
        <v>1.0000</v>
      </c>
      <c r="Q110" t="str">
        <f>VLOOKUP(U110,[1]BaseCases!$H$2:$K$143,3,FALSE)</f>
        <v>1.0300</v>
      </c>
      <c r="R110">
        <v>0</v>
      </c>
      <c r="S110">
        <v>0</v>
      </c>
      <c r="T110" t="e">
        <f>IF(V110="","Test_"&amp;A110&amp;"_"&amp;[1]Inputs!$A$1&amp;"_R0"&amp;"_SCR"&amp;ROUND(G110,2)&amp;"_XR"&amp;ROUND(H110,2)&amp;"_P"&amp;E110&amp;"_Q"&amp;VLOOKUP(F110,#REF!,2,FALSE),"Test_"&amp;A110&amp;"_"&amp;[1]Inputs!$A$1&amp;"_R0"&amp;"_SCR"&amp;ROUND(G110,2)&amp;"_XR"&amp;ROUND(H110,2)&amp;"_P"&amp;E110&amp;"_Q"&amp;VLOOKUP(F110,#REF!,2,FALSE)&amp;"_"&amp;V110)</f>
        <v>#REF!</v>
      </c>
      <c r="U110" t="str">
        <f t="shared" si="7"/>
        <v>PSSE_DMAT_BESSD_SCR4.53_XR1.21_P1_Q0</v>
      </c>
    </row>
    <row r="111" spans="1:21" x14ac:dyDescent="0.25">
      <c r="A111" t="s">
        <v>485</v>
      </c>
      <c r="B111" s="5" t="s">
        <v>17</v>
      </c>
      <c r="C111" t="s">
        <v>53</v>
      </c>
      <c r="E111">
        <v>0.05</v>
      </c>
      <c r="F111">
        <v>0</v>
      </c>
      <c r="G111">
        <v>7.06</v>
      </c>
      <c r="H111">
        <v>1.6319999999999999</v>
      </c>
      <c r="I111" t="str">
        <f>VLOOKUP(U111,[1]BaseCases!$H$2:$K$143,2,FALSE)</f>
        <v>1.0264</v>
      </c>
      <c r="J111">
        <v>0</v>
      </c>
      <c r="K111">
        <v>0</v>
      </c>
      <c r="L111">
        <f t="shared" si="4"/>
        <v>0</v>
      </c>
      <c r="M111">
        <f t="shared" si="5"/>
        <v>0</v>
      </c>
      <c r="N111">
        <f>[1]Inputs!$B$5^2/((G111*[1]Inputs!$B$7)*(SQRT(1+H111^2)))</f>
        <v>12.398416711713383</v>
      </c>
      <c r="O111">
        <f t="shared" si="6"/>
        <v>6.4407510153791828E-2</v>
      </c>
      <c r="P111" t="str">
        <f>VLOOKUP(U111,[1]BaseCases!$H$2:$K$143,4,FALSE)</f>
        <v>1.0000</v>
      </c>
      <c r="Q111" t="str">
        <f>VLOOKUP(U111,[1]BaseCases!$H$2:$K$143,3,FALSE)</f>
        <v>1.0300</v>
      </c>
      <c r="R111">
        <v>0</v>
      </c>
      <c r="S111">
        <v>0</v>
      </c>
      <c r="T111" t="e">
        <f>IF(V111="","Test_"&amp;A111&amp;"_"&amp;[1]Inputs!$A$1&amp;"_R0"&amp;"_SCR"&amp;ROUND(G111,2)&amp;"_XR"&amp;ROUND(H111,2)&amp;"_P"&amp;E111&amp;"_Q"&amp;VLOOKUP(F111,#REF!,2,FALSE),"Test_"&amp;A111&amp;"_"&amp;[1]Inputs!$A$1&amp;"_R0"&amp;"_SCR"&amp;ROUND(G111,2)&amp;"_XR"&amp;ROUND(H111,2)&amp;"_P"&amp;E111&amp;"_Q"&amp;VLOOKUP(F111,#REF!,2,FALSE)&amp;"_"&amp;V111)</f>
        <v>#REF!</v>
      </c>
      <c r="U111" t="str">
        <f t="shared" si="7"/>
        <v>PSSE_DMAT_BESSD_SCR7.06_XR1.63_P0.05_Q0</v>
      </c>
    </row>
    <row r="112" spans="1:21" x14ac:dyDescent="0.25">
      <c r="A112" t="s">
        <v>486</v>
      </c>
      <c r="B112" s="5" t="s">
        <v>17</v>
      </c>
      <c r="C112" t="s">
        <v>53</v>
      </c>
      <c r="E112">
        <v>0.05</v>
      </c>
      <c r="F112">
        <v>0</v>
      </c>
      <c r="G112">
        <v>4.53</v>
      </c>
      <c r="H112">
        <v>1.212</v>
      </c>
      <c r="I112" t="str">
        <f>VLOOKUP(U112,[1]BaseCases!$H$2:$K$143,2,FALSE)</f>
        <v>1.0233</v>
      </c>
      <c r="J112">
        <v>0</v>
      </c>
      <c r="K112">
        <v>0</v>
      </c>
      <c r="L112">
        <f t="shared" si="4"/>
        <v>0</v>
      </c>
      <c r="M112">
        <f t="shared" si="5"/>
        <v>0</v>
      </c>
      <c r="N112">
        <f>[1]Inputs!$B$5^2/((G112*[1]Inputs!$B$7)*(SQRT(1+H112^2)))</f>
        <v>23.537519962726652</v>
      </c>
      <c r="O112">
        <f t="shared" si="6"/>
        <v>9.0805770640656758E-2</v>
      </c>
      <c r="P112" t="str">
        <f>VLOOKUP(U112,[1]BaseCases!$H$2:$K$143,4,FALSE)</f>
        <v>1.0000</v>
      </c>
      <c r="Q112" t="str">
        <f>VLOOKUP(U112,[1]BaseCases!$H$2:$K$143,3,FALSE)</f>
        <v>1.0300</v>
      </c>
      <c r="R112">
        <v>0</v>
      </c>
      <c r="S112">
        <v>0</v>
      </c>
      <c r="T112" t="e">
        <f>IF(V112="","Test_"&amp;A112&amp;"_"&amp;[1]Inputs!$A$1&amp;"_R0"&amp;"_SCR"&amp;ROUND(G112,2)&amp;"_XR"&amp;ROUND(H112,2)&amp;"_P"&amp;E112&amp;"_Q"&amp;VLOOKUP(F112,#REF!,2,FALSE),"Test_"&amp;A112&amp;"_"&amp;[1]Inputs!$A$1&amp;"_R0"&amp;"_SCR"&amp;ROUND(G112,2)&amp;"_XR"&amp;ROUND(H112,2)&amp;"_P"&amp;E112&amp;"_Q"&amp;VLOOKUP(F112,#REF!,2,FALSE)&amp;"_"&amp;V112)</f>
        <v>#REF!</v>
      </c>
      <c r="U112" t="str">
        <f t="shared" si="7"/>
        <v>PSSE_DMAT_BESSD_SCR4.53_XR1.21_P0.05_Q0</v>
      </c>
    </row>
    <row r="113" spans="1:21" x14ac:dyDescent="0.25">
      <c r="A113" t="s">
        <v>487</v>
      </c>
      <c r="B113" s="5" t="s">
        <v>17</v>
      </c>
      <c r="C113" t="s">
        <v>54</v>
      </c>
      <c r="E113">
        <v>1</v>
      </c>
      <c r="F113">
        <v>0</v>
      </c>
      <c r="G113">
        <v>10</v>
      </c>
      <c r="H113">
        <v>14</v>
      </c>
      <c r="I113" t="str">
        <f>VLOOKUP(U113,[1]BaseCases!$H$2:$K$143,2,FALSE)</f>
        <v>1.0276</v>
      </c>
      <c r="J113">
        <v>0</v>
      </c>
      <c r="K113">
        <v>0</v>
      </c>
      <c r="L113">
        <f t="shared" si="4"/>
        <v>0</v>
      </c>
      <c r="M113">
        <f t="shared" si="5"/>
        <v>0</v>
      </c>
      <c r="N113">
        <f>[1]Inputs!$B$5^2/((G113*[1]Inputs!$B$7)*(SQRT(1+H113^2)))</f>
        <v>1.1936621144128245</v>
      </c>
      <c r="O113">
        <f t="shared" si="6"/>
        <v>5.3193623249290875E-2</v>
      </c>
      <c r="P113" t="str">
        <f>VLOOKUP(U113,[1]BaseCases!$H$2:$K$143,4,FALSE)</f>
        <v>1.0125</v>
      </c>
      <c r="Q113" t="str">
        <f>VLOOKUP(U113,[1]BaseCases!$H$2:$K$143,3,FALSE)</f>
        <v>1.0300</v>
      </c>
      <c r="R113">
        <v>0</v>
      </c>
      <c r="S113">
        <v>0</v>
      </c>
      <c r="T113" t="e">
        <f>IF(V113="","Test_"&amp;A113&amp;"_"&amp;[1]Inputs!$A$1&amp;"_R0"&amp;"_SCR"&amp;ROUND(G113,2)&amp;"_XR"&amp;ROUND(H113,2)&amp;"_P"&amp;E113&amp;"_Q"&amp;VLOOKUP(F113,#REF!,2,FALSE),"Test_"&amp;A113&amp;"_"&amp;[1]Inputs!$A$1&amp;"_R0"&amp;"_SCR"&amp;ROUND(G113,2)&amp;"_XR"&amp;ROUND(H113,2)&amp;"_P"&amp;E113&amp;"_Q"&amp;VLOOKUP(F113,#REF!,2,FALSE)&amp;"_"&amp;V113)</f>
        <v>#REF!</v>
      </c>
      <c r="U113" t="str">
        <f t="shared" si="7"/>
        <v>PSSE_DMAT_BESSD_SCR10_XR14_P1_Q0</v>
      </c>
    </row>
    <row r="114" spans="1:21" x14ac:dyDescent="0.25">
      <c r="A114" t="s">
        <v>488</v>
      </c>
      <c r="B114" s="5" t="s">
        <v>17</v>
      </c>
      <c r="C114" t="s">
        <v>54</v>
      </c>
      <c r="E114">
        <v>1</v>
      </c>
      <c r="F114">
        <v>0</v>
      </c>
      <c r="G114">
        <v>10</v>
      </c>
      <c r="H114">
        <v>3</v>
      </c>
      <c r="I114" t="str">
        <f>VLOOKUP(U114,[1]BaseCases!$H$2:$K$143,2,FALSE)</f>
        <v>1.0035</v>
      </c>
      <c r="J114">
        <v>0</v>
      </c>
      <c r="K114">
        <v>0</v>
      </c>
      <c r="L114">
        <f t="shared" si="4"/>
        <v>0</v>
      </c>
      <c r="M114">
        <f t="shared" si="5"/>
        <v>0</v>
      </c>
      <c r="N114">
        <f>[1]Inputs!$B$5^2/((G114*[1]Inputs!$B$7)*(SQRT(1+H114^2)))</f>
        <v>5.298031341420562</v>
      </c>
      <c r="O114">
        <f t="shared" si="6"/>
        <v>5.0592472598572052E-2</v>
      </c>
      <c r="P114" t="str">
        <f>VLOOKUP(U114,[1]BaseCases!$H$2:$K$143,4,FALSE)</f>
        <v>1.0125</v>
      </c>
      <c r="Q114" t="str">
        <f>VLOOKUP(U114,[1]BaseCases!$H$2:$K$143,3,FALSE)</f>
        <v>1.0300</v>
      </c>
      <c r="R114">
        <v>0</v>
      </c>
      <c r="S114">
        <v>0</v>
      </c>
      <c r="T114" t="e">
        <f>IF(V114="","Test_"&amp;A114&amp;"_"&amp;[1]Inputs!$A$1&amp;"_R0"&amp;"_SCR"&amp;ROUND(G114,2)&amp;"_XR"&amp;ROUND(H114,2)&amp;"_P"&amp;E114&amp;"_Q"&amp;VLOOKUP(F114,#REF!,2,FALSE),"Test_"&amp;A114&amp;"_"&amp;[1]Inputs!$A$1&amp;"_R0"&amp;"_SCR"&amp;ROUND(G114,2)&amp;"_XR"&amp;ROUND(H114,2)&amp;"_P"&amp;E114&amp;"_Q"&amp;VLOOKUP(F114,#REF!,2,FALSE)&amp;"_"&amp;V114)</f>
        <v>#REF!</v>
      </c>
      <c r="U114" t="str">
        <f t="shared" si="7"/>
        <v>PSSE_DMAT_BESSD_SCR10_XR3_P1_Q0</v>
      </c>
    </row>
    <row r="115" spans="1:21" x14ac:dyDescent="0.25">
      <c r="A115" t="s">
        <v>489</v>
      </c>
      <c r="B115" s="5" t="s">
        <v>17</v>
      </c>
      <c r="C115" t="s">
        <v>54</v>
      </c>
      <c r="E115">
        <v>0.05</v>
      </c>
      <c r="F115">
        <v>0</v>
      </c>
      <c r="G115">
        <v>10</v>
      </c>
      <c r="H115">
        <v>14</v>
      </c>
      <c r="I115" t="str">
        <f>VLOOKUP(U115,[1]BaseCases!$H$2:$K$143,2,FALSE)</f>
        <v>1.0296</v>
      </c>
      <c r="J115">
        <v>0</v>
      </c>
      <c r="K115">
        <v>0</v>
      </c>
      <c r="L115">
        <f t="shared" si="4"/>
        <v>0</v>
      </c>
      <c r="M115">
        <f t="shared" si="5"/>
        <v>0</v>
      </c>
      <c r="N115">
        <f>[1]Inputs!$B$5^2/((G115*[1]Inputs!$B$7)*(SQRT(1+H115^2)))</f>
        <v>1.1936621144128245</v>
      </c>
      <c r="O115">
        <f t="shared" si="6"/>
        <v>5.3193623249290875E-2</v>
      </c>
      <c r="P115" t="str">
        <f>VLOOKUP(U115,[1]BaseCases!$H$2:$K$143,4,FALSE)</f>
        <v>1.0000</v>
      </c>
      <c r="Q115" t="str">
        <f>VLOOKUP(U115,[1]BaseCases!$H$2:$K$143,3,FALSE)</f>
        <v>1.0300</v>
      </c>
      <c r="R115">
        <v>0</v>
      </c>
      <c r="S115">
        <v>0</v>
      </c>
      <c r="T115" t="e">
        <f>IF(V115="","Test_"&amp;A115&amp;"_"&amp;[1]Inputs!$A$1&amp;"_R0"&amp;"_SCR"&amp;ROUND(G115,2)&amp;"_XR"&amp;ROUND(H115,2)&amp;"_P"&amp;E115&amp;"_Q"&amp;VLOOKUP(F115,#REF!,2,FALSE),"Test_"&amp;A115&amp;"_"&amp;[1]Inputs!$A$1&amp;"_R0"&amp;"_SCR"&amp;ROUND(G115,2)&amp;"_XR"&amp;ROUND(H115,2)&amp;"_P"&amp;E115&amp;"_Q"&amp;VLOOKUP(F115,#REF!,2,FALSE)&amp;"_"&amp;V115)</f>
        <v>#REF!</v>
      </c>
      <c r="U115" t="str">
        <f t="shared" si="7"/>
        <v>PSSE_DMAT_BESSD_SCR10_XR14_P0.05_Q0</v>
      </c>
    </row>
    <row r="116" spans="1:21" x14ac:dyDescent="0.25">
      <c r="A116" t="s">
        <v>490</v>
      </c>
      <c r="B116" s="5" t="s">
        <v>17</v>
      </c>
      <c r="C116" t="s">
        <v>54</v>
      </c>
      <c r="E116">
        <v>0.05</v>
      </c>
      <c r="F116">
        <v>0</v>
      </c>
      <c r="G116">
        <v>10</v>
      </c>
      <c r="H116">
        <v>3</v>
      </c>
      <c r="I116" t="str">
        <f>VLOOKUP(U116,[1]BaseCases!$H$2:$K$143,2,FALSE)</f>
        <v>1.0284</v>
      </c>
      <c r="J116">
        <v>0</v>
      </c>
      <c r="K116">
        <v>0</v>
      </c>
      <c r="L116">
        <f t="shared" si="4"/>
        <v>0</v>
      </c>
      <c r="M116">
        <f t="shared" si="5"/>
        <v>0</v>
      </c>
      <c r="N116">
        <f>[1]Inputs!$B$5^2/((G116*[1]Inputs!$B$7)*(SQRT(1+H116^2)))</f>
        <v>5.298031341420562</v>
      </c>
      <c r="O116">
        <f t="shared" si="6"/>
        <v>5.0592472598572052E-2</v>
      </c>
      <c r="P116" t="str">
        <f>VLOOKUP(U116,[1]BaseCases!$H$2:$K$143,4,FALSE)</f>
        <v>1.0000</v>
      </c>
      <c r="Q116" t="str">
        <f>VLOOKUP(U116,[1]BaseCases!$H$2:$K$143,3,FALSE)</f>
        <v>1.0300</v>
      </c>
      <c r="R116">
        <v>0</v>
      </c>
      <c r="S116">
        <v>0</v>
      </c>
      <c r="T116" t="e">
        <f>IF(V116="","Test_"&amp;A116&amp;"_"&amp;[1]Inputs!$A$1&amp;"_R0"&amp;"_SCR"&amp;ROUND(G116,2)&amp;"_XR"&amp;ROUND(H116,2)&amp;"_P"&amp;E116&amp;"_Q"&amp;VLOOKUP(F116,#REF!,2,FALSE),"Test_"&amp;A116&amp;"_"&amp;[1]Inputs!$A$1&amp;"_R0"&amp;"_SCR"&amp;ROUND(G116,2)&amp;"_XR"&amp;ROUND(H116,2)&amp;"_P"&amp;E116&amp;"_Q"&amp;VLOOKUP(F116,#REF!,2,FALSE)&amp;"_"&amp;V116)</f>
        <v>#REF!</v>
      </c>
      <c r="U116" t="str">
        <f t="shared" si="7"/>
        <v>PSSE_DMAT_BESSD_SCR10_XR3_P0.05_Q0</v>
      </c>
    </row>
    <row r="117" spans="1:21" x14ac:dyDescent="0.25">
      <c r="A117" t="s">
        <v>491</v>
      </c>
      <c r="B117" s="5" t="s">
        <v>17</v>
      </c>
      <c r="C117" t="s">
        <v>54</v>
      </c>
      <c r="E117">
        <v>1</v>
      </c>
      <c r="F117">
        <v>0</v>
      </c>
      <c r="G117">
        <v>3</v>
      </c>
      <c r="H117">
        <v>14</v>
      </c>
      <c r="I117" t="str">
        <f>VLOOKUP(U117,[1]BaseCases!$H$2:$K$143,2,FALSE)</f>
        <v>1.0573</v>
      </c>
      <c r="J117">
        <v>0</v>
      </c>
      <c r="K117">
        <v>0</v>
      </c>
      <c r="L117">
        <f t="shared" si="4"/>
        <v>0</v>
      </c>
      <c r="M117">
        <f t="shared" si="5"/>
        <v>0</v>
      </c>
      <c r="N117">
        <f>[1]Inputs!$B$5^2/((G117*[1]Inputs!$B$7)*(SQRT(1+H117^2)))</f>
        <v>3.9788737147094158</v>
      </c>
      <c r="O117">
        <f t="shared" si="6"/>
        <v>0.17731207749763628</v>
      </c>
      <c r="P117" t="str">
        <f>VLOOKUP(U117,[1]BaseCases!$H$2:$K$143,4,FALSE)</f>
        <v>1.0125</v>
      </c>
      <c r="Q117" t="str">
        <f>VLOOKUP(U117,[1]BaseCases!$H$2:$K$143,3,FALSE)</f>
        <v>1.0300</v>
      </c>
      <c r="R117">
        <v>0</v>
      </c>
      <c r="S117">
        <v>0</v>
      </c>
      <c r="T117" t="e">
        <f>IF(V117="","Test_"&amp;A117&amp;"_"&amp;[1]Inputs!$A$1&amp;"_R0"&amp;"_SCR"&amp;ROUND(G117,2)&amp;"_XR"&amp;ROUND(H117,2)&amp;"_P"&amp;E117&amp;"_Q"&amp;VLOOKUP(F117,#REF!,2,FALSE),"Test_"&amp;A117&amp;"_"&amp;[1]Inputs!$A$1&amp;"_R0"&amp;"_SCR"&amp;ROUND(G117,2)&amp;"_XR"&amp;ROUND(H117,2)&amp;"_P"&amp;E117&amp;"_Q"&amp;VLOOKUP(F117,#REF!,2,FALSE)&amp;"_"&amp;V117)</f>
        <v>#REF!</v>
      </c>
      <c r="U117" t="str">
        <f t="shared" si="7"/>
        <v>PSSE_DMAT_BESSD_SCR3_XR14_P1_Q0</v>
      </c>
    </row>
    <row r="118" spans="1:21" x14ac:dyDescent="0.25">
      <c r="A118" t="s">
        <v>492</v>
      </c>
      <c r="B118" s="5" t="s">
        <v>17</v>
      </c>
      <c r="C118" t="s">
        <v>54</v>
      </c>
      <c r="E118">
        <v>1</v>
      </c>
      <c r="F118">
        <v>0</v>
      </c>
      <c r="G118">
        <v>3</v>
      </c>
      <c r="H118">
        <v>3</v>
      </c>
      <c r="I118" t="str">
        <f>VLOOKUP(U118,[1]BaseCases!$H$2:$K$143,2,FALSE)</f>
        <v>0.9773</v>
      </c>
      <c r="J118">
        <v>0</v>
      </c>
      <c r="K118">
        <v>0</v>
      </c>
      <c r="L118">
        <f t="shared" si="4"/>
        <v>0</v>
      </c>
      <c r="M118">
        <f t="shared" si="5"/>
        <v>0</v>
      </c>
      <c r="N118">
        <f>[1]Inputs!$B$5^2/((G118*[1]Inputs!$B$7)*(SQRT(1+H118^2)))</f>
        <v>17.660104471401873</v>
      </c>
      <c r="O118">
        <f t="shared" si="6"/>
        <v>0.16864157532857349</v>
      </c>
      <c r="P118" t="str">
        <f>VLOOKUP(U118,[1]BaseCases!$H$2:$K$143,4,FALSE)</f>
        <v>1.0000</v>
      </c>
      <c r="Q118" t="str">
        <f>VLOOKUP(U118,[1]BaseCases!$H$2:$K$143,3,FALSE)</f>
        <v>1.0300</v>
      </c>
      <c r="R118">
        <v>0</v>
      </c>
      <c r="S118">
        <v>0</v>
      </c>
      <c r="T118" t="e">
        <f>IF(V118="","Test_"&amp;A118&amp;"_"&amp;[1]Inputs!$A$1&amp;"_R0"&amp;"_SCR"&amp;ROUND(G118,2)&amp;"_XR"&amp;ROUND(H118,2)&amp;"_P"&amp;E118&amp;"_Q"&amp;VLOOKUP(F118,#REF!,2,FALSE),"Test_"&amp;A118&amp;"_"&amp;[1]Inputs!$A$1&amp;"_R0"&amp;"_SCR"&amp;ROUND(G118,2)&amp;"_XR"&amp;ROUND(H118,2)&amp;"_P"&amp;E118&amp;"_Q"&amp;VLOOKUP(F118,#REF!,2,FALSE)&amp;"_"&amp;V118)</f>
        <v>#REF!</v>
      </c>
      <c r="U118" t="str">
        <f t="shared" si="7"/>
        <v>PSSE_DMAT_BESSD_SCR3_XR3_P1_Q0</v>
      </c>
    </row>
    <row r="119" spans="1:21" x14ac:dyDescent="0.25">
      <c r="A119" t="s">
        <v>493</v>
      </c>
      <c r="B119" s="5" t="s">
        <v>17</v>
      </c>
      <c r="C119" t="s">
        <v>54</v>
      </c>
      <c r="E119">
        <v>0.05</v>
      </c>
      <c r="F119">
        <v>0</v>
      </c>
      <c r="G119">
        <v>3</v>
      </c>
      <c r="H119">
        <v>14</v>
      </c>
      <c r="I119" t="str">
        <f>VLOOKUP(U119,[1]BaseCases!$H$2:$K$143,2,FALSE)</f>
        <v>1.0288</v>
      </c>
      <c r="J119">
        <v>0</v>
      </c>
      <c r="K119">
        <v>0</v>
      </c>
      <c r="L119">
        <f t="shared" si="4"/>
        <v>0</v>
      </c>
      <c r="M119">
        <f t="shared" si="5"/>
        <v>0</v>
      </c>
      <c r="N119">
        <f>[1]Inputs!$B$5^2/((G119*[1]Inputs!$B$7)*(SQRT(1+H119^2)))</f>
        <v>3.9788737147094158</v>
      </c>
      <c r="O119">
        <f t="shared" si="6"/>
        <v>0.17731207749763628</v>
      </c>
      <c r="P119" t="str">
        <f>VLOOKUP(U119,[1]BaseCases!$H$2:$K$143,4,FALSE)</f>
        <v>1.0000</v>
      </c>
      <c r="Q119" t="str">
        <f>VLOOKUP(U119,[1]BaseCases!$H$2:$K$143,3,FALSE)</f>
        <v>1.0300</v>
      </c>
      <c r="R119">
        <v>0</v>
      </c>
      <c r="S119">
        <v>0</v>
      </c>
      <c r="T119" t="e">
        <f>IF(V119="","Test_"&amp;A119&amp;"_"&amp;[1]Inputs!$A$1&amp;"_R0"&amp;"_SCR"&amp;ROUND(G119,2)&amp;"_XR"&amp;ROUND(H119,2)&amp;"_P"&amp;E119&amp;"_Q"&amp;VLOOKUP(F119,#REF!,2,FALSE),"Test_"&amp;A119&amp;"_"&amp;[1]Inputs!$A$1&amp;"_R0"&amp;"_SCR"&amp;ROUND(G119,2)&amp;"_XR"&amp;ROUND(H119,2)&amp;"_P"&amp;E119&amp;"_Q"&amp;VLOOKUP(F119,#REF!,2,FALSE)&amp;"_"&amp;V119)</f>
        <v>#REF!</v>
      </c>
      <c r="U119" t="str">
        <f t="shared" si="7"/>
        <v>PSSE_DMAT_BESSD_SCR3_XR14_P0.05_Q0</v>
      </c>
    </row>
    <row r="120" spans="1:21" x14ac:dyDescent="0.25">
      <c r="A120" t="s">
        <v>494</v>
      </c>
      <c r="B120" s="5" t="s">
        <v>17</v>
      </c>
      <c r="C120" t="s">
        <v>54</v>
      </c>
      <c r="E120">
        <v>0.05</v>
      </c>
      <c r="F120">
        <v>0</v>
      </c>
      <c r="G120">
        <v>3</v>
      </c>
      <c r="H120">
        <v>3</v>
      </c>
      <c r="I120" t="str">
        <f>VLOOKUP(U120,[1]BaseCases!$H$2:$K$143,2,FALSE)</f>
        <v>1.0248</v>
      </c>
      <c r="J120">
        <v>0</v>
      </c>
      <c r="K120">
        <v>0</v>
      </c>
      <c r="L120">
        <f t="shared" si="4"/>
        <v>0</v>
      </c>
      <c r="M120">
        <f t="shared" si="5"/>
        <v>0</v>
      </c>
      <c r="N120">
        <f>[1]Inputs!$B$5^2/((G120*[1]Inputs!$B$7)*(SQRT(1+H120^2)))</f>
        <v>17.660104471401873</v>
      </c>
      <c r="O120">
        <f t="shared" si="6"/>
        <v>0.16864157532857349</v>
      </c>
      <c r="P120" t="str">
        <f>VLOOKUP(U120,[1]BaseCases!$H$2:$K$143,4,FALSE)</f>
        <v>1.0000</v>
      </c>
      <c r="Q120" t="str">
        <f>VLOOKUP(U120,[1]BaseCases!$H$2:$K$143,3,FALSE)</f>
        <v>1.0300</v>
      </c>
      <c r="R120">
        <v>0</v>
      </c>
      <c r="S120">
        <v>0</v>
      </c>
      <c r="T120" t="e">
        <f>IF(V120="","Test_"&amp;A120&amp;"_"&amp;[1]Inputs!$A$1&amp;"_R0"&amp;"_SCR"&amp;ROUND(G120,2)&amp;"_XR"&amp;ROUND(H120,2)&amp;"_P"&amp;E120&amp;"_Q"&amp;VLOOKUP(F120,#REF!,2,FALSE),"Test_"&amp;A120&amp;"_"&amp;[1]Inputs!$A$1&amp;"_R0"&amp;"_SCR"&amp;ROUND(G120,2)&amp;"_XR"&amp;ROUND(H120,2)&amp;"_P"&amp;E120&amp;"_Q"&amp;VLOOKUP(F120,#REF!,2,FALSE)&amp;"_"&amp;V120)</f>
        <v>#REF!</v>
      </c>
      <c r="U120" t="str">
        <f t="shared" si="7"/>
        <v>PSSE_DMAT_BESSD_SCR3_XR3_P0.05_Q0</v>
      </c>
    </row>
    <row r="121" spans="1:21" x14ac:dyDescent="0.25">
      <c r="A121" t="s">
        <v>495</v>
      </c>
      <c r="B121" s="5" t="s">
        <v>17</v>
      </c>
      <c r="C121" t="s">
        <v>54</v>
      </c>
      <c r="E121">
        <v>1</v>
      </c>
      <c r="F121">
        <v>0</v>
      </c>
      <c r="G121">
        <v>7.06</v>
      </c>
      <c r="H121">
        <v>1.6319999999999999</v>
      </c>
      <c r="I121" t="str">
        <f>VLOOKUP(U121,[1]BaseCases!$H$2:$K$143,2,FALSE)</f>
        <v>0.9653</v>
      </c>
      <c r="J121">
        <v>0</v>
      </c>
      <c r="K121">
        <v>0</v>
      </c>
      <c r="L121">
        <f t="shared" si="4"/>
        <v>0</v>
      </c>
      <c r="M121">
        <f t="shared" si="5"/>
        <v>0</v>
      </c>
      <c r="N121">
        <f>[1]Inputs!$B$5^2/((G121*[1]Inputs!$B$7)*(SQRT(1+H121^2)))</f>
        <v>12.398416711713383</v>
      </c>
      <c r="O121">
        <f t="shared" si="6"/>
        <v>6.4407510153791828E-2</v>
      </c>
      <c r="P121" t="str">
        <f>VLOOKUP(U121,[1]BaseCases!$H$2:$K$143,4,FALSE)</f>
        <v>1.0000</v>
      </c>
      <c r="Q121" t="str">
        <f>VLOOKUP(U121,[1]BaseCases!$H$2:$K$143,3,FALSE)</f>
        <v>1.0300</v>
      </c>
      <c r="R121">
        <v>0</v>
      </c>
      <c r="S121">
        <v>0</v>
      </c>
      <c r="T121" t="e">
        <f>IF(V121="","Test_"&amp;A121&amp;"_"&amp;[1]Inputs!$A$1&amp;"_R0"&amp;"_SCR"&amp;ROUND(G121,2)&amp;"_XR"&amp;ROUND(H121,2)&amp;"_P"&amp;E121&amp;"_Q"&amp;VLOOKUP(F121,#REF!,2,FALSE),"Test_"&amp;A121&amp;"_"&amp;[1]Inputs!$A$1&amp;"_R0"&amp;"_SCR"&amp;ROUND(G121,2)&amp;"_XR"&amp;ROUND(H121,2)&amp;"_P"&amp;E121&amp;"_Q"&amp;VLOOKUP(F121,#REF!,2,FALSE)&amp;"_"&amp;V121)</f>
        <v>#REF!</v>
      </c>
      <c r="U121" t="str">
        <f t="shared" si="7"/>
        <v>PSSE_DMAT_BESSD_SCR7.06_XR1.63_P1_Q0</v>
      </c>
    </row>
    <row r="122" spans="1:21" x14ac:dyDescent="0.25">
      <c r="A122" t="s">
        <v>496</v>
      </c>
      <c r="B122" s="5" t="s">
        <v>17</v>
      </c>
      <c r="C122" t="s">
        <v>54</v>
      </c>
      <c r="E122">
        <v>1</v>
      </c>
      <c r="F122">
        <v>0</v>
      </c>
      <c r="G122">
        <v>4.53</v>
      </c>
      <c r="H122">
        <v>1.212</v>
      </c>
      <c r="I122" t="str">
        <f>VLOOKUP(U122,[1]BaseCases!$H$2:$K$143,2,FALSE)</f>
        <v>0.9087</v>
      </c>
      <c r="J122">
        <v>0</v>
      </c>
      <c r="K122">
        <v>0</v>
      </c>
      <c r="L122">
        <f t="shared" si="4"/>
        <v>0</v>
      </c>
      <c r="M122">
        <f t="shared" si="5"/>
        <v>0</v>
      </c>
      <c r="N122">
        <f>[1]Inputs!$B$5^2/((G122*[1]Inputs!$B$7)*(SQRT(1+H122^2)))</f>
        <v>23.537519962726652</v>
      </c>
      <c r="O122">
        <f t="shared" si="6"/>
        <v>9.0805770640656758E-2</v>
      </c>
      <c r="P122" t="str">
        <f>VLOOKUP(U122,[1]BaseCases!$H$2:$K$143,4,FALSE)</f>
        <v>1.0000</v>
      </c>
      <c r="Q122" t="str">
        <f>VLOOKUP(U122,[1]BaseCases!$H$2:$K$143,3,FALSE)</f>
        <v>1.0300</v>
      </c>
      <c r="R122">
        <v>0</v>
      </c>
      <c r="S122">
        <v>0</v>
      </c>
      <c r="T122" t="e">
        <f>IF(V122="","Test_"&amp;A122&amp;"_"&amp;[1]Inputs!$A$1&amp;"_R0"&amp;"_SCR"&amp;ROUND(G122,2)&amp;"_XR"&amp;ROUND(H122,2)&amp;"_P"&amp;E122&amp;"_Q"&amp;VLOOKUP(F122,#REF!,2,FALSE),"Test_"&amp;A122&amp;"_"&amp;[1]Inputs!$A$1&amp;"_R0"&amp;"_SCR"&amp;ROUND(G122,2)&amp;"_XR"&amp;ROUND(H122,2)&amp;"_P"&amp;E122&amp;"_Q"&amp;VLOOKUP(F122,#REF!,2,FALSE)&amp;"_"&amp;V122)</f>
        <v>#REF!</v>
      </c>
      <c r="U122" t="str">
        <f t="shared" si="7"/>
        <v>PSSE_DMAT_BESSD_SCR4.53_XR1.21_P1_Q0</v>
      </c>
    </row>
    <row r="123" spans="1:21" x14ac:dyDescent="0.25">
      <c r="A123" t="s">
        <v>497</v>
      </c>
      <c r="B123" s="5" t="s">
        <v>17</v>
      </c>
      <c r="C123" t="s">
        <v>54</v>
      </c>
      <c r="E123">
        <v>0.05</v>
      </c>
      <c r="F123">
        <v>0</v>
      </c>
      <c r="G123">
        <v>7.06</v>
      </c>
      <c r="H123">
        <v>1.6319999999999999</v>
      </c>
      <c r="I123" t="str">
        <f>VLOOKUP(U123,[1]BaseCases!$H$2:$K$143,2,FALSE)</f>
        <v>1.0264</v>
      </c>
      <c r="J123">
        <v>0</v>
      </c>
      <c r="K123">
        <v>0</v>
      </c>
      <c r="L123">
        <f t="shared" si="4"/>
        <v>0</v>
      </c>
      <c r="M123">
        <f t="shared" si="5"/>
        <v>0</v>
      </c>
      <c r="N123">
        <f>[1]Inputs!$B$5^2/((G123*[1]Inputs!$B$7)*(SQRT(1+H123^2)))</f>
        <v>12.398416711713383</v>
      </c>
      <c r="O123">
        <f t="shared" si="6"/>
        <v>6.4407510153791828E-2</v>
      </c>
      <c r="P123" t="str">
        <f>VLOOKUP(U123,[1]BaseCases!$H$2:$K$143,4,FALSE)</f>
        <v>1.0000</v>
      </c>
      <c r="Q123" t="str">
        <f>VLOOKUP(U123,[1]BaseCases!$H$2:$K$143,3,FALSE)</f>
        <v>1.0300</v>
      </c>
      <c r="R123">
        <v>0</v>
      </c>
      <c r="S123">
        <v>0</v>
      </c>
      <c r="T123" t="e">
        <f>IF(V123="","Test_"&amp;A123&amp;"_"&amp;[1]Inputs!$A$1&amp;"_R0"&amp;"_SCR"&amp;ROUND(G123,2)&amp;"_XR"&amp;ROUND(H123,2)&amp;"_P"&amp;E123&amp;"_Q"&amp;VLOOKUP(F123,#REF!,2,FALSE),"Test_"&amp;A123&amp;"_"&amp;[1]Inputs!$A$1&amp;"_R0"&amp;"_SCR"&amp;ROUND(G123,2)&amp;"_XR"&amp;ROUND(H123,2)&amp;"_P"&amp;E123&amp;"_Q"&amp;VLOOKUP(F123,#REF!,2,FALSE)&amp;"_"&amp;V123)</f>
        <v>#REF!</v>
      </c>
      <c r="U123" t="str">
        <f t="shared" si="7"/>
        <v>PSSE_DMAT_BESSD_SCR7.06_XR1.63_P0.05_Q0</v>
      </c>
    </row>
    <row r="124" spans="1:21" x14ac:dyDescent="0.25">
      <c r="A124" t="s">
        <v>498</v>
      </c>
      <c r="B124" s="5" t="s">
        <v>17</v>
      </c>
      <c r="C124" t="s">
        <v>54</v>
      </c>
      <c r="E124">
        <v>0.05</v>
      </c>
      <c r="F124">
        <v>0</v>
      </c>
      <c r="G124">
        <v>4.53</v>
      </c>
      <c r="H124">
        <v>1.212</v>
      </c>
      <c r="I124" t="str">
        <f>VLOOKUP(U124,[1]BaseCases!$H$2:$K$143,2,FALSE)</f>
        <v>1.0233</v>
      </c>
      <c r="J124">
        <v>0</v>
      </c>
      <c r="K124">
        <v>0</v>
      </c>
      <c r="L124">
        <f t="shared" si="4"/>
        <v>0</v>
      </c>
      <c r="M124">
        <f t="shared" si="5"/>
        <v>0</v>
      </c>
      <c r="N124">
        <f>[1]Inputs!$B$5^2/((G124*[1]Inputs!$B$7)*(SQRT(1+H124^2)))</f>
        <v>23.537519962726652</v>
      </c>
      <c r="O124">
        <f t="shared" si="6"/>
        <v>9.0805770640656758E-2</v>
      </c>
      <c r="P124" t="str">
        <f>VLOOKUP(U124,[1]BaseCases!$H$2:$K$143,4,FALSE)</f>
        <v>1.0000</v>
      </c>
      <c r="Q124" t="str">
        <f>VLOOKUP(U124,[1]BaseCases!$H$2:$K$143,3,FALSE)</f>
        <v>1.0300</v>
      </c>
      <c r="R124">
        <v>0</v>
      </c>
      <c r="S124">
        <v>0</v>
      </c>
      <c r="T124" t="e">
        <f>IF(V124="","Test_"&amp;A124&amp;"_"&amp;[1]Inputs!$A$1&amp;"_R0"&amp;"_SCR"&amp;ROUND(G124,2)&amp;"_XR"&amp;ROUND(H124,2)&amp;"_P"&amp;E124&amp;"_Q"&amp;VLOOKUP(F124,#REF!,2,FALSE),"Test_"&amp;A124&amp;"_"&amp;[1]Inputs!$A$1&amp;"_R0"&amp;"_SCR"&amp;ROUND(G124,2)&amp;"_XR"&amp;ROUND(H124,2)&amp;"_P"&amp;E124&amp;"_Q"&amp;VLOOKUP(F124,#REF!,2,FALSE)&amp;"_"&amp;V124)</f>
        <v>#REF!</v>
      </c>
      <c r="U124" t="str">
        <f t="shared" si="7"/>
        <v>PSSE_DMAT_BESSD_SCR4.53_XR1.21_P0.05_Q0</v>
      </c>
    </row>
    <row r="125" spans="1:21" x14ac:dyDescent="0.25">
      <c r="A125" t="s">
        <v>499</v>
      </c>
      <c r="B125" s="5" t="s">
        <v>17</v>
      </c>
      <c r="C125" t="s">
        <v>55</v>
      </c>
      <c r="E125">
        <v>1</v>
      </c>
      <c r="F125">
        <v>0</v>
      </c>
      <c r="G125">
        <v>10</v>
      </c>
      <c r="H125">
        <v>14</v>
      </c>
      <c r="I125" t="str">
        <f>VLOOKUP(U125,[1]BaseCases!$H$2:$K$143,2,FALSE)</f>
        <v>1.0276</v>
      </c>
      <c r="J125">
        <v>0</v>
      </c>
      <c r="K125">
        <v>0</v>
      </c>
      <c r="L125">
        <f t="shared" si="4"/>
        <v>0</v>
      </c>
      <c r="M125">
        <f t="shared" si="5"/>
        <v>0</v>
      </c>
      <c r="N125">
        <f>[1]Inputs!$B$5^2/((G125*[1]Inputs!$B$7)*(SQRT(1+H125^2)))</f>
        <v>1.1936621144128245</v>
      </c>
      <c r="O125">
        <f t="shared" si="6"/>
        <v>5.3193623249290875E-2</v>
      </c>
      <c r="P125" t="str">
        <f>VLOOKUP(U125,[1]BaseCases!$H$2:$K$143,4,FALSE)</f>
        <v>1.0125</v>
      </c>
      <c r="Q125" t="str">
        <f>VLOOKUP(U125,[1]BaseCases!$H$2:$K$143,3,FALSE)</f>
        <v>1.0300</v>
      </c>
      <c r="R125">
        <v>0</v>
      </c>
      <c r="S125">
        <v>0</v>
      </c>
      <c r="T125" t="e">
        <f>IF(V125="","Test_"&amp;A125&amp;"_"&amp;[1]Inputs!$A$1&amp;"_R0"&amp;"_SCR"&amp;ROUND(G125,2)&amp;"_XR"&amp;ROUND(H125,2)&amp;"_P"&amp;E125&amp;"_Q"&amp;VLOOKUP(F125,#REF!,2,FALSE),"Test_"&amp;A125&amp;"_"&amp;[1]Inputs!$A$1&amp;"_R0"&amp;"_SCR"&amp;ROUND(G125,2)&amp;"_XR"&amp;ROUND(H125,2)&amp;"_P"&amp;E125&amp;"_Q"&amp;VLOOKUP(F125,#REF!,2,FALSE)&amp;"_"&amp;V125)</f>
        <v>#REF!</v>
      </c>
      <c r="U125" t="str">
        <f t="shared" si="7"/>
        <v>PSSE_DMAT_BESSD_SCR10_XR14_P1_Q0</v>
      </c>
    </row>
    <row r="126" spans="1:21" x14ac:dyDescent="0.25">
      <c r="A126" t="s">
        <v>500</v>
      </c>
      <c r="B126" s="5" t="s">
        <v>17</v>
      </c>
      <c r="C126" t="s">
        <v>55</v>
      </c>
      <c r="E126">
        <v>1</v>
      </c>
      <c r="F126">
        <v>0</v>
      </c>
      <c r="G126">
        <v>10</v>
      </c>
      <c r="H126">
        <v>3</v>
      </c>
      <c r="I126" t="str">
        <f>VLOOKUP(U126,[1]BaseCases!$H$2:$K$143,2,FALSE)</f>
        <v>1.0035</v>
      </c>
      <c r="J126">
        <v>0</v>
      </c>
      <c r="K126">
        <v>0</v>
      </c>
      <c r="L126">
        <f t="shared" si="4"/>
        <v>0</v>
      </c>
      <c r="M126">
        <f t="shared" si="5"/>
        <v>0</v>
      </c>
      <c r="N126">
        <f>[1]Inputs!$B$5^2/((G126*[1]Inputs!$B$7)*(SQRT(1+H126^2)))</f>
        <v>5.298031341420562</v>
      </c>
      <c r="O126">
        <f t="shared" si="6"/>
        <v>5.0592472598572052E-2</v>
      </c>
      <c r="P126" t="str">
        <f>VLOOKUP(U126,[1]BaseCases!$H$2:$K$143,4,FALSE)</f>
        <v>1.0125</v>
      </c>
      <c r="Q126" t="str">
        <f>VLOOKUP(U126,[1]BaseCases!$H$2:$K$143,3,FALSE)</f>
        <v>1.0300</v>
      </c>
      <c r="R126">
        <v>0</v>
      </c>
      <c r="S126">
        <v>0</v>
      </c>
      <c r="T126" t="e">
        <f>IF(V126="","Test_"&amp;A126&amp;"_"&amp;[1]Inputs!$A$1&amp;"_R0"&amp;"_SCR"&amp;ROUND(G126,2)&amp;"_XR"&amp;ROUND(H126,2)&amp;"_P"&amp;E126&amp;"_Q"&amp;VLOOKUP(F126,#REF!,2,FALSE),"Test_"&amp;A126&amp;"_"&amp;[1]Inputs!$A$1&amp;"_R0"&amp;"_SCR"&amp;ROUND(G126,2)&amp;"_XR"&amp;ROUND(H126,2)&amp;"_P"&amp;E126&amp;"_Q"&amp;VLOOKUP(F126,#REF!,2,FALSE)&amp;"_"&amp;V126)</f>
        <v>#REF!</v>
      </c>
      <c r="U126" t="str">
        <f t="shared" si="7"/>
        <v>PSSE_DMAT_BESSD_SCR10_XR3_P1_Q0</v>
      </c>
    </row>
    <row r="127" spans="1:21" x14ac:dyDescent="0.25">
      <c r="A127" t="s">
        <v>501</v>
      </c>
      <c r="B127" s="5" t="s">
        <v>17</v>
      </c>
      <c r="C127" t="s">
        <v>502</v>
      </c>
      <c r="E127">
        <v>0.05</v>
      </c>
      <c r="F127">
        <v>0</v>
      </c>
      <c r="G127">
        <v>10</v>
      </c>
      <c r="H127">
        <v>14</v>
      </c>
      <c r="I127" t="str">
        <f>VLOOKUP(U127,[1]BaseCases!$H$2:$K$143,2,FALSE)</f>
        <v>1.0296</v>
      </c>
      <c r="J127">
        <v>0</v>
      </c>
      <c r="K127">
        <v>0</v>
      </c>
      <c r="L127">
        <f t="shared" si="4"/>
        <v>0</v>
      </c>
      <c r="M127">
        <f t="shared" si="5"/>
        <v>0</v>
      </c>
      <c r="N127">
        <f>[1]Inputs!$B$5^2/((G127*[1]Inputs!$B$7)*(SQRT(1+H127^2)))</f>
        <v>1.1936621144128245</v>
      </c>
      <c r="O127">
        <f t="shared" si="6"/>
        <v>5.3193623249290875E-2</v>
      </c>
      <c r="P127" t="str">
        <f>VLOOKUP(U127,[1]BaseCases!$H$2:$K$143,4,FALSE)</f>
        <v>1.0000</v>
      </c>
      <c r="Q127" t="str">
        <f>VLOOKUP(U127,[1]BaseCases!$H$2:$K$143,3,FALSE)</f>
        <v>1.0300</v>
      </c>
      <c r="R127">
        <v>0</v>
      </c>
      <c r="S127">
        <v>0</v>
      </c>
      <c r="T127" t="e">
        <f>IF(V127="","Test_"&amp;A127&amp;"_"&amp;[1]Inputs!$A$1&amp;"_R0"&amp;"_SCR"&amp;ROUND(G127,2)&amp;"_XR"&amp;ROUND(H127,2)&amp;"_P"&amp;E127&amp;"_Q"&amp;VLOOKUP(F127,#REF!,2,FALSE),"Test_"&amp;A127&amp;"_"&amp;[1]Inputs!$A$1&amp;"_R0"&amp;"_SCR"&amp;ROUND(G127,2)&amp;"_XR"&amp;ROUND(H127,2)&amp;"_P"&amp;E127&amp;"_Q"&amp;VLOOKUP(F127,#REF!,2,FALSE)&amp;"_"&amp;V127)</f>
        <v>#REF!</v>
      </c>
      <c r="U127" t="str">
        <f t="shared" si="7"/>
        <v>PSSE_DMAT_BESSD_SCR10_XR14_P0.05_Q0</v>
      </c>
    </row>
    <row r="128" spans="1:21" x14ac:dyDescent="0.25">
      <c r="A128" t="s">
        <v>503</v>
      </c>
      <c r="B128" s="5" t="s">
        <v>17</v>
      </c>
      <c r="C128" t="s">
        <v>502</v>
      </c>
      <c r="E128">
        <v>0.05</v>
      </c>
      <c r="F128">
        <v>0</v>
      </c>
      <c r="G128">
        <v>10</v>
      </c>
      <c r="H128">
        <v>3</v>
      </c>
      <c r="I128" t="str">
        <f>VLOOKUP(U128,[1]BaseCases!$H$2:$K$143,2,FALSE)</f>
        <v>1.0284</v>
      </c>
      <c r="J128">
        <v>0</v>
      </c>
      <c r="K128">
        <v>0</v>
      </c>
      <c r="L128">
        <f t="shared" si="4"/>
        <v>0</v>
      </c>
      <c r="M128">
        <f t="shared" si="5"/>
        <v>0</v>
      </c>
      <c r="N128">
        <f>[1]Inputs!$B$5^2/((G128*[1]Inputs!$B$7)*(SQRT(1+H128^2)))</f>
        <v>5.298031341420562</v>
      </c>
      <c r="O128">
        <f t="shared" si="6"/>
        <v>5.0592472598572052E-2</v>
      </c>
      <c r="P128" t="str">
        <f>VLOOKUP(U128,[1]BaseCases!$H$2:$K$143,4,FALSE)</f>
        <v>1.0000</v>
      </c>
      <c r="Q128" t="str">
        <f>VLOOKUP(U128,[1]BaseCases!$H$2:$K$143,3,FALSE)</f>
        <v>1.0300</v>
      </c>
      <c r="R128">
        <v>0</v>
      </c>
      <c r="S128">
        <v>0</v>
      </c>
      <c r="T128" t="e">
        <f>IF(V128="","Test_"&amp;A128&amp;"_"&amp;[1]Inputs!$A$1&amp;"_R0"&amp;"_SCR"&amp;ROUND(G128,2)&amp;"_XR"&amp;ROUND(H128,2)&amp;"_P"&amp;E128&amp;"_Q"&amp;VLOOKUP(F128,#REF!,2,FALSE),"Test_"&amp;A128&amp;"_"&amp;[1]Inputs!$A$1&amp;"_R0"&amp;"_SCR"&amp;ROUND(G128,2)&amp;"_XR"&amp;ROUND(H128,2)&amp;"_P"&amp;E128&amp;"_Q"&amp;VLOOKUP(F128,#REF!,2,FALSE)&amp;"_"&amp;V128)</f>
        <v>#REF!</v>
      </c>
      <c r="U128" t="str">
        <f t="shared" si="7"/>
        <v>PSSE_DMAT_BESSD_SCR10_XR3_P0.05_Q0</v>
      </c>
    </row>
    <row r="129" spans="1:21" x14ac:dyDescent="0.25">
      <c r="A129" t="s">
        <v>504</v>
      </c>
      <c r="B129" s="5" t="s">
        <v>17</v>
      </c>
      <c r="C129" t="s">
        <v>55</v>
      </c>
      <c r="E129">
        <v>1</v>
      </c>
      <c r="F129">
        <v>0</v>
      </c>
      <c r="G129">
        <v>3</v>
      </c>
      <c r="H129">
        <v>14</v>
      </c>
      <c r="I129" t="str">
        <f>VLOOKUP(U129,[1]BaseCases!$H$2:$K$143,2,FALSE)</f>
        <v>1.0573</v>
      </c>
      <c r="J129">
        <v>0</v>
      </c>
      <c r="K129">
        <v>0</v>
      </c>
      <c r="L129">
        <f t="shared" si="4"/>
        <v>0</v>
      </c>
      <c r="M129">
        <f t="shared" si="5"/>
        <v>0</v>
      </c>
      <c r="N129">
        <f>[1]Inputs!$B$5^2/((G129*[1]Inputs!$B$7)*(SQRT(1+H129^2)))</f>
        <v>3.9788737147094158</v>
      </c>
      <c r="O129">
        <f t="shared" si="6"/>
        <v>0.17731207749763628</v>
      </c>
      <c r="P129" t="str">
        <f>VLOOKUP(U129,[1]BaseCases!$H$2:$K$143,4,FALSE)</f>
        <v>1.0125</v>
      </c>
      <c r="Q129" t="str">
        <f>VLOOKUP(U129,[1]BaseCases!$H$2:$K$143,3,FALSE)</f>
        <v>1.0300</v>
      </c>
      <c r="R129">
        <v>0</v>
      </c>
      <c r="S129">
        <v>0</v>
      </c>
      <c r="T129" t="e">
        <f>IF(V129="","Test_"&amp;A129&amp;"_"&amp;[1]Inputs!$A$1&amp;"_R0"&amp;"_SCR"&amp;ROUND(G129,2)&amp;"_XR"&amp;ROUND(H129,2)&amp;"_P"&amp;E129&amp;"_Q"&amp;VLOOKUP(F129,#REF!,2,FALSE),"Test_"&amp;A129&amp;"_"&amp;[1]Inputs!$A$1&amp;"_R0"&amp;"_SCR"&amp;ROUND(G129,2)&amp;"_XR"&amp;ROUND(H129,2)&amp;"_P"&amp;E129&amp;"_Q"&amp;VLOOKUP(F129,#REF!,2,FALSE)&amp;"_"&amp;V129)</f>
        <v>#REF!</v>
      </c>
      <c r="U129" t="str">
        <f t="shared" si="7"/>
        <v>PSSE_DMAT_BESSD_SCR3_XR14_P1_Q0</v>
      </c>
    </row>
    <row r="130" spans="1:21" x14ac:dyDescent="0.25">
      <c r="A130" t="s">
        <v>505</v>
      </c>
      <c r="B130" s="5" t="s">
        <v>17</v>
      </c>
      <c r="C130" t="s">
        <v>55</v>
      </c>
      <c r="E130">
        <v>1</v>
      </c>
      <c r="F130">
        <v>0</v>
      </c>
      <c r="G130">
        <v>3</v>
      </c>
      <c r="H130">
        <v>3</v>
      </c>
      <c r="I130" t="str">
        <f>VLOOKUP(U130,[1]BaseCases!$H$2:$K$143,2,FALSE)</f>
        <v>0.9773</v>
      </c>
      <c r="J130">
        <v>0</v>
      </c>
      <c r="K130">
        <v>0</v>
      </c>
      <c r="L130">
        <f t="shared" ref="L130:L193" si="8">N130*S130</f>
        <v>0</v>
      </c>
      <c r="M130">
        <f t="shared" ref="M130:M193" si="9">O130*S130</f>
        <v>0</v>
      </c>
      <c r="N130">
        <f>[1]Inputs!$B$5^2/((G130*[1]Inputs!$B$7)*(SQRT(1+H130^2)))</f>
        <v>17.660104471401873</v>
      </c>
      <c r="O130">
        <f t="shared" si="6"/>
        <v>0.16864157532857349</v>
      </c>
      <c r="P130" t="str">
        <f>VLOOKUP(U130,[1]BaseCases!$H$2:$K$143,4,FALSE)</f>
        <v>1.0000</v>
      </c>
      <c r="Q130" t="str">
        <f>VLOOKUP(U130,[1]BaseCases!$H$2:$K$143,3,FALSE)</f>
        <v>1.0300</v>
      </c>
      <c r="R130">
        <v>0</v>
      </c>
      <c r="S130">
        <v>0</v>
      </c>
      <c r="T130" t="e">
        <f>IF(V130="","Test_"&amp;A130&amp;"_"&amp;[1]Inputs!$A$1&amp;"_R0"&amp;"_SCR"&amp;ROUND(G130,2)&amp;"_XR"&amp;ROUND(H130,2)&amp;"_P"&amp;E130&amp;"_Q"&amp;VLOOKUP(F130,#REF!,2,FALSE),"Test_"&amp;A130&amp;"_"&amp;[1]Inputs!$A$1&amp;"_R0"&amp;"_SCR"&amp;ROUND(G130,2)&amp;"_XR"&amp;ROUND(H130,2)&amp;"_P"&amp;E130&amp;"_Q"&amp;VLOOKUP(F130,#REF!,2,FALSE)&amp;"_"&amp;V130)</f>
        <v>#REF!</v>
      </c>
      <c r="U130" t="str">
        <f t="shared" si="7"/>
        <v>PSSE_DMAT_BESSD_SCR3_XR3_P1_Q0</v>
      </c>
    </row>
    <row r="131" spans="1:21" x14ac:dyDescent="0.25">
      <c r="A131" t="s">
        <v>506</v>
      </c>
      <c r="B131" s="5" t="s">
        <v>17</v>
      </c>
      <c r="C131" t="s">
        <v>502</v>
      </c>
      <c r="E131">
        <v>0.05</v>
      </c>
      <c r="F131">
        <v>0</v>
      </c>
      <c r="G131">
        <v>3</v>
      </c>
      <c r="H131">
        <v>14</v>
      </c>
      <c r="I131" t="str">
        <f>VLOOKUP(U131,[1]BaseCases!$H$2:$K$143,2,FALSE)</f>
        <v>1.0288</v>
      </c>
      <c r="J131">
        <v>0</v>
      </c>
      <c r="K131">
        <v>0</v>
      </c>
      <c r="L131">
        <f t="shared" si="8"/>
        <v>0</v>
      </c>
      <c r="M131">
        <f t="shared" si="9"/>
        <v>0</v>
      </c>
      <c r="N131">
        <f>[1]Inputs!$B$5^2/((G131*[1]Inputs!$B$7)*(SQRT(1+H131^2)))</f>
        <v>3.9788737147094158</v>
      </c>
      <c r="O131">
        <f t="shared" ref="O131:O194" si="10">N131*H131/(2*PI()*50)</f>
        <v>0.17731207749763628</v>
      </c>
      <c r="P131" t="str">
        <f>VLOOKUP(U131,[1]BaseCases!$H$2:$K$143,4,FALSE)</f>
        <v>1.0000</v>
      </c>
      <c r="Q131" t="str">
        <f>VLOOKUP(U131,[1]BaseCases!$H$2:$K$143,3,FALSE)</f>
        <v>1.0300</v>
      </c>
      <c r="R131">
        <v>0</v>
      </c>
      <c r="S131">
        <v>0</v>
      </c>
      <c r="T131" t="e">
        <f>IF(V131="","Test_"&amp;A131&amp;"_"&amp;[1]Inputs!$A$1&amp;"_R0"&amp;"_SCR"&amp;ROUND(G131,2)&amp;"_XR"&amp;ROUND(H131,2)&amp;"_P"&amp;E131&amp;"_Q"&amp;VLOOKUP(F131,#REF!,2,FALSE),"Test_"&amp;A131&amp;"_"&amp;[1]Inputs!$A$1&amp;"_R0"&amp;"_SCR"&amp;ROUND(G131,2)&amp;"_XR"&amp;ROUND(H131,2)&amp;"_P"&amp;E131&amp;"_Q"&amp;VLOOKUP(F131,#REF!,2,FALSE)&amp;"_"&amp;V131)</f>
        <v>#REF!</v>
      </c>
      <c r="U131" t="str">
        <f t="shared" ref="U131:U194" si="11">"PSSE_DMAT_BESSD_SCR"&amp;ROUND(G131,2)&amp;"_XR"&amp;ROUND(H131,2)&amp;"_P"&amp;E131&amp;"_Q"&amp;F131</f>
        <v>PSSE_DMAT_BESSD_SCR3_XR14_P0.05_Q0</v>
      </c>
    </row>
    <row r="132" spans="1:21" x14ac:dyDescent="0.25">
      <c r="A132" t="s">
        <v>507</v>
      </c>
      <c r="B132" s="5" t="s">
        <v>17</v>
      </c>
      <c r="C132" t="s">
        <v>502</v>
      </c>
      <c r="E132">
        <v>0.05</v>
      </c>
      <c r="F132">
        <v>0</v>
      </c>
      <c r="G132">
        <v>3</v>
      </c>
      <c r="H132">
        <v>3</v>
      </c>
      <c r="I132" t="str">
        <f>VLOOKUP(U132,[1]BaseCases!$H$2:$K$143,2,FALSE)</f>
        <v>1.0248</v>
      </c>
      <c r="J132">
        <v>0</v>
      </c>
      <c r="K132">
        <v>0</v>
      </c>
      <c r="L132">
        <f t="shared" si="8"/>
        <v>0</v>
      </c>
      <c r="M132">
        <f t="shared" si="9"/>
        <v>0</v>
      </c>
      <c r="N132">
        <f>[1]Inputs!$B$5^2/((G132*[1]Inputs!$B$7)*(SQRT(1+H132^2)))</f>
        <v>17.660104471401873</v>
      </c>
      <c r="O132">
        <f t="shared" si="10"/>
        <v>0.16864157532857349</v>
      </c>
      <c r="P132" t="str">
        <f>VLOOKUP(U132,[1]BaseCases!$H$2:$K$143,4,FALSE)</f>
        <v>1.0000</v>
      </c>
      <c r="Q132" t="str">
        <f>VLOOKUP(U132,[1]BaseCases!$H$2:$K$143,3,FALSE)</f>
        <v>1.0300</v>
      </c>
      <c r="R132">
        <v>0</v>
      </c>
      <c r="S132">
        <v>0</v>
      </c>
      <c r="T132" t="e">
        <f>IF(V132="","Test_"&amp;A132&amp;"_"&amp;[1]Inputs!$A$1&amp;"_R0"&amp;"_SCR"&amp;ROUND(G132,2)&amp;"_XR"&amp;ROUND(H132,2)&amp;"_P"&amp;E132&amp;"_Q"&amp;VLOOKUP(F132,#REF!,2,FALSE),"Test_"&amp;A132&amp;"_"&amp;[1]Inputs!$A$1&amp;"_R0"&amp;"_SCR"&amp;ROUND(G132,2)&amp;"_XR"&amp;ROUND(H132,2)&amp;"_P"&amp;E132&amp;"_Q"&amp;VLOOKUP(F132,#REF!,2,FALSE)&amp;"_"&amp;V132)</f>
        <v>#REF!</v>
      </c>
      <c r="U132" t="str">
        <f t="shared" si="11"/>
        <v>PSSE_DMAT_BESSD_SCR3_XR3_P0.05_Q0</v>
      </c>
    </row>
    <row r="133" spans="1:21" x14ac:dyDescent="0.25">
      <c r="A133" t="s">
        <v>508</v>
      </c>
      <c r="B133" s="5" t="s">
        <v>17</v>
      </c>
      <c r="C133" t="s">
        <v>55</v>
      </c>
      <c r="E133">
        <v>1</v>
      </c>
      <c r="F133">
        <v>0</v>
      </c>
      <c r="G133">
        <v>7.06</v>
      </c>
      <c r="H133">
        <v>1.6319999999999999</v>
      </c>
      <c r="I133" t="str">
        <f>VLOOKUP(U133,[1]BaseCases!$H$2:$K$143,2,FALSE)</f>
        <v>0.9653</v>
      </c>
      <c r="J133">
        <v>0</v>
      </c>
      <c r="K133">
        <v>0</v>
      </c>
      <c r="L133">
        <f t="shared" si="8"/>
        <v>0</v>
      </c>
      <c r="M133">
        <f t="shared" si="9"/>
        <v>0</v>
      </c>
      <c r="N133">
        <f>[1]Inputs!$B$5^2/((G133*[1]Inputs!$B$7)*(SQRT(1+H133^2)))</f>
        <v>12.398416711713383</v>
      </c>
      <c r="O133">
        <f t="shared" si="10"/>
        <v>6.4407510153791828E-2</v>
      </c>
      <c r="P133" t="str">
        <f>VLOOKUP(U133,[1]BaseCases!$H$2:$K$143,4,FALSE)</f>
        <v>1.0000</v>
      </c>
      <c r="Q133" t="str">
        <f>VLOOKUP(U133,[1]BaseCases!$H$2:$K$143,3,FALSE)</f>
        <v>1.0300</v>
      </c>
      <c r="R133">
        <v>0</v>
      </c>
      <c r="S133">
        <v>0</v>
      </c>
      <c r="T133" t="e">
        <f>IF(V133="","Test_"&amp;A133&amp;"_"&amp;[1]Inputs!$A$1&amp;"_R0"&amp;"_SCR"&amp;ROUND(G133,2)&amp;"_XR"&amp;ROUND(H133,2)&amp;"_P"&amp;E133&amp;"_Q"&amp;VLOOKUP(F133,#REF!,2,FALSE),"Test_"&amp;A133&amp;"_"&amp;[1]Inputs!$A$1&amp;"_R0"&amp;"_SCR"&amp;ROUND(G133,2)&amp;"_XR"&amp;ROUND(H133,2)&amp;"_P"&amp;E133&amp;"_Q"&amp;VLOOKUP(F133,#REF!,2,FALSE)&amp;"_"&amp;V133)</f>
        <v>#REF!</v>
      </c>
      <c r="U133" t="str">
        <f t="shared" si="11"/>
        <v>PSSE_DMAT_BESSD_SCR7.06_XR1.63_P1_Q0</v>
      </c>
    </row>
    <row r="134" spans="1:21" x14ac:dyDescent="0.25">
      <c r="A134" t="s">
        <v>509</v>
      </c>
      <c r="B134" s="5" t="s">
        <v>17</v>
      </c>
      <c r="C134" t="s">
        <v>55</v>
      </c>
      <c r="E134">
        <v>1</v>
      </c>
      <c r="F134">
        <v>0</v>
      </c>
      <c r="G134">
        <v>4.53</v>
      </c>
      <c r="H134">
        <v>1.212</v>
      </c>
      <c r="I134" t="str">
        <f>VLOOKUP(U134,[1]BaseCases!$H$2:$K$143,2,FALSE)</f>
        <v>0.9087</v>
      </c>
      <c r="J134">
        <v>0</v>
      </c>
      <c r="K134">
        <v>0</v>
      </c>
      <c r="L134">
        <f t="shared" si="8"/>
        <v>0</v>
      </c>
      <c r="M134">
        <f t="shared" si="9"/>
        <v>0</v>
      </c>
      <c r="N134">
        <f>[1]Inputs!$B$5^2/((G134*[1]Inputs!$B$7)*(SQRT(1+H134^2)))</f>
        <v>23.537519962726652</v>
      </c>
      <c r="O134">
        <f t="shared" si="10"/>
        <v>9.0805770640656758E-2</v>
      </c>
      <c r="P134" t="str">
        <f>VLOOKUP(U134,[1]BaseCases!$H$2:$K$143,4,FALSE)</f>
        <v>1.0000</v>
      </c>
      <c r="Q134" t="str">
        <f>VLOOKUP(U134,[1]BaseCases!$H$2:$K$143,3,FALSE)</f>
        <v>1.0300</v>
      </c>
      <c r="R134">
        <v>0</v>
      </c>
      <c r="S134">
        <v>0</v>
      </c>
      <c r="T134" t="e">
        <f>IF(V134="","Test_"&amp;A134&amp;"_"&amp;[1]Inputs!$A$1&amp;"_R0"&amp;"_SCR"&amp;ROUND(G134,2)&amp;"_XR"&amp;ROUND(H134,2)&amp;"_P"&amp;E134&amp;"_Q"&amp;VLOOKUP(F134,#REF!,2,FALSE),"Test_"&amp;A134&amp;"_"&amp;[1]Inputs!$A$1&amp;"_R0"&amp;"_SCR"&amp;ROUND(G134,2)&amp;"_XR"&amp;ROUND(H134,2)&amp;"_P"&amp;E134&amp;"_Q"&amp;VLOOKUP(F134,#REF!,2,FALSE)&amp;"_"&amp;V134)</f>
        <v>#REF!</v>
      </c>
      <c r="U134" t="str">
        <f t="shared" si="11"/>
        <v>PSSE_DMAT_BESSD_SCR4.53_XR1.21_P1_Q0</v>
      </c>
    </row>
    <row r="135" spans="1:21" x14ac:dyDescent="0.25">
      <c r="A135" t="s">
        <v>510</v>
      </c>
      <c r="B135" s="5" t="s">
        <v>17</v>
      </c>
      <c r="C135" t="s">
        <v>502</v>
      </c>
      <c r="E135">
        <v>0.05</v>
      </c>
      <c r="F135">
        <v>0</v>
      </c>
      <c r="G135">
        <v>7.06</v>
      </c>
      <c r="H135">
        <v>1.6319999999999999</v>
      </c>
      <c r="I135" t="str">
        <f>VLOOKUP(U135,[1]BaseCases!$H$2:$K$143,2,FALSE)</f>
        <v>1.0264</v>
      </c>
      <c r="J135">
        <v>0</v>
      </c>
      <c r="K135">
        <v>0</v>
      </c>
      <c r="L135">
        <f t="shared" si="8"/>
        <v>0</v>
      </c>
      <c r="M135">
        <f t="shared" si="9"/>
        <v>0</v>
      </c>
      <c r="N135">
        <f>[1]Inputs!$B$5^2/((G135*[1]Inputs!$B$7)*(SQRT(1+H135^2)))</f>
        <v>12.398416711713383</v>
      </c>
      <c r="O135">
        <f t="shared" si="10"/>
        <v>6.4407510153791828E-2</v>
      </c>
      <c r="P135" t="str">
        <f>VLOOKUP(U135,[1]BaseCases!$H$2:$K$143,4,FALSE)</f>
        <v>1.0000</v>
      </c>
      <c r="Q135" t="str">
        <f>VLOOKUP(U135,[1]BaseCases!$H$2:$K$143,3,FALSE)</f>
        <v>1.0300</v>
      </c>
      <c r="R135">
        <v>0</v>
      </c>
      <c r="S135">
        <v>0</v>
      </c>
      <c r="T135" t="e">
        <f>IF(V135="","Test_"&amp;A135&amp;"_"&amp;[1]Inputs!$A$1&amp;"_R0"&amp;"_SCR"&amp;ROUND(G135,2)&amp;"_XR"&amp;ROUND(H135,2)&amp;"_P"&amp;E135&amp;"_Q"&amp;VLOOKUP(F135,#REF!,2,FALSE),"Test_"&amp;A135&amp;"_"&amp;[1]Inputs!$A$1&amp;"_R0"&amp;"_SCR"&amp;ROUND(G135,2)&amp;"_XR"&amp;ROUND(H135,2)&amp;"_P"&amp;E135&amp;"_Q"&amp;VLOOKUP(F135,#REF!,2,FALSE)&amp;"_"&amp;V135)</f>
        <v>#REF!</v>
      </c>
      <c r="U135" t="str">
        <f t="shared" si="11"/>
        <v>PSSE_DMAT_BESSD_SCR7.06_XR1.63_P0.05_Q0</v>
      </c>
    </row>
    <row r="136" spans="1:21" x14ac:dyDescent="0.25">
      <c r="A136" t="s">
        <v>511</v>
      </c>
      <c r="B136" s="5" t="s">
        <v>17</v>
      </c>
      <c r="C136" t="s">
        <v>502</v>
      </c>
      <c r="E136">
        <v>0.05</v>
      </c>
      <c r="F136">
        <v>0</v>
      </c>
      <c r="G136">
        <v>4.53</v>
      </c>
      <c r="H136">
        <v>1.212</v>
      </c>
      <c r="I136" t="str">
        <f>VLOOKUP(U136,[1]BaseCases!$H$2:$K$143,2,FALSE)</f>
        <v>1.0233</v>
      </c>
      <c r="J136">
        <v>0</v>
      </c>
      <c r="K136">
        <v>0</v>
      </c>
      <c r="L136">
        <f t="shared" si="8"/>
        <v>0</v>
      </c>
      <c r="M136">
        <f t="shared" si="9"/>
        <v>0</v>
      </c>
      <c r="N136">
        <f>[1]Inputs!$B$5^2/((G136*[1]Inputs!$B$7)*(SQRT(1+H136^2)))</f>
        <v>23.537519962726652</v>
      </c>
      <c r="O136">
        <f t="shared" si="10"/>
        <v>9.0805770640656758E-2</v>
      </c>
      <c r="P136" t="str">
        <f>VLOOKUP(U136,[1]BaseCases!$H$2:$K$143,4,FALSE)</f>
        <v>1.0000</v>
      </c>
      <c r="Q136" t="str">
        <f>VLOOKUP(U136,[1]BaseCases!$H$2:$K$143,3,FALSE)</f>
        <v>1.0300</v>
      </c>
      <c r="R136">
        <v>0</v>
      </c>
      <c r="S136">
        <v>0</v>
      </c>
      <c r="T136" t="e">
        <f>IF(V136="","Test_"&amp;A136&amp;"_"&amp;[1]Inputs!$A$1&amp;"_R0"&amp;"_SCR"&amp;ROUND(G136,2)&amp;"_XR"&amp;ROUND(H136,2)&amp;"_P"&amp;E136&amp;"_Q"&amp;VLOOKUP(F136,#REF!,2,FALSE),"Test_"&amp;A136&amp;"_"&amp;[1]Inputs!$A$1&amp;"_R0"&amp;"_SCR"&amp;ROUND(G136,2)&amp;"_XR"&amp;ROUND(H136,2)&amp;"_P"&amp;E136&amp;"_Q"&amp;VLOOKUP(F136,#REF!,2,FALSE)&amp;"_"&amp;V136)</f>
        <v>#REF!</v>
      </c>
      <c r="U136" t="str">
        <f t="shared" si="11"/>
        <v>PSSE_DMAT_BESSD_SCR4.53_XR1.21_P0.05_Q0</v>
      </c>
    </row>
    <row r="137" spans="1:21" x14ac:dyDescent="0.25">
      <c r="A137" t="s">
        <v>512</v>
      </c>
      <c r="B137" s="5" t="s">
        <v>17</v>
      </c>
      <c r="C137" t="s">
        <v>56</v>
      </c>
      <c r="E137">
        <v>1</v>
      </c>
      <c r="F137">
        <v>0</v>
      </c>
      <c r="G137">
        <v>10</v>
      </c>
      <c r="H137">
        <v>14</v>
      </c>
      <c r="I137" t="str">
        <f>VLOOKUP(U137,[1]BaseCases!$H$2:$K$143,2,FALSE)</f>
        <v>1.0276</v>
      </c>
      <c r="J137">
        <v>0</v>
      </c>
      <c r="K137">
        <v>0</v>
      </c>
      <c r="L137">
        <f t="shared" si="8"/>
        <v>0</v>
      </c>
      <c r="M137">
        <f t="shared" si="9"/>
        <v>0</v>
      </c>
      <c r="N137">
        <f>[1]Inputs!$B$5^2/((G137*[1]Inputs!$B$7)*(SQRT(1+H137^2)))</f>
        <v>1.1936621144128245</v>
      </c>
      <c r="O137">
        <f t="shared" si="10"/>
        <v>5.3193623249290875E-2</v>
      </c>
      <c r="P137" t="str">
        <f>VLOOKUP(U137,[1]BaseCases!$H$2:$K$143,4,FALSE)</f>
        <v>1.0125</v>
      </c>
      <c r="Q137" t="str">
        <f>VLOOKUP(U137,[1]BaseCases!$H$2:$K$143,3,FALSE)</f>
        <v>1.0300</v>
      </c>
      <c r="R137">
        <v>0</v>
      </c>
      <c r="S137">
        <v>0</v>
      </c>
      <c r="T137" t="e">
        <f>IF(V137="","Test_"&amp;A137&amp;"_"&amp;[1]Inputs!$A$1&amp;"_R0"&amp;"_SCR"&amp;ROUND(G137,2)&amp;"_XR"&amp;ROUND(H137,2)&amp;"_P"&amp;E137&amp;"_Q"&amp;VLOOKUP(F137,#REF!,2,FALSE),"Test_"&amp;A137&amp;"_"&amp;[1]Inputs!$A$1&amp;"_R0"&amp;"_SCR"&amp;ROUND(G137,2)&amp;"_XR"&amp;ROUND(H137,2)&amp;"_P"&amp;E137&amp;"_Q"&amp;VLOOKUP(F137,#REF!,2,FALSE)&amp;"_"&amp;V137)</f>
        <v>#REF!</v>
      </c>
      <c r="U137" t="str">
        <f t="shared" si="11"/>
        <v>PSSE_DMAT_BESSD_SCR10_XR14_P1_Q0</v>
      </c>
    </row>
    <row r="138" spans="1:21" x14ac:dyDescent="0.25">
      <c r="A138" t="s">
        <v>513</v>
      </c>
      <c r="B138" s="5" t="s">
        <v>17</v>
      </c>
      <c r="C138" t="s">
        <v>56</v>
      </c>
      <c r="E138">
        <v>1</v>
      </c>
      <c r="F138">
        <v>0</v>
      </c>
      <c r="G138">
        <v>3</v>
      </c>
      <c r="H138">
        <v>14</v>
      </c>
      <c r="I138" t="str">
        <f>VLOOKUP(U138,[1]BaseCases!$H$2:$K$143,2,FALSE)</f>
        <v>1.0573</v>
      </c>
      <c r="J138">
        <v>0</v>
      </c>
      <c r="K138">
        <v>0</v>
      </c>
      <c r="L138">
        <f t="shared" si="8"/>
        <v>0</v>
      </c>
      <c r="M138">
        <f t="shared" si="9"/>
        <v>0</v>
      </c>
      <c r="N138">
        <f>[1]Inputs!$B$5^2/((G138*[1]Inputs!$B$7)*(SQRT(1+H138^2)))</f>
        <v>3.9788737147094158</v>
      </c>
      <c r="O138">
        <f t="shared" si="10"/>
        <v>0.17731207749763628</v>
      </c>
      <c r="P138" t="str">
        <f>VLOOKUP(U138,[1]BaseCases!$H$2:$K$143,4,FALSE)</f>
        <v>1.0125</v>
      </c>
      <c r="Q138" t="str">
        <f>VLOOKUP(U138,[1]BaseCases!$H$2:$K$143,3,FALSE)</f>
        <v>1.0300</v>
      </c>
      <c r="R138">
        <v>0</v>
      </c>
      <c r="S138">
        <v>0</v>
      </c>
      <c r="T138" t="e">
        <f>IF(V138="","Test_"&amp;A138&amp;"_"&amp;[1]Inputs!$A$1&amp;"_R0"&amp;"_SCR"&amp;ROUND(G138,2)&amp;"_XR"&amp;ROUND(H138,2)&amp;"_P"&amp;E138&amp;"_Q"&amp;VLOOKUP(F138,#REF!,2,FALSE),"Test_"&amp;A138&amp;"_"&amp;[1]Inputs!$A$1&amp;"_R0"&amp;"_SCR"&amp;ROUND(G138,2)&amp;"_XR"&amp;ROUND(H138,2)&amp;"_P"&amp;E138&amp;"_Q"&amp;VLOOKUP(F138,#REF!,2,FALSE)&amp;"_"&amp;V138)</f>
        <v>#REF!</v>
      </c>
      <c r="U138" t="str">
        <f t="shared" si="11"/>
        <v>PSSE_DMAT_BESSD_SCR3_XR14_P1_Q0</v>
      </c>
    </row>
    <row r="139" spans="1:21" x14ac:dyDescent="0.25">
      <c r="A139" t="s">
        <v>514</v>
      </c>
      <c r="B139" s="5" t="s">
        <v>17</v>
      </c>
      <c r="C139" t="s">
        <v>56</v>
      </c>
      <c r="E139">
        <v>1</v>
      </c>
      <c r="F139">
        <v>0</v>
      </c>
      <c r="G139">
        <v>7.06</v>
      </c>
      <c r="H139">
        <v>1.6319999999999999</v>
      </c>
      <c r="I139" t="str">
        <f>VLOOKUP(U139,[1]BaseCases!$H$2:$K$143,2,FALSE)</f>
        <v>0.9653</v>
      </c>
      <c r="J139">
        <v>0</v>
      </c>
      <c r="K139">
        <v>0</v>
      </c>
      <c r="L139">
        <f t="shared" si="8"/>
        <v>0</v>
      </c>
      <c r="M139">
        <f t="shared" si="9"/>
        <v>0</v>
      </c>
      <c r="N139">
        <f>[1]Inputs!$B$5^2/((G139*[1]Inputs!$B$7)*(SQRT(1+H139^2)))</f>
        <v>12.398416711713383</v>
      </c>
      <c r="O139">
        <f t="shared" si="10"/>
        <v>6.4407510153791828E-2</v>
      </c>
      <c r="P139" t="str">
        <f>VLOOKUP(U139,[1]BaseCases!$H$2:$K$143,4,FALSE)</f>
        <v>1.0000</v>
      </c>
      <c r="Q139" t="str">
        <f>VLOOKUP(U139,[1]BaseCases!$H$2:$K$143,3,FALSE)</f>
        <v>1.0300</v>
      </c>
      <c r="R139">
        <v>0</v>
      </c>
      <c r="S139">
        <v>0</v>
      </c>
      <c r="T139" t="e">
        <f>IF(V139="","Test_"&amp;A139&amp;"_"&amp;[1]Inputs!$A$1&amp;"_R0"&amp;"_SCR"&amp;ROUND(G139,2)&amp;"_XR"&amp;ROUND(H139,2)&amp;"_P"&amp;E139&amp;"_Q"&amp;VLOOKUP(F139,#REF!,2,FALSE),"Test_"&amp;A139&amp;"_"&amp;[1]Inputs!$A$1&amp;"_R0"&amp;"_SCR"&amp;ROUND(G139,2)&amp;"_XR"&amp;ROUND(H139,2)&amp;"_P"&amp;E139&amp;"_Q"&amp;VLOOKUP(F139,#REF!,2,FALSE)&amp;"_"&amp;V139)</f>
        <v>#REF!</v>
      </c>
      <c r="U139" t="str">
        <f t="shared" si="11"/>
        <v>PSSE_DMAT_BESSD_SCR7.06_XR1.63_P1_Q0</v>
      </c>
    </row>
    <row r="140" spans="1:21" x14ac:dyDescent="0.25">
      <c r="A140" t="s">
        <v>515</v>
      </c>
      <c r="B140" s="5" t="s">
        <v>17</v>
      </c>
      <c r="C140" t="s">
        <v>56</v>
      </c>
      <c r="E140">
        <v>1</v>
      </c>
      <c r="F140">
        <v>0</v>
      </c>
      <c r="G140">
        <v>4.53</v>
      </c>
      <c r="H140">
        <v>1.212</v>
      </c>
      <c r="I140" t="str">
        <f>VLOOKUP(U140,[1]BaseCases!$H$2:$K$143,2,FALSE)</f>
        <v>0.9087</v>
      </c>
      <c r="J140">
        <v>0</v>
      </c>
      <c r="K140">
        <v>0</v>
      </c>
      <c r="L140">
        <f t="shared" si="8"/>
        <v>0</v>
      </c>
      <c r="M140">
        <f t="shared" si="9"/>
        <v>0</v>
      </c>
      <c r="N140">
        <f>[1]Inputs!$B$5^2/((G140*[1]Inputs!$B$7)*(SQRT(1+H140^2)))</f>
        <v>23.537519962726652</v>
      </c>
      <c r="O140">
        <f t="shared" si="10"/>
        <v>9.0805770640656758E-2</v>
      </c>
      <c r="P140" t="str">
        <f>VLOOKUP(U140,[1]BaseCases!$H$2:$K$143,4,FALSE)</f>
        <v>1.0000</v>
      </c>
      <c r="Q140" t="str">
        <f>VLOOKUP(U140,[1]BaseCases!$H$2:$K$143,3,FALSE)</f>
        <v>1.0300</v>
      </c>
      <c r="R140">
        <v>0</v>
      </c>
      <c r="S140">
        <v>0</v>
      </c>
      <c r="T140" t="e">
        <f>IF(V140="","Test_"&amp;A140&amp;"_"&amp;[1]Inputs!$A$1&amp;"_R0"&amp;"_SCR"&amp;ROUND(G140,2)&amp;"_XR"&amp;ROUND(H140,2)&amp;"_P"&amp;E140&amp;"_Q"&amp;VLOOKUP(F140,#REF!,2,FALSE),"Test_"&amp;A140&amp;"_"&amp;[1]Inputs!$A$1&amp;"_R0"&amp;"_SCR"&amp;ROUND(G140,2)&amp;"_XR"&amp;ROUND(H140,2)&amp;"_P"&amp;E140&amp;"_Q"&amp;VLOOKUP(F140,#REF!,2,FALSE)&amp;"_"&amp;V140)</f>
        <v>#REF!</v>
      </c>
      <c r="U140" t="str">
        <f t="shared" si="11"/>
        <v>PSSE_DMAT_BESSD_SCR4.53_XR1.21_P1_Q0</v>
      </c>
    </row>
    <row r="141" spans="1:21" x14ac:dyDescent="0.25">
      <c r="A141" s="5" t="s">
        <v>516</v>
      </c>
      <c r="B141" s="5" t="s">
        <v>17</v>
      </c>
      <c r="C141" t="s">
        <v>57</v>
      </c>
      <c r="E141">
        <v>1</v>
      </c>
      <c r="F141">
        <v>0</v>
      </c>
      <c r="G141">
        <v>7.06</v>
      </c>
      <c r="H141">
        <v>1.6319999999999999</v>
      </c>
      <c r="I141" t="str">
        <f>VLOOKUP(U141,[1]BaseCases!$H$2:$K$143,2,FALSE)</f>
        <v>0.9653</v>
      </c>
      <c r="J141">
        <v>0</v>
      </c>
      <c r="K141">
        <v>0</v>
      </c>
      <c r="L141">
        <f t="shared" si="8"/>
        <v>0</v>
      </c>
      <c r="M141">
        <f t="shared" si="9"/>
        <v>0</v>
      </c>
      <c r="N141">
        <f>[1]Inputs!$B$5^2/((G141*[1]Inputs!$B$7)*(SQRT(1+H141^2)))</f>
        <v>12.398416711713383</v>
      </c>
      <c r="O141">
        <f t="shared" si="10"/>
        <v>6.4407510153791828E-2</v>
      </c>
      <c r="P141" t="str">
        <f>VLOOKUP(U141,[1]BaseCases!$H$2:$K$143,4,FALSE)</f>
        <v>1.0000</v>
      </c>
      <c r="Q141" t="str">
        <f>VLOOKUP(U141,[1]BaseCases!$H$2:$K$143,3,FALSE)</f>
        <v>1.0300</v>
      </c>
      <c r="R141">
        <v>0</v>
      </c>
      <c r="S141">
        <v>0</v>
      </c>
      <c r="T141" t="e">
        <f>IF(V141="","Test_"&amp;A141&amp;"_"&amp;[1]Inputs!$A$1&amp;"_R0"&amp;"_SCR"&amp;ROUND(G141,2)&amp;"_XR"&amp;ROUND(H141,2)&amp;"_P"&amp;E141&amp;"_Q"&amp;VLOOKUP(F141,#REF!,2,FALSE),"Test_"&amp;A141&amp;"_"&amp;[1]Inputs!$A$1&amp;"_R0"&amp;"_SCR"&amp;ROUND(G141,2)&amp;"_XR"&amp;ROUND(H141,2)&amp;"_P"&amp;E141&amp;"_Q"&amp;VLOOKUP(F141,#REF!,2,FALSE)&amp;"_"&amp;V141)</f>
        <v>#REF!</v>
      </c>
      <c r="U141" t="str">
        <f t="shared" si="11"/>
        <v>PSSE_DMAT_BESSD_SCR7.06_XR1.63_P1_Q0</v>
      </c>
    </row>
    <row r="142" spans="1:21" x14ac:dyDescent="0.25">
      <c r="A142" s="5" t="s">
        <v>517</v>
      </c>
      <c r="B142" s="5" t="s">
        <v>17</v>
      </c>
      <c r="C142" t="s">
        <v>58</v>
      </c>
      <c r="E142">
        <v>1</v>
      </c>
      <c r="F142">
        <v>0</v>
      </c>
      <c r="G142">
        <v>7.06</v>
      </c>
      <c r="H142">
        <v>1.6319999999999999</v>
      </c>
      <c r="I142" t="str">
        <f>VLOOKUP(U142,[1]BaseCases!$H$2:$K$143,2,FALSE)</f>
        <v>0.9653</v>
      </c>
      <c r="J142">
        <v>0</v>
      </c>
      <c r="K142">
        <v>0</v>
      </c>
      <c r="L142">
        <f t="shared" si="8"/>
        <v>0</v>
      </c>
      <c r="M142">
        <f t="shared" si="9"/>
        <v>0</v>
      </c>
      <c r="N142">
        <f>[1]Inputs!$B$5^2/((G142*[1]Inputs!$B$7)*(SQRT(1+H142^2)))</f>
        <v>12.398416711713383</v>
      </c>
      <c r="O142">
        <f t="shared" si="10"/>
        <v>6.4407510153791828E-2</v>
      </c>
      <c r="P142" t="str">
        <f>VLOOKUP(U142,[1]BaseCases!$H$2:$K$143,4,FALSE)</f>
        <v>1.0000</v>
      </c>
      <c r="Q142" t="str">
        <f>VLOOKUP(U142,[1]BaseCases!$H$2:$K$143,3,FALSE)</f>
        <v>1.0300</v>
      </c>
      <c r="R142">
        <v>0</v>
      </c>
      <c r="S142">
        <v>0</v>
      </c>
      <c r="T142" t="e">
        <f>IF(V142="","Test_"&amp;A142&amp;"_"&amp;[1]Inputs!$A$1&amp;"_R0"&amp;"_SCR"&amp;ROUND(G142,2)&amp;"_XR"&amp;ROUND(H142,2)&amp;"_P"&amp;E142&amp;"_Q"&amp;VLOOKUP(F142,#REF!,2,FALSE),"Test_"&amp;A142&amp;"_"&amp;[1]Inputs!$A$1&amp;"_R0"&amp;"_SCR"&amp;ROUND(G142,2)&amp;"_XR"&amp;ROUND(H142,2)&amp;"_P"&amp;E142&amp;"_Q"&amp;VLOOKUP(F142,#REF!,2,FALSE)&amp;"_"&amp;V142)</f>
        <v>#REF!</v>
      </c>
      <c r="U142" t="str">
        <f t="shared" si="11"/>
        <v>PSSE_DMAT_BESSD_SCR7.06_XR1.63_P1_Q0</v>
      </c>
    </row>
    <row r="143" spans="1:21" x14ac:dyDescent="0.25">
      <c r="A143" s="5" t="s">
        <v>518</v>
      </c>
      <c r="B143" s="5" t="s">
        <v>17</v>
      </c>
      <c r="C143" t="s">
        <v>57</v>
      </c>
      <c r="E143">
        <v>1</v>
      </c>
      <c r="F143">
        <v>0</v>
      </c>
      <c r="G143">
        <v>4.53</v>
      </c>
      <c r="H143">
        <v>1.212</v>
      </c>
      <c r="I143" t="str">
        <f>VLOOKUP(U143,[1]BaseCases!$H$2:$K$143,2,FALSE)</f>
        <v>0.9087</v>
      </c>
      <c r="J143">
        <v>0</v>
      </c>
      <c r="K143">
        <v>0</v>
      </c>
      <c r="L143">
        <f t="shared" si="8"/>
        <v>0</v>
      </c>
      <c r="M143">
        <f t="shared" si="9"/>
        <v>0</v>
      </c>
      <c r="N143">
        <f>[1]Inputs!$B$5^2/((G143*[1]Inputs!$B$7)*(SQRT(1+H143^2)))</f>
        <v>23.537519962726652</v>
      </c>
      <c r="O143">
        <f t="shared" si="10"/>
        <v>9.0805770640656758E-2</v>
      </c>
      <c r="P143" t="str">
        <f>VLOOKUP(U143,[1]BaseCases!$H$2:$K$143,4,FALSE)</f>
        <v>1.0000</v>
      </c>
      <c r="Q143" t="str">
        <f>VLOOKUP(U143,[1]BaseCases!$H$2:$K$143,3,FALSE)</f>
        <v>1.0300</v>
      </c>
      <c r="R143">
        <v>0</v>
      </c>
      <c r="S143">
        <v>0</v>
      </c>
      <c r="T143" t="e">
        <f>IF(V143="","Test_"&amp;A143&amp;"_"&amp;[1]Inputs!$A$1&amp;"_R0"&amp;"_SCR"&amp;ROUND(G143,2)&amp;"_XR"&amp;ROUND(H143,2)&amp;"_P"&amp;E143&amp;"_Q"&amp;VLOOKUP(F143,#REF!,2,FALSE),"Test_"&amp;A143&amp;"_"&amp;[1]Inputs!$A$1&amp;"_R0"&amp;"_SCR"&amp;ROUND(G143,2)&amp;"_XR"&amp;ROUND(H143,2)&amp;"_P"&amp;E143&amp;"_Q"&amp;VLOOKUP(F143,#REF!,2,FALSE)&amp;"_"&amp;V143)</f>
        <v>#REF!</v>
      </c>
      <c r="U143" t="str">
        <f t="shared" si="11"/>
        <v>PSSE_DMAT_BESSD_SCR4.53_XR1.21_P1_Q0</v>
      </c>
    </row>
    <row r="144" spans="1:21" x14ac:dyDescent="0.25">
      <c r="A144" s="5" t="s">
        <v>519</v>
      </c>
      <c r="B144" s="5" t="s">
        <v>17</v>
      </c>
      <c r="C144" t="s">
        <v>58</v>
      </c>
      <c r="E144">
        <v>1</v>
      </c>
      <c r="F144">
        <v>0</v>
      </c>
      <c r="G144">
        <v>4.53</v>
      </c>
      <c r="H144">
        <v>1.212</v>
      </c>
      <c r="I144" t="str">
        <f>VLOOKUP(U144,[1]BaseCases!$H$2:$K$143,2,FALSE)</f>
        <v>0.9087</v>
      </c>
      <c r="J144">
        <v>0</v>
      </c>
      <c r="K144">
        <v>0</v>
      </c>
      <c r="L144">
        <f t="shared" si="8"/>
        <v>0</v>
      </c>
      <c r="M144">
        <f t="shared" si="9"/>
        <v>0</v>
      </c>
      <c r="N144">
        <f>[1]Inputs!$B$5^2/((G144*[1]Inputs!$B$7)*(SQRT(1+H144^2)))</f>
        <v>23.537519962726652</v>
      </c>
      <c r="O144">
        <f t="shared" si="10"/>
        <v>9.0805770640656758E-2</v>
      </c>
      <c r="P144" t="str">
        <f>VLOOKUP(U144,[1]BaseCases!$H$2:$K$143,4,FALSE)</f>
        <v>1.0000</v>
      </c>
      <c r="Q144" t="str">
        <f>VLOOKUP(U144,[1]BaseCases!$H$2:$K$143,3,FALSE)</f>
        <v>1.0300</v>
      </c>
      <c r="R144">
        <v>0</v>
      </c>
      <c r="S144">
        <v>0</v>
      </c>
      <c r="T144" t="e">
        <f>IF(V144="","Test_"&amp;A144&amp;"_"&amp;[1]Inputs!$A$1&amp;"_R0"&amp;"_SCR"&amp;ROUND(G144,2)&amp;"_XR"&amp;ROUND(H144,2)&amp;"_P"&amp;E144&amp;"_Q"&amp;VLOOKUP(F144,#REF!,2,FALSE),"Test_"&amp;A144&amp;"_"&amp;[1]Inputs!$A$1&amp;"_R0"&amp;"_SCR"&amp;ROUND(G144,2)&amp;"_XR"&amp;ROUND(H144,2)&amp;"_P"&amp;E144&amp;"_Q"&amp;VLOOKUP(F144,#REF!,2,FALSE)&amp;"_"&amp;V144)</f>
        <v>#REF!</v>
      </c>
      <c r="U144" t="str">
        <f t="shared" si="11"/>
        <v>PSSE_DMAT_BESSD_SCR4.53_XR1.21_P1_Q0</v>
      </c>
    </row>
    <row r="145" spans="1:37" x14ac:dyDescent="0.25">
      <c r="A145" s="5" t="s">
        <v>520</v>
      </c>
      <c r="B145" s="5" t="s">
        <v>17</v>
      </c>
      <c r="C145" t="s">
        <v>57</v>
      </c>
      <c r="E145">
        <v>0.5</v>
      </c>
      <c r="F145">
        <v>0</v>
      </c>
      <c r="G145">
        <v>7.06</v>
      </c>
      <c r="H145">
        <v>1.6319999999999999</v>
      </c>
      <c r="I145" t="str">
        <f>VLOOKUP(U145,[1]BaseCases!$H$2:$K$143,2,FALSE)</f>
        <v>0.9958</v>
      </c>
      <c r="J145">
        <v>0</v>
      </c>
      <c r="K145">
        <v>0</v>
      </c>
      <c r="L145">
        <f t="shared" si="8"/>
        <v>0</v>
      </c>
      <c r="M145">
        <f t="shared" si="9"/>
        <v>0</v>
      </c>
      <c r="N145">
        <f>[1]Inputs!$B$5^2/((G145*[1]Inputs!$B$7)*(SQRT(1+H145^2)))</f>
        <v>12.398416711713383</v>
      </c>
      <c r="O145">
        <f t="shared" si="10"/>
        <v>6.4407510153791828E-2</v>
      </c>
      <c r="P145" t="str">
        <f>VLOOKUP(U145,[1]BaseCases!$H$2:$K$143,4,FALSE)</f>
        <v>1.0000</v>
      </c>
      <c r="Q145" t="str">
        <f>VLOOKUP(U145,[1]BaseCases!$H$2:$K$143,3,FALSE)</f>
        <v>1.0300</v>
      </c>
      <c r="R145">
        <v>0</v>
      </c>
      <c r="S145">
        <v>0</v>
      </c>
      <c r="T145" t="e">
        <f>IF(V145="","Test_"&amp;A145&amp;"_"&amp;[1]Inputs!$A$1&amp;"_R0"&amp;"_SCR"&amp;ROUND(G145,2)&amp;"_XR"&amp;ROUND(H145,2)&amp;"_P"&amp;E145&amp;"_Q"&amp;VLOOKUP(F145,#REF!,2,FALSE),"Test_"&amp;A145&amp;"_"&amp;[1]Inputs!$A$1&amp;"_R0"&amp;"_SCR"&amp;ROUND(G145,2)&amp;"_XR"&amp;ROUND(H145,2)&amp;"_P"&amp;E145&amp;"_Q"&amp;VLOOKUP(F145,#REF!,2,FALSE)&amp;"_"&amp;V145)</f>
        <v>#REF!</v>
      </c>
      <c r="U145" t="str">
        <f t="shared" si="11"/>
        <v>PSSE_DMAT_BESSD_SCR7.06_XR1.63_P0.5_Q0</v>
      </c>
    </row>
    <row r="146" spans="1:37" x14ac:dyDescent="0.25">
      <c r="A146" s="5" t="s">
        <v>521</v>
      </c>
      <c r="B146" s="5" t="s">
        <v>17</v>
      </c>
      <c r="C146" t="s">
        <v>58</v>
      </c>
      <c r="E146">
        <v>0.5</v>
      </c>
      <c r="F146">
        <v>0</v>
      </c>
      <c r="G146">
        <v>7.06</v>
      </c>
      <c r="H146">
        <v>1.6319999999999999</v>
      </c>
      <c r="I146" t="str">
        <f>VLOOKUP(U146,[1]BaseCases!$H$2:$K$143,2,FALSE)</f>
        <v>0.9958</v>
      </c>
      <c r="J146">
        <v>0</v>
      </c>
      <c r="K146">
        <v>0</v>
      </c>
      <c r="L146">
        <f t="shared" si="8"/>
        <v>0</v>
      </c>
      <c r="M146">
        <f t="shared" si="9"/>
        <v>0</v>
      </c>
      <c r="N146">
        <f>[1]Inputs!$B$5^2/((G146*[1]Inputs!$B$7)*(SQRT(1+H146^2)))</f>
        <v>12.398416711713383</v>
      </c>
      <c r="O146">
        <f t="shared" si="10"/>
        <v>6.4407510153791828E-2</v>
      </c>
      <c r="P146" t="str">
        <f>VLOOKUP(U146,[1]BaseCases!$H$2:$K$143,4,FALSE)</f>
        <v>1.0000</v>
      </c>
      <c r="Q146" t="str">
        <f>VLOOKUP(U146,[1]BaseCases!$H$2:$K$143,3,FALSE)</f>
        <v>1.0300</v>
      </c>
      <c r="R146">
        <v>0</v>
      </c>
      <c r="S146">
        <v>0</v>
      </c>
      <c r="T146" t="e">
        <f>IF(V146="","Test_"&amp;A146&amp;"_"&amp;[1]Inputs!$A$1&amp;"_R0"&amp;"_SCR"&amp;ROUND(G146,2)&amp;"_XR"&amp;ROUND(H146,2)&amp;"_P"&amp;E146&amp;"_Q"&amp;VLOOKUP(F146,#REF!,2,FALSE),"Test_"&amp;A146&amp;"_"&amp;[1]Inputs!$A$1&amp;"_R0"&amp;"_SCR"&amp;ROUND(G146,2)&amp;"_XR"&amp;ROUND(H146,2)&amp;"_P"&amp;E146&amp;"_Q"&amp;VLOOKUP(F146,#REF!,2,FALSE)&amp;"_"&amp;V146)</f>
        <v>#REF!</v>
      </c>
      <c r="U146" t="str">
        <f t="shared" si="11"/>
        <v>PSSE_DMAT_BESSD_SCR7.06_XR1.63_P0.5_Q0</v>
      </c>
    </row>
    <row r="147" spans="1:37" x14ac:dyDescent="0.25">
      <c r="A147" s="5" t="s">
        <v>522</v>
      </c>
      <c r="B147" s="5" t="s">
        <v>17</v>
      </c>
      <c r="C147" t="s">
        <v>57</v>
      </c>
      <c r="E147">
        <v>0.5</v>
      </c>
      <c r="F147">
        <v>0</v>
      </c>
      <c r="G147">
        <v>4.53</v>
      </c>
      <c r="H147">
        <v>1.212</v>
      </c>
      <c r="I147" t="str">
        <f>VLOOKUP(U147,[1]BaseCases!$H$2:$K$143,2,FALSE)</f>
        <v>0.9653</v>
      </c>
      <c r="J147">
        <v>0</v>
      </c>
      <c r="K147">
        <v>0</v>
      </c>
      <c r="L147">
        <f t="shared" si="8"/>
        <v>0</v>
      </c>
      <c r="M147">
        <f t="shared" si="9"/>
        <v>0</v>
      </c>
      <c r="N147">
        <f>[1]Inputs!$B$5^2/((G147*[1]Inputs!$B$7)*(SQRT(1+H147^2)))</f>
        <v>23.537519962726652</v>
      </c>
      <c r="O147">
        <f t="shared" si="10"/>
        <v>9.0805770640656758E-2</v>
      </c>
      <c r="P147" t="str">
        <f>VLOOKUP(U147,[1]BaseCases!$H$2:$K$143,4,FALSE)</f>
        <v>1.0000</v>
      </c>
      <c r="Q147" t="str">
        <f>VLOOKUP(U147,[1]BaseCases!$H$2:$K$143,3,FALSE)</f>
        <v>1.0300</v>
      </c>
      <c r="R147">
        <v>0</v>
      </c>
      <c r="S147">
        <v>0</v>
      </c>
      <c r="T147" t="e">
        <f>IF(V147="","Test_"&amp;A147&amp;"_"&amp;[1]Inputs!$A$1&amp;"_R0"&amp;"_SCR"&amp;ROUND(G147,2)&amp;"_XR"&amp;ROUND(H147,2)&amp;"_P"&amp;E147&amp;"_Q"&amp;VLOOKUP(F147,#REF!,2,FALSE),"Test_"&amp;A147&amp;"_"&amp;[1]Inputs!$A$1&amp;"_R0"&amp;"_SCR"&amp;ROUND(G147,2)&amp;"_XR"&amp;ROUND(H147,2)&amp;"_P"&amp;E147&amp;"_Q"&amp;VLOOKUP(F147,#REF!,2,FALSE)&amp;"_"&amp;V147)</f>
        <v>#REF!</v>
      </c>
      <c r="U147" t="str">
        <f t="shared" si="11"/>
        <v>PSSE_DMAT_BESSD_SCR4.53_XR1.21_P0.5_Q0</v>
      </c>
    </row>
    <row r="148" spans="1:37" x14ac:dyDescent="0.25">
      <c r="A148" s="5" t="s">
        <v>523</v>
      </c>
      <c r="B148" s="5" t="s">
        <v>17</v>
      </c>
      <c r="C148" t="s">
        <v>58</v>
      </c>
      <c r="E148">
        <v>0.5</v>
      </c>
      <c r="F148">
        <v>0</v>
      </c>
      <c r="G148">
        <v>4.53</v>
      </c>
      <c r="H148">
        <v>1.212</v>
      </c>
      <c r="I148" t="str">
        <f>VLOOKUP(U148,[1]BaseCases!$H$2:$K$143,2,FALSE)</f>
        <v>0.9653</v>
      </c>
      <c r="J148">
        <v>0</v>
      </c>
      <c r="K148">
        <v>0</v>
      </c>
      <c r="L148">
        <f t="shared" si="8"/>
        <v>0</v>
      </c>
      <c r="M148">
        <f t="shared" si="9"/>
        <v>0</v>
      </c>
      <c r="N148">
        <f>[1]Inputs!$B$5^2/((G148*[1]Inputs!$B$7)*(SQRT(1+H148^2)))</f>
        <v>23.537519962726652</v>
      </c>
      <c r="O148">
        <f t="shared" si="10"/>
        <v>9.0805770640656758E-2</v>
      </c>
      <c r="P148" t="str">
        <f>VLOOKUP(U148,[1]BaseCases!$H$2:$K$143,4,FALSE)</f>
        <v>1.0000</v>
      </c>
      <c r="Q148" t="str">
        <f>VLOOKUP(U148,[1]BaseCases!$H$2:$K$143,3,FALSE)</f>
        <v>1.0300</v>
      </c>
      <c r="R148">
        <v>0</v>
      </c>
      <c r="S148">
        <v>0</v>
      </c>
      <c r="T148" t="e">
        <f>IF(V148="","Test_"&amp;A148&amp;"_"&amp;[1]Inputs!$A$1&amp;"_R0"&amp;"_SCR"&amp;ROUND(G148,2)&amp;"_XR"&amp;ROUND(H148,2)&amp;"_P"&amp;E148&amp;"_Q"&amp;VLOOKUP(F148,#REF!,2,FALSE),"Test_"&amp;A148&amp;"_"&amp;[1]Inputs!$A$1&amp;"_R0"&amp;"_SCR"&amp;ROUND(G148,2)&amp;"_XR"&amp;ROUND(H148,2)&amp;"_P"&amp;E148&amp;"_Q"&amp;VLOOKUP(F148,#REF!,2,FALSE)&amp;"_"&amp;V148)</f>
        <v>#REF!</v>
      </c>
      <c r="U148" t="str">
        <f t="shared" si="11"/>
        <v>PSSE_DMAT_BESSD_SCR4.53_XR1.21_P0.5_Q0</v>
      </c>
    </row>
    <row r="149" spans="1:37" x14ac:dyDescent="0.25">
      <c r="A149" s="5" t="s">
        <v>524</v>
      </c>
      <c r="B149" s="5" t="s">
        <v>17</v>
      </c>
      <c r="C149" t="s">
        <v>57</v>
      </c>
      <c r="E149">
        <v>0.5</v>
      </c>
      <c r="F149">
        <v>0</v>
      </c>
      <c r="G149">
        <v>7.06</v>
      </c>
      <c r="H149">
        <v>1.6319999999999999</v>
      </c>
      <c r="I149" t="str">
        <f>VLOOKUP(U149,[1]BaseCases!$H$2:$K$143,2,FALSE)</f>
        <v>0.9958</v>
      </c>
      <c r="J149">
        <v>0</v>
      </c>
      <c r="K149">
        <v>0</v>
      </c>
      <c r="L149">
        <f t="shared" si="8"/>
        <v>0</v>
      </c>
      <c r="M149">
        <f t="shared" si="9"/>
        <v>0</v>
      </c>
      <c r="N149">
        <f>[1]Inputs!$B$5^2/((G149*[1]Inputs!$B$7)*(SQRT(1+H149^2)))</f>
        <v>12.398416711713383</v>
      </c>
      <c r="O149">
        <f t="shared" si="10"/>
        <v>6.4407510153791828E-2</v>
      </c>
      <c r="P149" t="str">
        <f>VLOOKUP(U149,[1]BaseCases!$H$2:$K$143,4,FALSE)</f>
        <v>1.0000</v>
      </c>
      <c r="Q149" t="str">
        <f>VLOOKUP(U149,[1]BaseCases!$H$2:$K$143,3,FALSE)</f>
        <v>1.0300</v>
      </c>
      <c r="R149">
        <v>0</v>
      </c>
      <c r="S149">
        <v>0</v>
      </c>
      <c r="T149" t="e">
        <f>IF(V149="","Test_"&amp;A149&amp;"_"&amp;[1]Inputs!$A$1&amp;"_R0"&amp;"_SCR"&amp;ROUND(G149,2)&amp;"_XR"&amp;ROUND(H149,2)&amp;"_P"&amp;E149&amp;"_Q"&amp;VLOOKUP(F149,#REF!,2,FALSE),"Test_"&amp;A149&amp;"_"&amp;[1]Inputs!$A$1&amp;"_R0"&amp;"_SCR"&amp;ROUND(G149,2)&amp;"_XR"&amp;ROUND(H149,2)&amp;"_P"&amp;E149&amp;"_Q"&amp;VLOOKUP(F149,#REF!,2,FALSE)&amp;"_"&amp;V149)</f>
        <v>#REF!</v>
      </c>
      <c r="U149" t="str">
        <f t="shared" si="11"/>
        <v>PSSE_DMAT_BESSD_SCR7.06_XR1.63_P0.5_Q0</v>
      </c>
    </row>
    <row r="150" spans="1:37" x14ac:dyDescent="0.25">
      <c r="A150" s="5" t="s">
        <v>525</v>
      </c>
      <c r="B150" s="5" t="s">
        <v>17</v>
      </c>
      <c r="C150" t="s">
        <v>58</v>
      </c>
      <c r="E150">
        <v>0.5</v>
      </c>
      <c r="F150">
        <v>0</v>
      </c>
      <c r="G150">
        <v>7.06</v>
      </c>
      <c r="H150">
        <v>1.6319999999999999</v>
      </c>
      <c r="I150" t="str">
        <f>VLOOKUP(U150,[1]BaseCases!$H$2:$K$143,2,FALSE)</f>
        <v>0.9958</v>
      </c>
      <c r="J150">
        <v>0</v>
      </c>
      <c r="K150">
        <v>0</v>
      </c>
      <c r="L150">
        <f t="shared" si="8"/>
        <v>0</v>
      </c>
      <c r="M150">
        <f t="shared" si="9"/>
        <v>0</v>
      </c>
      <c r="N150">
        <f>[1]Inputs!$B$5^2/((G150*[1]Inputs!$B$7)*(SQRT(1+H150^2)))</f>
        <v>12.398416711713383</v>
      </c>
      <c r="O150">
        <f t="shared" si="10"/>
        <v>6.4407510153791828E-2</v>
      </c>
      <c r="P150" t="str">
        <f>VLOOKUP(U150,[1]BaseCases!$H$2:$K$143,4,FALSE)</f>
        <v>1.0000</v>
      </c>
      <c r="Q150" t="str">
        <f>VLOOKUP(U150,[1]BaseCases!$H$2:$K$143,3,FALSE)</f>
        <v>1.0300</v>
      </c>
      <c r="R150">
        <v>0</v>
      </c>
      <c r="S150">
        <v>0</v>
      </c>
      <c r="T150" t="e">
        <f>IF(V150="","Test_"&amp;A150&amp;"_"&amp;[1]Inputs!$A$1&amp;"_R0"&amp;"_SCR"&amp;ROUND(G150,2)&amp;"_XR"&amp;ROUND(H150,2)&amp;"_P"&amp;E150&amp;"_Q"&amp;VLOOKUP(F150,#REF!,2,FALSE),"Test_"&amp;A150&amp;"_"&amp;[1]Inputs!$A$1&amp;"_R0"&amp;"_SCR"&amp;ROUND(G150,2)&amp;"_XR"&amp;ROUND(H150,2)&amp;"_P"&amp;E150&amp;"_Q"&amp;VLOOKUP(F150,#REF!,2,FALSE)&amp;"_"&amp;V150)</f>
        <v>#REF!</v>
      </c>
      <c r="U150" t="str">
        <f t="shared" si="11"/>
        <v>PSSE_DMAT_BESSD_SCR7.06_XR1.63_P0.5_Q0</v>
      </c>
    </row>
    <row r="151" spans="1:37" x14ac:dyDescent="0.25">
      <c r="A151" s="5" t="s">
        <v>526</v>
      </c>
      <c r="B151" s="5" t="s">
        <v>17</v>
      </c>
      <c r="C151" t="s">
        <v>57</v>
      </c>
      <c r="E151">
        <v>0.5</v>
      </c>
      <c r="F151">
        <v>0</v>
      </c>
      <c r="G151">
        <v>4.53</v>
      </c>
      <c r="H151">
        <v>1.212</v>
      </c>
      <c r="I151" t="str">
        <f>VLOOKUP(U151,[1]BaseCases!$H$2:$K$143,2,FALSE)</f>
        <v>0.9653</v>
      </c>
      <c r="J151">
        <v>0</v>
      </c>
      <c r="K151">
        <v>0</v>
      </c>
      <c r="L151">
        <f t="shared" si="8"/>
        <v>0</v>
      </c>
      <c r="M151">
        <f t="shared" si="9"/>
        <v>0</v>
      </c>
      <c r="N151">
        <f>[1]Inputs!$B$5^2/((G151*[1]Inputs!$B$7)*(SQRT(1+H151^2)))</f>
        <v>23.537519962726652</v>
      </c>
      <c r="O151">
        <f t="shared" si="10"/>
        <v>9.0805770640656758E-2</v>
      </c>
      <c r="P151" t="str">
        <f>VLOOKUP(U151,[1]BaseCases!$H$2:$K$143,4,FALSE)</f>
        <v>1.0000</v>
      </c>
      <c r="Q151" t="str">
        <f>VLOOKUP(U151,[1]BaseCases!$H$2:$K$143,3,FALSE)</f>
        <v>1.0300</v>
      </c>
      <c r="R151">
        <v>0</v>
      </c>
      <c r="S151">
        <v>0</v>
      </c>
      <c r="T151" t="e">
        <f>IF(V151="","Test_"&amp;A151&amp;"_"&amp;[1]Inputs!$A$1&amp;"_R0"&amp;"_SCR"&amp;ROUND(G151,2)&amp;"_XR"&amp;ROUND(H151,2)&amp;"_P"&amp;E151&amp;"_Q"&amp;VLOOKUP(F151,#REF!,2,FALSE),"Test_"&amp;A151&amp;"_"&amp;[1]Inputs!$A$1&amp;"_R0"&amp;"_SCR"&amp;ROUND(G151,2)&amp;"_XR"&amp;ROUND(H151,2)&amp;"_P"&amp;E151&amp;"_Q"&amp;VLOOKUP(F151,#REF!,2,FALSE)&amp;"_"&amp;V151)</f>
        <v>#REF!</v>
      </c>
      <c r="U151" t="str">
        <f t="shared" si="11"/>
        <v>PSSE_DMAT_BESSD_SCR4.53_XR1.21_P0.5_Q0</v>
      </c>
    </row>
    <row r="152" spans="1:37" x14ac:dyDescent="0.25">
      <c r="A152" s="5" t="s">
        <v>527</v>
      </c>
      <c r="B152" s="5" t="s">
        <v>17</v>
      </c>
      <c r="C152" t="s">
        <v>58</v>
      </c>
      <c r="E152">
        <v>0.5</v>
      </c>
      <c r="F152">
        <v>0</v>
      </c>
      <c r="G152">
        <v>4.53</v>
      </c>
      <c r="H152">
        <v>1.212</v>
      </c>
      <c r="I152" t="str">
        <f>VLOOKUP(U152,[1]BaseCases!$H$2:$K$143,2,FALSE)</f>
        <v>0.9653</v>
      </c>
      <c r="J152">
        <v>0</v>
      </c>
      <c r="K152">
        <v>0</v>
      </c>
      <c r="L152">
        <f t="shared" si="8"/>
        <v>0</v>
      </c>
      <c r="M152">
        <f t="shared" si="9"/>
        <v>0</v>
      </c>
      <c r="N152">
        <f>[1]Inputs!$B$5^2/((G152*[1]Inputs!$B$7)*(SQRT(1+H152^2)))</f>
        <v>23.537519962726652</v>
      </c>
      <c r="O152">
        <f t="shared" si="10"/>
        <v>9.0805770640656758E-2</v>
      </c>
      <c r="P152" t="str">
        <f>VLOOKUP(U152,[1]BaseCases!$H$2:$K$143,4,FALSE)</f>
        <v>1.0000</v>
      </c>
      <c r="Q152" t="str">
        <f>VLOOKUP(U152,[1]BaseCases!$H$2:$K$143,3,FALSE)</f>
        <v>1.0300</v>
      </c>
      <c r="R152">
        <v>0</v>
      </c>
      <c r="S152">
        <v>0</v>
      </c>
      <c r="T152" t="e">
        <f>IF(V152="","Test_"&amp;A152&amp;"_"&amp;[1]Inputs!$A$1&amp;"_R0"&amp;"_SCR"&amp;ROUND(G152,2)&amp;"_XR"&amp;ROUND(H152,2)&amp;"_P"&amp;E152&amp;"_Q"&amp;VLOOKUP(F152,#REF!,2,FALSE),"Test_"&amp;A152&amp;"_"&amp;[1]Inputs!$A$1&amp;"_R0"&amp;"_SCR"&amp;ROUND(G152,2)&amp;"_XR"&amp;ROUND(H152,2)&amp;"_P"&amp;E152&amp;"_Q"&amp;VLOOKUP(F152,#REF!,2,FALSE)&amp;"_"&amp;V152)</f>
        <v>#REF!</v>
      </c>
      <c r="U152" t="str">
        <f t="shared" si="11"/>
        <v>PSSE_DMAT_BESSD_SCR4.53_XR1.21_P0.5_Q0</v>
      </c>
    </row>
    <row r="153" spans="1:37" s="14" customFormat="1" x14ac:dyDescent="0.25">
      <c r="A153" s="5" t="s">
        <v>528</v>
      </c>
      <c r="B153" s="5" t="s">
        <v>17</v>
      </c>
      <c r="C153" t="s">
        <v>57</v>
      </c>
      <c r="D153"/>
      <c r="E153">
        <v>0.05</v>
      </c>
      <c r="F153">
        <v>0</v>
      </c>
      <c r="G153">
        <v>7.06</v>
      </c>
      <c r="H153">
        <v>1.6319999999999999</v>
      </c>
      <c r="I153" t="str">
        <f>VLOOKUP(U153,[1]BaseCases!$H$2:$K$143,2,FALSE)</f>
        <v>1.0264</v>
      </c>
      <c r="J153">
        <v>0</v>
      </c>
      <c r="K153">
        <v>0</v>
      </c>
      <c r="L153">
        <f t="shared" si="8"/>
        <v>0</v>
      </c>
      <c r="M153">
        <f t="shared" si="9"/>
        <v>0</v>
      </c>
      <c r="N153">
        <f>[1]Inputs!$B$5^2/((G153*[1]Inputs!$B$7)*(SQRT(1+H153^2)))</f>
        <v>12.398416711713383</v>
      </c>
      <c r="O153">
        <f t="shared" si="10"/>
        <v>6.4407510153791828E-2</v>
      </c>
      <c r="P153" t="str">
        <f>VLOOKUP(U153,[1]BaseCases!$H$2:$K$143,4,FALSE)</f>
        <v>1.0000</v>
      </c>
      <c r="Q153" t="str">
        <f>VLOOKUP(U153,[1]BaseCases!$H$2:$K$143,3,FALSE)</f>
        <v>1.0300</v>
      </c>
      <c r="R153">
        <v>0</v>
      </c>
      <c r="S153">
        <v>0</v>
      </c>
      <c r="T153" t="e">
        <f>IF(V153="","Test_"&amp;A153&amp;"_"&amp;[1]Inputs!$A$1&amp;"_R0"&amp;"_SCR"&amp;ROUND(G153,2)&amp;"_XR"&amp;ROUND(H153,2)&amp;"_P"&amp;E153&amp;"_Q"&amp;VLOOKUP(F153,#REF!,2,FALSE),"Test_"&amp;A153&amp;"_"&amp;[1]Inputs!$A$1&amp;"_R0"&amp;"_SCR"&amp;ROUND(G153,2)&amp;"_XR"&amp;ROUND(H153,2)&amp;"_P"&amp;E153&amp;"_Q"&amp;VLOOKUP(F153,#REF!,2,FALSE)&amp;"_"&amp;V153)</f>
        <v>#REF!</v>
      </c>
      <c r="U153" t="str">
        <f t="shared" si="11"/>
        <v>PSSE_DMAT_BESSD_SCR7.06_XR1.63_P0.05_Q0</v>
      </c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s="14" customFormat="1" x14ac:dyDescent="0.25">
      <c r="A154" s="5" t="s">
        <v>529</v>
      </c>
      <c r="B154" s="5" t="s">
        <v>17</v>
      </c>
      <c r="C154" t="s">
        <v>58</v>
      </c>
      <c r="D154"/>
      <c r="E154">
        <v>0.05</v>
      </c>
      <c r="F154">
        <v>0</v>
      </c>
      <c r="G154">
        <v>7.06</v>
      </c>
      <c r="H154">
        <v>1.6319999999999999</v>
      </c>
      <c r="I154" t="str">
        <f>VLOOKUP(U154,[1]BaseCases!$H$2:$K$143,2,FALSE)</f>
        <v>1.0264</v>
      </c>
      <c r="J154">
        <v>0</v>
      </c>
      <c r="K154">
        <v>0</v>
      </c>
      <c r="L154">
        <f t="shared" si="8"/>
        <v>0</v>
      </c>
      <c r="M154">
        <f t="shared" si="9"/>
        <v>0</v>
      </c>
      <c r="N154">
        <f>[1]Inputs!$B$5^2/((G154*[1]Inputs!$B$7)*(SQRT(1+H154^2)))</f>
        <v>12.398416711713383</v>
      </c>
      <c r="O154">
        <f t="shared" si="10"/>
        <v>6.4407510153791828E-2</v>
      </c>
      <c r="P154" t="str">
        <f>VLOOKUP(U154,[1]BaseCases!$H$2:$K$143,4,FALSE)</f>
        <v>1.0000</v>
      </c>
      <c r="Q154" t="str">
        <f>VLOOKUP(U154,[1]BaseCases!$H$2:$K$143,3,FALSE)</f>
        <v>1.0300</v>
      </c>
      <c r="R154">
        <v>0</v>
      </c>
      <c r="S154">
        <v>0</v>
      </c>
      <c r="T154" t="e">
        <f>IF(V154="","Test_"&amp;A154&amp;"_"&amp;[1]Inputs!$A$1&amp;"_R0"&amp;"_SCR"&amp;ROUND(G154,2)&amp;"_XR"&amp;ROUND(H154,2)&amp;"_P"&amp;E154&amp;"_Q"&amp;VLOOKUP(F154,#REF!,2,FALSE),"Test_"&amp;A154&amp;"_"&amp;[1]Inputs!$A$1&amp;"_R0"&amp;"_SCR"&amp;ROUND(G154,2)&amp;"_XR"&amp;ROUND(H154,2)&amp;"_P"&amp;E154&amp;"_Q"&amp;VLOOKUP(F154,#REF!,2,FALSE)&amp;"_"&amp;V154)</f>
        <v>#REF!</v>
      </c>
      <c r="U154" t="str">
        <f t="shared" si="11"/>
        <v>PSSE_DMAT_BESSD_SCR7.06_XR1.63_P0.05_Q0</v>
      </c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s="14" customFormat="1" x14ac:dyDescent="0.25">
      <c r="A155" s="5" t="s">
        <v>530</v>
      </c>
      <c r="B155" s="5" t="s">
        <v>17</v>
      </c>
      <c r="C155" t="s">
        <v>57</v>
      </c>
      <c r="D155"/>
      <c r="E155">
        <v>0.05</v>
      </c>
      <c r="F155">
        <v>0</v>
      </c>
      <c r="G155">
        <v>4.53</v>
      </c>
      <c r="H155">
        <v>1.212</v>
      </c>
      <c r="I155" t="str">
        <f>VLOOKUP(U155,[1]BaseCases!$H$2:$K$143,2,FALSE)</f>
        <v>1.0233</v>
      </c>
      <c r="J155">
        <v>0</v>
      </c>
      <c r="K155">
        <v>0</v>
      </c>
      <c r="L155">
        <f t="shared" si="8"/>
        <v>0</v>
      </c>
      <c r="M155">
        <f t="shared" si="9"/>
        <v>0</v>
      </c>
      <c r="N155">
        <f>[1]Inputs!$B$5^2/((G155*[1]Inputs!$B$7)*(SQRT(1+H155^2)))</f>
        <v>23.537519962726652</v>
      </c>
      <c r="O155">
        <f t="shared" si="10"/>
        <v>9.0805770640656758E-2</v>
      </c>
      <c r="P155" t="str">
        <f>VLOOKUP(U155,[1]BaseCases!$H$2:$K$143,4,FALSE)</f>
        <v>1.0000</v>
      </c>
      <c r="Q155" t="str">
        <f>VLOOKUP(U155,[1]BaseCases!$H$2:$K$143,3,FALSE)</f>
        <v>1.0300</v>
      </c>
      <c r="R155">
        <v>0</v>
      </c>
      <c r="S155">
        <v>0</v>
      </c>
      <c r="T155" t="e">
        <f>IF(V155="","Test_"&amp;A155&amp;"_"&amp;[1]Inputs!$A$1&amp;"_R0"&amp;"_SCR"&amp;ROUND(G155,2)&amp;"_XR"&amp;ROUND(H155,2)&amp;"_P"&amp;E155&amp;"_Q"&amp;VLOOKUP(F155,#REF!,2,FALSE),"Test_"&amp;A155&amp;"_"&amp;[1]Inputs!$A$1&amp;"_R0"&amp;"_SCR"&amp;ROUND(G155,2)&amp;"_XR"&amp;ROUND(H155,2)&amp;"_P"&amp;E155&amp;"_Q"&amp;VLOOKUP(F155,#REF!,2,FALSE)&amp;"_"&amp;V155)</f>
        <v>#REF!</v>
      </c>
      <c r="U155" t="str">
        <f t="shared" si="11"/>
        <v>PSSE_DMAT_BESSD_SCR4.53_XR1.21_P0.05_Q0</v>
      </c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s="14" customFormat="1" x14ac:dyDescent="0.25">
      <c r="A156" s="5" t="s">
        <v>531</v>
      </c>
      <c r="B156" s="5" t="s">
        <v>17</v>
      </c>
      <c r="C156" t="s">
        <v>58</v>
      </c>
      <c r="D156"/>
      <c r="E156">
        <v>0.05</v>
      </c>
      <c r="F156">
        <v>0</v>
      </c>
      <c r="G156">
        <v>4.53</v>
      </c>
      <c r="H156">
        <v>1.212</v>
      </c>
      <c r="I156" t="str">
        <f>VLOOKUP(U156,[1]BaseCases!$H$2:$K$143,2,FALSE)</f>
        <v>1.0233</v>
      </c>
      <c r="J156">
        <v>0</v>
      </c>
      <c r="K156">
        <v>0</v>
      </c>
      <c r="L156">
        <f t="shared" si="8"/>
        <v>0</v>
      </c>
      <c r="M156">
        <f t="shared" si="9"/>
        <v>0</v>
      </c>
      <c r="N156">
        <f>[1]Inputs!$B$5^2/((G156*[1]Inputs!$B$7)*(SQRT(1+H156^2)))</f>
        <v>23.537519962726652</v>
      </c>
      <c r="O156">
        <f t="shared" si="10"/>
        <v>9.0805770640656758E-2</v>
      </c>
      <c r="P156" t="str">
        <f>VLOOKUP(U156,[1]BaseCases!$H$2:$K$143,4,FALSE)</f>
        <v>1.0000</v>
      </c>
      <c r="Q156" t="str">
        <f>VLOOKUP(U156,[1]BaseCases!$H$2:$K$143,3,FALSE)</f>
        <v>1.0300</v>
      </c>
      <c r="R156">
        <v>0</v>
      </c>
      <c r="S156">
        <v>0</v>
      </c>
      <c r="T156" t="e">
        <f>IF(V156="","Test_"&amp;A156&amp;"_"&amp;[1]Inputs!$A$1&amp;"_R0"&amp;"_SCR"&amp;ROUND(G156,2)&amp;"_XR"&amp;ROUND(H156,2)&amp;"_P"&amp;E156&amp;"_Q"&amp;VLOOKUP(F156,#REF!,2,FALSE),"Test_"&amp;A156&amp;"_"&amp;[1]Inputs!$A$1&amp;"_R0"&amp;"_SCR"&amp;ROUND(G156,2)&amp;"_XR"&amp;ROUND(H156,2)&amp;"_P"&amp;E156&amp;"_Q"&amp;VLOOKUP(F156,#REF!,2,FALSE)&amp;"_"&amp;V156)</f>
        <v>#REF!</v>
      </c>
      <c r="U156" t="str">
        <f t="shared" si="11"/>
        <v>PSSE_DMAT_BESSD_SCR4.53_XR1.21_P0.05_Q0</v>
      </c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s="14" customFormat="1" x14ac:dyDescent="0.25">
      <c r="A157" s="5" t="s">
        <v>532</v>
      </c>
      <c r="B157" s="5" t="s">
        <v>17</v>
      </c>
      <c r="C157" t="s">
        <v>59</v>
      </c>
      <c r="D157"/>
      <c r="E157">
        <v>1</v>
      </c>
      <c r="F157">
        <v>0</v>
      </c>
      <c r="G157">
        <v>7.06</v>
      </c>
      <c r="H157">
        <v>1.6319999999999999</v>
      </c>
      <c r="I157" t="str">
        <f>VLOOKUP(U157,[1]BaseCases!$H$2:$K$143,2,FALSE)</f>
        <v>0.9653</v>
      </c>
      <c r="J157">
        <v>0</v>
      </c>
      <c r="K157">
        <v>0</v>
      </c>
      <c r="L157">
        <f t="shared" si="8"/>
        <v>0</v>
      </c>
      <c r="M157">
        <f t="shared" si="9"/>
        <v>0</v>
      </c>
      <c r="N157">
        <f>[1]Inputs!$B$5^2/((G157*[1]Inputs!$B$7)*(SQRT(1+H157^2)))</f>
        <v>12.398416711713383</v>
      </c>
      <c r="O157">
        <f t="shared" si="10"/>
        <v>6.4407510153791828E-2</v>
      </c>
      <c r="P157" t="str">
        <f>VLOOKUP(U157,[1]BaseCases!$H$2:$K$143,4,FALSE)</f>
        <v>1.0000</v>
      </c>
      <c r="Q157" t="str">
        <f>VLOOKUP(U157,[1]BaseCases!$H$2:$K$143,3,FALSE)</f>
        <v>1.0300</v>
      </c>
      <c r="R157">
        <v>0</v>
      </c>
      <c r="S157">
        <v>0</v>
      </c>
      <c r="T157" t="e">
        <f>IF(V157="","Test_"&amp;A157&amp;"_"&amp;[1]Inputs!$A$1&amp;"_R0"&amp;"_SCR"&amp;ROUND(G157,2)&amp;"_XR"&amp;ROUND(H157,2)&amp;"_P"&amp;E157&amp;"_Q"&amp;VLOOKUP(F157,#REF!,2,FALSE),"Test_"&amp;A157&amp;"_"&amp;[1]Inputs!$A$1&amp;"_R0"&amp;"_SCR"&amp;ROUND(G157,2)&amp;"_XR"&amp;ROUND(H157,2)&amp;"_P"&amp;E157&amp;"_Q"&amp;VLOOKUP(F157,#REF!,2,FALSE)&amp;"_"&amp;V157)</f>
        <v>#REF!</v>
      </c>
      <c r="U157" t="str">
        <f t="shared" si="11"/>
        <v>PSSE_DMAT_BESSD_SCR7.06_XR1.63_P1_Q0</v>
      </c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s="14" customFormat="1" x14ac:dyDescent="0.25">
      <c r="A158" s="5" t="s">
        <v>533</v>
      </c>
      <c r="B158" s="5" t="s">
        <v>17</v>
      </c>
      <c r="C158" t="s">
        <v>60</v>
      </c>
      <c r="D158"/>
      <c r="E158">
        <v>1</v>
      </c>
      <c r="F158">
        <v>0</v>
      </c>
      <c r="G158">
        <v>7.06</v>
      </c>
      <c r="H158">
        <v>1.6319999999999999</v>
      </c>
      <c r="I158" t="str">
        <f>VLOOKUP(U158,[1]BaseCases!$H$2:$K$143,2,FALSE)</f>
        <v>0.9653</v>
      </c>
      <c r="J158">
        <v>0</v>
      </c>
      <c r="K158">
        <v>0</v>
      </c>
      <c r="L158">
        <f t="shared" si="8"/>
        <v>0</v>
      </c>
      <c r="M158">
        <f t="shared" si="9"/>
        <v>0</v>
      </c>
      <c r="N158">
        <f>[1]Inputs!$B$5^2/((G158*[1]Inputs!$B$7)*(SQRT(1+H158^2)))</f>
        <v>12.398416711713383</v>
      </c>
      <c r="O158">
        <f t="shared" si="10"/>
        <v>6.4407510153791828E-2</v>
      </c>
      <c r="P158" t="str">
        <f>VLOOKUP(U158,[1]BaseCases!$H$2:$K$143,4,FALSE)</f>
        <v>1.0000</v>
      </c>
      <c r="Q158" t="str">
        <f>VLOOKUP(U158,[1]BaseCases!$H$2:$K$143,3,FALSE)</f>
        <v>1.0300</v>
      </c>
      <c r="R158">
        <v>0</v>
      </c>
      <c r="S158">
        <v>0</v>
      </c>
      <c r="T158" t="e">
        <f>IF(V158="","Test_"&amp;A158&amp;"_"&amp;[1]Inputs!$A$1&amp;"_R0"&amp;"_SCR"&amp;ROUND(G158,2)&amp;"_XR"&amp;ROUND(H158,2)&amp;"_P"&amp;E158&amp;"_Q"&amp;VLOOKUP(F158,#REF!,2,FALSE),"Test_"&amp;A158&amp;"_"&amp;[1]Inputs!$A$1&amp;"_R0"&amp;"_SCR"&amp;ROUND(G158,2)&amp;"_XR"&amp;ROUND(H158,2)&amp;"_P"&amp;E158&amp;"_Q"&amp;VLOOKUP(F158,#REF!,2,FALSE)&amp;"_"&amp;V158)</f>
        <v>#REF!</v>
      </c>
      <c r="U158" t="str">
        <f t="shared" si="11"/>
        <v>PSSE_DMAT_BESSD_SCR7.06_XR1.63_P1_Q0</v>
      </c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s="14" customFormat="1" x14ac:dyDescent="0.25">
      <c r="A159" s="5" t="s">
        <v>534</v>
      </c>
      <c r="B159" s="5" t="s">
        <v>17</v>
      </c>
      <c r="C159" t="s">
        <v>59</v>
      </c>
      <c r="D159"/>
      <c r="E159">
        <v>1</v>
      </c>
      <c r="F159">
        <v>0</v>
      </c>
      <c r="G159">
        <v>4.53</v>
      </c>
      <c r="H159">
        <v>1.212</v>
      </c>
      <c r="I159" t="str">
        <f>VLOOKUP(U159,[1]BaseCases!$H$2:$K$143,2,FALSE)</f>
        <v>0.9087</v>
      </c>
      <c r="J159">
        <v>0</v>
      </c>
      <c r="K159">
        <v>0</v>
      </c>
      <c r="L159">
        <f t="shared" si="8"/>
        <v>0</v>
      </c>
      <c r="M159">
        <f t="shared" si="9"/>
        <v>0</v>
      </c>
      <c r="N159">
        <f>[1]Inputs!$B$5^2/((G159*[1]Inputs!$B$7)*(SQRT(1+H159^2)))</f>
        <v>23.537519962726652</v>
      </c>
      <c r="O159">
        <f t="shared" si="10"/>
        <v>9.0805770640656758E-2</v>
      </c>
      <c r="P159" t="str">
        <f>VLOOKUP(U159,[1]BaseCases!$H$2:$K$143,4,FALSE)</f>
        <v>1.0000</v>
      </c>
      <c r="Q159" t="str">
        <f>VLOOKUP(U159,[1]BaseCases!$H$2:$K$143,3,FALSE)</f>
        <v>1.0300</v>
      </c>
      <c r="R159">
        <v>0</v>
      </c>
      <c r="S159">
        <v>0</v>
      </c>
      <c r="T159" t="e">
        <f>IF(V159="","Test_"&amp;A159&amp;"_"&amp;[1]Inputs!$A$1&amp;"_R0"&amp;"_SCR"&amp;ROUND(G159,2)&amp;"_XR"&amp;ROUND(H159,2)&amp;"_P"&amp;E159&amp;"_Q"&amp;VLOOKUP(F159,#REF!,2,FALSE),"Test_"&amp;A159&amp;"_"&amp;[1]Inputs!$A$1&amp;"_R0"&amp;"_SCR"&amp;ROUND(G159,2)&amp;"_XR"&amp;ROUND(H159,2)&amp;"_P"&amp;E159&amp;"_Q"&amp;VLOOKUP(F159,#REF!,2,FALSE)&amp;"_"&amp;V159)</f>
        <v>#REF!</v>
      </c>
      <c r="U159" t="str">
        <f t="shared" si="11"/>
        <v>PSSE_DMAT_BESSD_SCR4.53_XR1.21_P1_Q0</v>
      </c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s="14" customFormat="1" x14ac:dyDescent="0.25">
      <c r="A160" s="5" t="s">
        <v>535</v>
      </c>
      <c r="B160" s="5" t="s">
        <v>17</v>
      </c>
      <c r="C160" t="s">
        <v>60</v>
      </c>
      <c r="D160"/>
      <c r="E160">
        <v>1</v>
      </c>
      <c r="F160">
        <v>0</v>
      </c>
      <c r="G160">
        <v>4.53</v>
      </c>
      <c r="H160">
        <v>1.212</v>
      </c>
      <c r="I160" t="str">
        <f>VLOOKUP(U160,[1]BaseCases!$H$2:$K$143,2,FALSE)</f>
        <v>0.9087</v>
      </c>
      <c r="J160">
        <v>0</v>
      </c>
      <c r="K160">
        <v>0</v>
      </c>
      <c r="L160">
        <f t="shared" si="8"/>
        <v>0</v>
      </c>
      <c r="M160">
        <f t="shared" si="9"/>
        <v>0</v>
      </c>
      <c r="N160">
        <f>[1]Inputs!$B$5^2/((G160*[1]Inputs!$B$7)*(SQRT(1+H160^2)))</f>
        <v>23.537519962726652</v>
      </c>
      <c r="O160">
        <f t="shared" si="10"/>
        <v>9.0805770640656758E-2</v>
      </c>
      <c r="P160" t="str">
        <f>VLOOKUP(U160,[1]BaseCases!$H$2:$K$143,4,FALSE)</f>
        <v>1.0000</v>
      </c>
      <c r="Q160" t="str">
        <f>VLOOKUP(U160,[1]BaseCases!$H$2:$K$143,3,FALSE)</f>
        <v>1.0300</v>
      </c>
      <c r="R160">
        <v>0</v>
      </c>
      <c r="S160">
        <v>0</v>
      </c>
      <c r="T160" t="e">
        <f>IF(V160="","Test_"&amp;A160&amp;"_"&amp;[1]Inputs!$A$1&amp;"_R0"&amp;"_SCR"&amp;ROUND(G160,2)&amp;"_XR"&amp;ROUND(H160,2)&amp;"_P"&amp;E160&amp;"_Q"&amp;VLOOKUP(F160,#REF!,2,FALSE),"Test_"&amp;A160&amp;"_"&amp;[1]Inputs!$A$1&amp;"_R0"&amp;"_SCR"&amp;ROUND(G160,2)&amp;"_XR"&amp;ROUND(H160,2)&amp;"_P"&amp;E160&amp;"_Q"&amp;VLOOKUP(F160,#REF!,2,FALSE)&amp;"_"&amp;V160)</f>
        <v>#REF!</v>
      </c>
      <c r="U160" t="str">
        <f t="shared" si="11"/>
        <v>PSSE_DMAT_BESSD_SCR4.53_XR1.21_P1_Q0</v>
      </c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s="14" customFormat="1" x14ac:dyDescent="0.25">
      <c r="A161" s="5" t="s">
        <v>536</v>
      </c>
      <c r="B161" s="5" t="s">
        <v>17</v>
      </c>
      <c r="C161" t="s">
        <v>59</v>
      </c>
      <c r="D161"/>
      <c r="E161">
        <v>0.5</v>
      </c>
      <c r="F161">
        <v>0</v>
      </c>
      <c r="G161">
        <v>7.06</v>
      </c>
      <c r="H161">
        <v>1.6319999999999999</v>
      </c>
      <c r="I161" t="str">
        <f>VLOOKUP(U161,[1]BaseCases!$H$2:$K$143,2,FALSE)</f>
        <v>0.9958</v>
      </c>
      <c r="J161">
        <v>0</v>
      </c>
      <c r="K161">
        <v>0</v>
      </c>
      <c r="L161">
        <f t="shared" si="8"/>
        <v>0</v>
      </c>
      <c r="M161">
        <f t="shared" si="9"/>
        <v>0</v>
      </c>
      <c r="N161">
        <f>[1]Inputs!$B$5^2/((G161*[1]Inputs!$B$7)*(SQRT(1+H161^2)))</f>
        <v>12.398416711713383</v>
      </c>
      <c r="O161">
        <f t="shared" si="10"/>
        <v>6.4407510153791828E-2</v>
      </c>
      <c r="P161" t="str">
        <f>VLOOKUP(U161,[1]BaseCases!$H$2:$K$143,4,FALSE)</f>
        <v>1.0000</v>
      </c>
      <c r="Q161" t="str">
        <f>VLOOKUP(U161,[1]BaseCases!$H$2:$K$143,3,FALSE)</f>
        <v>1.0300</v>
      </c>
      <c r="R161">
        <v>0</v>
      </c>
      <c r="S161">
        <v>0</v>
      </c>
      <c r="T161" t="e">
        <f>IF(V161="","Test_"&amp;A161&amp;"_"&amp;[1]Inputs!$A$1&amp;"_R0"&amp;"_SCR"&amp;ROUND(G161,2)&amp;"_XR"&amp;ROUND(H161,2)&amp;"_P"&amp;E161&amp;"_Q"&amp;VLOOKUP(F161,#REF!,2,FALSE),"Test_"&amp;A161&amp;"_"&amp;[1]Inputs!$A$1&amp;"_R0"&amp;"_SCR"&amp;ROUND(G161,2)&amp;"_XR"&amp;ROUND(H161,2)&amp;"_P"&amp;E161&amp;"_Q"&amp;VLOOKUP(F161,#REF!,2,FALSE)&amp;"_"&amp;V161)</f>
        <v>#REF!</v>
      </c>
      <c r="U161" t="str">
        <f t="shared" si="11"/>
        <v>PSSE_DMAT_BESSD_SCR7.06_XR1.63_P0.5_Q0</v>
      </c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s="14" customFormat="1" x14ac:dyDescent="0.25">
      <c r="A162" s="5" t="s">
        <v>537</v>
      </c>
      <c r="B162" s="5" t="s">
        <v>17</v>
      </c>
      <c r="C162" t="s">
        <v>60</v>
      </c>
      <c r="D162"/>
      <c r="E162">
        <v>0.5</v>
      </c>
      <c r="F162">
        <v>0</v>
      </c>
      <c r="G162">
        <v>7.06</v>
      </c>
      <c r="H162">
        <v>1.6319999999999999</v>
      </c>
      <c r="I162" t="str">
        <f>VLOOKUP(U162,[1]BaseCases!$H$2:$K$143,2,FALSE)</f>
        <v>0.9958</v>
      </c>
      <c r="J162">
        <v>0</v>
      </c>
      <c r="K162">
        <v>0</v>
      </c>
      <c r="L162">
        <f t="shared" si="8"/>
        <v>0</v>
      </c>
      <c r="M162">
        <f t="shared" si="9"/>
        <v>0</v>
      </c>
      <c r="N162">
        <f>[1]Inputs!$B$5^2/((G162*[1]Inputs!$B$7)*(SQRT(1+H162^2)))</f>
        <v>12.398416711713383</v>
      </c>
      <c r="O162">
        <f t="shared" si="10"/>
        <v>6.4407510153791828E-2</v>
      </c>
      <c r="P162" t="str">
        <f>VLOOKUP(U162,[1]BaseCases!$H$2:$K$143,4,FALSE)</f>
        <v>1.0000</v>
      </c>
      <c r="Q162" t="str">
        <f>VLOOKUP(U162,[1]BaseCases!$H$2:$K$143,3,FALSE)</f>
        <v>1.0300</v>
      </c>
      <c r="R162">
        <v>0</v>
      </c>
      <c r="S162">
        <v>0</v>
      </c>
      <c r="T162" t="e">
        <f>IF(V162="","Test_"&amp;A162&amp;"_"&amp;[1]Inputs!$A$1&amp;"_R0"&amp;"_SCR"&amp;ROUND(G162,2)&amp;"_XR"&amp;ROUND(H162,2)&amp;"_P"&amp;E162&amp;"_Q"&amp;VLOOKUP(F162,#REF!,2,FALSE),"Test_"&amp;A162&amp;"_"&amp;[1]Inputs!$A$1&amp;"_R0"&amp;"_SCR"&amp;ROUND(G162,2)&amp;"_XR"&amp;ROUND(H162,2)&amp;"_P"&amp;E162&amp;"_Q"&amp;VLOOKUP(F162,#REF!,2,FALSE)&amp;"_"&amp;V162)</f>
        <v>#REF!</v>
      </c>
      <c r="U162" t="str">
        <f t="shared" si="11"/>
        <v>PSSE_DMAT_BESSD_SCR7.06_XR1.63_P0.5_Q0</v>
      </c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s="14" customFormat="1" x14ac:dyDescent="0.25">
      <c r="A163" s="5" t="s">
        <v>538</v>
      </c>
      <c r="B163" s="5" t="s">
        <v>17</v>
      </c>
      <c r="C163" t="s">
        <v>59</v>
      </c>
      <c r="D163"/>
      <c r="E163">
        <v>0.5</v>
      </c>
      <c r="F163">
        <v>0</v>
      </c>
      <c r="G163">
        <v>4.53</v>
      </c>
      <c r="H163">
        <v>1.212</v>
      </c>
      <c r="I163" t="str">
        <f>VLOOKUP(U163,[1]BaseCases!$H$2:$K$143,2,FALSE)</f>
        <v>0.9653</v>
      </c>
      <c r="J163">
        <v>0</v>
      </c>
      <c r="K163">
        <v>0</v>
      </c>
      <c r="L163">
        <f t="shared" si="8"/>
        <v>0</v>
      </c>
      <c r="M163">
        <f t="shared" si="9"/>
        <v>0</v>
      </c>
      <c r="N163">
        <f>[1]Inputs!$B$5^2/((G163*[1]Inputs!$B$7)*(SQRT(1+H163^2)))</f>
        <v>23.537519962726652</v>
      </c>
      <c r="O163">
        <f t="shared" si="10"/>
        <v>9.0805770640656758E-2</v>
      </c>
      <c r="P163" t="str">
        <f>VLOOKUP(U163,[1]BaseCases!$H$2:$K$143,4,FALSE)</f>
        <v>1.0000</v>
      </c>
      <c r="Q163" t="str">
        <f>VLOOKUP(U163,[1]BaseCases!$H$2:$K$143,3,FALSE)</f>
        <v>1.0300</v>
      </c>
      <c r="R163">
        <v>0</v>
      </c>
      <c r="S163">
        <v>0</v>
      </c>
      <c r="T163" t="e">
        <f>IF(V163="","Test_"&amp;A163&amp;"_"&amp;[1]Inputs!$A$1&amp;"_R0"&amp;"_SCR"&amp;ROUND(G163,2)&amp;"_XR"&amp;ROUND(H163,2)&amp;"_P"&amp;E163&amp;"_Q"&amp;VLOOKUP(F163,#REF!,2,FALSE),"Test_"&amp;A163&amp;"_"&amp;[1]Inputs!$A$1&amp;"_R0"&amp;"_SCR"&amp;ROUND(G163,2)&amp;"_XR"&amp;ROUND(H163,2)&amp;"_P"&amp;E163&amp;"_Q"&amp;VLOOKUP(F163,#REF!,2,FALSE)&amp;"_"&amp;V163)</f>
        <v>#REF!</v>
      </c>
      <c r="U163" t="str">
        <f t="shared" si="11"/>
        <v>PSSE_DMAT_BESSD_SCR4.53_XR1.21_P0.5_Q0</v>
      </c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s="14" customFormat="1" x14ac:dyDescent="0.25">
      <c r="A164" s="5" t="s">
        <v>539</v>
      </c>
      <c r="B164" s="5" t="s">
        <v>17</v>
      </c>
      <c r="C164" t="s">
        <v>60</v>
      </c>
      <c r="D164"/>
      <c r="E164">
        <v>0.5</v>
      </c>
      <c r="F164">
        <v>0</v>
      </c>
      <c r="G164">
        <v>4.53</v>
      </c>
      <c r="H164">
        <v>1.212</v>
      </c>
      <c r="I164" t="str">
        <f>VLOOKUP(U164,[1]BaseCases!$H$2:$K$143,2,FALSE)</f>
        <v>0.9653</v>
      </c>
      <c r="J164">
        <v>0</v>
      </c>
      <c r="K164">
        <v>0</v>
      </c>
      <c r="L164">
        <f t="shared" si="8"/>
        <v>0</v>
      </c>
      <c r="M164">
        <f t="shared" si="9"/>
        <v>0</v>
      </c>
      <c r="N164">
        <f>[1]Inputs!$B$5^2/((G164*[1]Inputs!$B$7)*(SQRT(1+H164^2)))</f>
        <v>23.537519962726652</v>
      </c>
      <c r="O164">
        <f t="shared" si="10"/>
        <v>9.0805770640656758E-2</v>
      </c>
      <c r="P164" t="str">
        <f>VLOOKUP(U164,[1]BaseCases!$H$2:$K$143,4,FALSE)</f>
        <v>1.0000</v>
      </c>
      <c r="Q164" t="str">
        <f>VLOOKUP(U164,[1]BaseCases!$H$2:$K$143,3,FALSE)</f>
        <v>1.0300</v>
      </c>
      <c r="R164">
        <v>0</v>
      </c>
      <c r="S164">
        <v>0</v>
      </c>
      <c r="T164" t="e">
        <f>IF(V164="","Test_"&amp;A164&amp;"_"&amp;[1]Inputs!$A$1&amp;"_R0"&amp;"_SCR"&amp;ROUND(G164,2)&amp;"_XR"&amp;ROUND(H164,2)&amp;"_P"&amp;E164&amp;"_Q"&amp;VLOOKUP(F164,#REF!,2,FALSE),"Test_"&amp;A164&amp;"_"&amp;[1]Inputs!$A$1&amp;"_R0"&amp;"_SCR"&amp;ROUND(G164,2)&amp;"_XR"&amp;ROUND(H164,2)&amp;"_P"&amp;E164&amp;"_Q"&amp;VLOOKUP(F164,#REF!,2,FALSE)&amp;"_"&amp;V164)</f>
        <v>#REF!</v>
      </c>
      <c r="U164" t="str">
        <f t="shared" si="11"/>
        <v>PSSE_DMAT_BESSD_SCR4.53_XR1.21_P0.5_Q0</v>
      </c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s="14" customFormat="1" x14ac:dyDescent="0.25">
      <c r="A165" s="5" t="s">
        <v>540</v>
      </c>
      <c r="B165" s="5" t="s">
        <v>17</v>
      </c>
      <c r="C165" t="s">
        <v>59</v>
      </c>
      <c r="D165"/>
      <c r="E165">
        <v>0.5</v>
      </c>
      <c r="F165">
        <v>0</v>
      </c>
      <c r="G165">
        <v>7.06</v>
      </c>
      <c r="H165">
        <v>1.6319999999999999</v>
      </c>
      <c r="I165" t="str">
        <f>VLOOKUP(U165,[1]BaseCases!$H$2:$K$143,2,FALSE)</f>
        <v>0.9958</v>
      </c>
      <c r="J165">
        <v>0</v>
      </c>
      <c r="K165">
        <v>0</v>
      </c>
      <c r="L165">
        <f t="shared" si="8"/>
        <v>0</v>
      </c>
      <c r="M165">
        <f t="shared" si="9"/>
        <v>0</v>
      </c>
      <c r="N165">
        <f>[1]Inputs!$B$5^2/((G165*[1]Inputs!$B$7)*(SQRT(1+H165^2)))</f>
        <v>12.398416711713383</v>
      </c>
      <c r="O165">
        <f t="shared" si="10"/>
        <v>6.4407510153791828E-2</v>
      </c>
      <c r="P165" t="str">
        <f>VLOOKUP(U165,[1]BaseCases!$H$2:$K$143,4,FALSE)</f>
        <v>1.0000</v>
      </c>
      <c r="Q165" t="str">
        <f>VLOOKUP(U165,[1]BaseCases!$H$2:$K$143,3,FALSE)</f>
        <v>1.0300</v>
      </c>
      <c r="R165">
        <v>0</v>
      </c>
      <c r="S165">
        <v>0</v>
      </c>
      <c r="T165" t="e">
        <f>IF(V165="","Test_"&amp;A165&amp;"_"&amp;[1]Inputs!$A$1&amp;"_R0"&amp;"_SCR"&amp;ROUND(G165,2)&amp;"_XR"&amp;ROUND(H165,2)&amp;"_P"&amp;E165&amp;"_Q"&amp;VLOOKUP(F165,#REF!,2,FALSE),"Test_"&amp;A165&amp;"_"&amp;[1]Inputs!$A$1&amp;"_R0"&amp;"_SCR"&amp;ROUND(G165,2)&amp;"_XR"&amp;ROUND(H165,2)&amp;"_P"&amp;E165&amp;"_Q"&amp;VLOOKUP(F165,#REF!,2,FALSE)&amp;"_"&amp;V165)</f>
        <v>#REF!</v>
      </c>
      <c r="U165" t="str">
        <f t="shared" si="11"/>
        <v>PSSE_DMAT_BESSD_SCR7.06_XR1.63_P0.5_Q0</v>
      </c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s="14" customFormat="1" x14ac:dyDescent="0.25">
      <c r="A166" s="5" t="s">
        <v>541</v>
      </c>
      <c r="B166" s="5" t="s">
        <v>17</v>
      </c>
      <c r="C166" t="s">
        <v>60</v>
      </c>
      <c r="D166"/>
      <c r="E166">
        <v>0.5</v>
      </c>
      <c r="F166">
        <v>0</v>
      </c>
      <c r="G166">
        <v>7.06</v>
      </c>
      <c r="H166">
        <v>1.6319999999999999</v>
      </c>
      <c r="I166" t="str">
        <f>VLOOKUP(U166,[1]BaseCases!$H$2:$K$143,2,FALSE)</f>
        <v>0.9958</v>
      </c>
      <c r="J166">
        <v>0</v>
      </c>
      <c r="K166">
        <v>0</v>
      </c>
      <c r="L166">
        <f t="shared" si="8"/>
        <v>0</v>
      </c>
      <c r="M166">
        <f t="shared" si="9"/>
        <v>0</v>
      </c>
      <c r="N166">
        <f>[1]Inputs!$B$5^2/((G166*[1]Inputs!$B$7)*(SQRT(1+H166^2)))</f>
        <v>12.398416711713383</v>
      </c>
      <c r="O166">
        <f t="shared" si="10"/>
        <v>6.4407510153791828E-2</v>
      </c>
      <c r="P166" t="str">
        <f>VLOOKUP(U166,[1]BaseCases!$H$2:$K$143,4,FALSE)</f>
        <v>1.0000</v>
      </c>
      <c r="Q166" t="str">
        <f>VLOOKUP(U166,[1]BaseCases!$H$2:$K$143,3,FALSE)</f>
        <v>1.0300</v>
      </c>
      <c r="R166">
        <v>0</v>
      </c>
      <c r="S166">
        <v>0</v>
      </c>
      <c r="T166" t="e">
        <f>IF(V166="","Test_"&amp;A166&amp;"_"&amp;[1]Inputs!$A$1&amp;"_R0"&amp;"_SCR"&amp;ROUND(G166,2)&amp;"_XR"&amp;ROUND(H166,2)&amp;"_P"&amp;E166&amp;"_Q"&amp;VLOOKUP(F166,#REF!,2,FALSE),"Test_"&amp;A166&amp;"_"&amp;[1]Inputs!$A$1&amp;"_R0"&amp;"_SCR"&amp;ROUND(G166,2)&amp;"_XR"&amp;ROUND(H166,2)&amp;"_P"&amp;E166&amp;"_Q"&amp;VLOOKUP(F166,#REF!,2,FALSE)&amp;"_"&amp;V166)</f>
        <v>#REF!</v>
      </c>
      <c r="U166" t="str">
        <f t="shared" si="11"/>
        <v>PSSE_DMAT_BESSD_SCR7.06_XR1.63_P0.5_Q0</v>
      </c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s="14" customFormat="1" x14ac:dyDescent="0.25">
      <c r="A167" s="5" t="s">
        <v>542</v>
      </c>
      <c r="B167" s="5" t="s">
        <v>17</v>
      </c>
      <c r="C167" t="s">
        <v>59</v>
      </c>
      <c r="D167"/>
      <c r="E167">
        <v>0.5</v>
      </c>
      <c r="F167">
        <v>0</v>
      </c>
      <c r="G167">
        <v>4.53</v>
      </c>
      <c r="H167">
        <v>1.212</v>
      </c>
      <c r="I167" t="str">
        <f>VLOOKUP(U167,[1]BaseCases!$H$2:$K$143,2,FALSE)</f>
        <v>0.9653</v>
      </c>
      <c r="J167">
        <v>0</v>
      </c>
      <c r="K167">
        <v>0</v>
      </c>
      <c r="L167">
        <f t="shared" si="8"/>
        <v>0</v>
      </c>
      <c r="M167">
        <f t="shared" si="9"/>
        <v>0</v>
      </c>
      <c r="N167">
        <f>[1]Inputs!$B$5^2/((G167*[1]Inputs!$B$7)*(SQRT(1+H167^2)))</f>
        <v>23.537519962726652</v>
      </c>
      <c r="O167">
        <f t="shared" si="10"/>
        <v>9.0805770640656758E-2</v>
      </c>
      <c r="P167" t="str">
        <f>VLOOKUP(U167,[1]BaseCases!$H$2:$K$143,4,FALSE)</f>
        <v>1.0000</v>
      </c>
      <c r="Q167" t="str">
        <f>VLOOKUP(U167,[1]BaseCases!$H$2:$K$143,3,FALSE)</f>
        <v>1.0300</v>
      </c>
      <c r="R167">
        <v>0</v>
      </c>
      <c r="S167">
        <v>0</v>
      </c>
      <c r="T167" t="e">
        <f>IF(V167="","Test_"&amp;A167&amp;"_"&amp;[1]Inputs!$A$1&amp;"_R0"&amp;"_SCR"&amp;ROUND(G167,2)&amp;"_XR"&amp;ROUND(H167,2)&amp;"_P"&amp;E167&amp;"_Q"&amp;VLOOKUP(F167,#REF!,2,FALSE),"Test_"&amp;A167&amp;"_"&amp;[1]Inputs!$A$1&amp;"_R0"&amp;"_SCR"&amp;ROUND(G167,2)&amp;"_XR"&amp;ROUND(H167,2)&amp;"_P"&amp;E167&amp;"_Q"&amp;VLOOKUP(F167,#REF!,2,FALSE)&amp;"_"&amp;V167)</f>
        <v>#REF!</v>
      </c>
      <c r="U167" t="str">
        <f t="shared" si="11"/>
        <v>PSSE_DMAT_BESSD_SCR4.53_XR1.21_P0.5_Q0</v>
      </c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s="14" customFormat="1" x14ac:dyDescent="0.25">
      <c r="A168" s="5" t="s">
        <v>543</v>
      </c>
      <c r="B168" s="5" t="s">
        <v>17</v>
      </c>
      <c r="C168" t="s">
        <v>60</v>
      </c>
      <c r="D168"/>
      <c r="E168">
        <v>0.5</v>
      </c>
      <c r="F168">
        <v>0</v>
      </c>
      <c r="G168">
        <v>4.53</v>
      </c>
      <c r="H168">
        <v>1.212</v>
      </c>
      <c r="I168" t="str">
        <f>VLOOKUP(U168,[1]BaseCases!$H$2:$K$143,2,FALSE)</f>
        <v>0.9653</v>
      </c>
      <c r="J168">
        <v>0</v>
      </c>
      <c r="K168">
        <v>0</v>
      </c>
      <c r="L168">
        <f t="shared" si="8"/>
        <v>0</v>
      </c>
      <c r="M168">
        <f t="shared" si="9"/>
        <v>0</v>
      </c>
      <c r="N168">
        <f>[1]Inputs!$B$5^2/((G168*[1]Inputs!$B$7)*(SQRT(1+H168^2)))</f>
        <v>23.537519962726652</v>
      </c>
      <c r="O168">
        <f t="shared" si="10"/>
        <v>9.0805770640656758E-2</v>
      </c>
      <c r="P168" t="str">
        <f>VLOOKUP(U168,[1]BaseCases!$H$2:$K$143,4,FALSE)</f>
        <v>1.0000</v>
      </c>
      <c r="Q168" t="str">
        <f>VLOOKUP(U168,[1]BaseCases!$H$2:$K$143,3,FALSE)</f>
        <v>1.0300</v>
      </c>
      <c r="R168">
        <v>0</v>
      </c>
      <c r="S168">
        <v>0</v>
      </c>
      <c r="T168" t="e">
        <f>IF(V168="","Test_"&amp;A168&amp;"_"&amp;[1]Inputs!$A$1&amp;"_R0"&amp;"_SCR"&amp;ROUND(G168,2)&amp;"_XR"&amp;ROUND(H168,2)&amp;"_P"&amp;E168&amp;"_Q"&amp;VLOOKUP(F168,#REF!,2,FALSE),"Test_"&amp;A168&amp;"_"&amp;[1]Inputs!$A$1&amp;"_R0"&amp;"_SCR"&amp;ROUND(G168,2)&amp;"_XR"&amp;ROUND(H168,2)&amp;"_P"&amp;E168&amp;"_Q"&amp;VLOOKUP(F168,#REF!,2,FALSE)&amp;"_"&amp;V168)</f>
        <v>#REF!</v>
      </c>
      <c r="U168" t="str">
        <f t="shared" si="11"/>
        <v>PSSE_DMAT_BESSD_SCR4.53_XR1.21_P0.5_Q0</v>
      </c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s="14" customFormat="1" x14ac:dyDescent="0.25">
      <c r="A169" s="5" t="s">
        <v>544</v>
      </c>
      <c r="B169" s="5" t="s">
        <v>17</v>
      </c>
      <c r="C169" t="s">
        <v>59</v>
      </c>
      <c r="D169"/>
      <c r="E169">
        <v>0.05</v>
      </c>
      <c r="F169">
        <v>0</v>
      </c>
      <c r="G169">
        <v>7.06</v>
      </c>
      <c r="H169">
        <v>1.6319999999999999</v>
      </c>
      <c r="I169" t="str">
        <f>VLOOKUP(U169,[1]BaseCases!$H$2:$K$143,2,FALSE)</f>
        <v>1.0264</v>
      </c>
      <c r="J169">
        <v>0</v>
      </c>
      <c r="K169">
        <v>0</v>
      </c>
      <c r="L169">
        <f t="shared" si="8"/>
        <v>0</v>
      </c>
      <c r="M169">
        <f t="shared" si="9"/>
        <v>0</v>
      </c>
      <c r="N169">
        <f>[1]Inputs!$B$5^2/((G169*[1]Inputs!$B$7)*(SQRT(1+H169^2)))</f>
        <v>12.398416711713383</v>
      </c>
      <c r="O169">
        <f t="shared" si="10"/>
        <v>6.4407510153791828E-2</v>
      </c>
      <c r="P169" t="str">
        <f>VLOOKUP(U169,[1]BaseCases!$H$2:$K$143,4,FALSE)</f>
        <v>1.0000</v>
      </c>
      <c r="Q169" t="str">
        <f>VLOOKUP(U169,[1]BaseCases!$H$2:$K$143,3,FALSE)</f>
        <v>1.0300</v>
      </c>
      <c r="R169">
        <v>0</v>
      </c>
      <c r="S169">
        <v>0</v>
      </c>
      <c r="T169" t="e">
        <f>IF(V169="","Test_"&amp;A169&amp;"_"&amp;[1]Inputs!$A$1&amp;"_R0"&amp;"_SCR"&amp;ROUND(G169,2)&amp;"_XR"&amp;ROUND(H169,2)&amp;"_P"&amp;E169&amp;"_Q"&amp;VLOOKUP(F169,#REF!,2,FALSE),"Test_"&amp;A169&amp;"_"&amp;[1]Inputs!$A$1&amp;"_R0"&amp;"_SCR"&amp;ROUND(G169,2)&amp;"_XR"&amp;ROUND(H169,2)&amp;"_P"&amp;E169&amp;"_Q"&amp;VLOOKUP(F169,#REF!,2,FALSE)&amp;"_"&amp;V169)</f>
        <v>#REF!</v>
      </c>
      <c r="U169" t="str">
        <f t="shared" si="11"/>
        <v>PSSE_DMAT_BESSD_SCR7.06_XR1.63_P0.05_Q0</v>
      </c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s="14" customFormat="1" x14ac:dyDescent="0.25">
      <c r="A170" s="5" t="s">
        <v>545</v>
      </c>
      <c r="B170" s="5" t="s">
        <v>17</v>
      </c>
      <c r="C170" t="s">
        <v>60</v>
      </c>
      <c r="D170"/>
      <c r="E170">
        <v>0.05</v>
      </c>
      <c r="F170">
        <v>0</v>
      </c>
      <c r="G170">
        <v>7.06</v>
      </c>
      <c r="H170">
        <v>1.6319999999999999</v>
      </c>
      <c r="I170" t="str">
        <f>VLOOKUP(U170,[1]BaseCases!$H$2:$K$143,2,FALSE)</f>
        <v>1.0264</v>
      </c>
      <c r="J170">
        <v>0</v>
      </c>
      <c r="K170">
        <v>0</v>
      </c>
      <c r="L170">
        <f t="shared" si="8"/>
        <v>0</v>
      </c>
      <c r="M170">
        <f t="shared" si="9"/>
        <v>0</v>
      </c>
      <c r="N170">
        <f>[1]Inputs!$B$5^2/((G170*[1]Inputs!$B$7)*(SQRT(1+H170^2)))</f>
        <v>12.398416711713383</v>
      </c>
      <c r="O170">
        <f t="shared" si="10"/>
        <v>6.4407510153791828E-2</v>
      </c>
      <c r="P170" t="str">
        <f>VLOOKUP(U170,[1]BaseCases!$H$2:$K$143,4,FALSE)</f>
        <v>1.0000</v>
      </c>
      <c r="Q170" t="str">
        <f>VLOOKUP(U170,[1]BaseCases!$H$2:$K$143,3,FALSE)</f>
        <v>1.0300</v>
      </c>
      <c r="R170">
        <v>0</v>
      </c>
      <c r="S170">
        <v>0</v>
      </c>
      <c r="T170" t="e">
        <f>IF(V170="","Test_"&amp;A170&amp;"_"&amp;[1]Inputs!$A$1&amp;"_R0"&amp;"_SCR"&amp;ROUND(G170,2)&amp;"_XR"&amp;ROUND(H170,2)&amp;"_P"&amp;E170&amp;"_Q"&amp;VLOOKUP(F170,#REF!,2,FALSE),"Test_"&amp;A170&amp;"_"&amp;[1]Inputs!$A$1&amp;"_R0"&amp;"_SCR"&amp;ROUND(G170,2)&amp;"_XR"&amp;ROUND(H170,2)&amp;"_P"&amp;E170&amp;"_Q"&amp;VLOOKUP(F170,#REF!,2,FALSE)&amp;"_"&amp;V170)</f>
        <v>#REF!</v>
      </c>
      <c r="U170" t="str">
        <f t="shared" si="11"/>
        <v>PSSE_DMAT_BESSD_SCR7.06_XR1.63_P0.05_Q0</v>
      </c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s="14" customFormat="1" x14ac:dyDescent="0.25">
      <c r="A171" s="5" t="s">
        <v>546</v>
      </c>
      <c r="B171" s="5" t="s">
        <v>17</v>
      </c>
      <c r="C171" t="s">
        <v>59</v>
      </c>
      <c r="D171"/>
      <c r="E171">
        <v>0.05</v>
      </c>
      <c r="F171">
        <v>0</v>
      </c>
      <c r="G171">
        <v>4.53</v>
      </c>
      <c r="H171">
        <v>1.212</v>
      </c>
      <c r="I171" t="str">
        <f>VLOOKUP(U171,[1]BaseCases!$H$2:$K$143,2,FALSE)</f>
        <v>1.0233</v>
      </c>
      <c r="J171">
        <v>0</v>
      </c>
      <c r="K171">
        <v>0</v>
      </c>
      <c r="L171">
        <f t="shared" si="8"/>
        <v>0</v>
      </c>
      <c r="M171">
        <f t="shared" si="9"/>
        <v>0</v>
      </c>
      <c r="N171">
        <f>[1]Inputs!$B$5^2/((G171*[1]Inputs!$B$7)*(SQRT(1+H171^2)))</f>
        <v>23.537519962726652</v>
      </c>
      <c r="O171">
        <f t="shared" si="10"/>
        <v>9.0805770640656758E-2</v>
      </c>
      <c r="P171" t="str">
        <f>VLOOKUP(U171,[1]BaseCases!$H$2:$K$143,4,FALSE)</f>
        <v>1.0000</v>
      </c>
      <c r="Q171" t="str">
        <f>VLOOKUP(U171,[1]BaseCases!$H$2:$K$143,3,FALSE)</f>
        <v>1.0300</v>
      </c>
      <c r="R171">
        <v>0</v>
      </c>
      <c r="S171">
        <v>0</v>
      </c>
      <c r="T171" t="e">
        <f>IF(V171="","Test_"&amp;A171&amp;"_"&amp;[1]Inputs!$A$1&amp;"_R0"&amp;"_SCR"&amp;ROUND(G171,2)&amp;"_XR"&amp;ROUND(H171,2)&amp;"_P"&amp;E171&amp;"_Q"&amp;VLOOKUP(F171,#REF!,2,FALSE),"Test_"&amp;A171&amp;"_"&amp;[1]Inputs!$A$1&amp;"_R0"&amp;"_SCR"&amp;ROUND(G171,2)&amp;"_XR"&amp;ROUND(H171,2)&amp;"_P"&amp;E171&amp;"_Q"&amp;VLOOKUP(F171,#REF!,2,FALSE)&amp;"_"&amp;V171)</f>
        <v>#REF!</v>
      </c>
      <c r="U171" t="str">
        <f t="shared" si="11"/>
        <v>PSSE_DMAT_BESSD_SCR4.53_XR1.21_P0.05_Q0</v>
      </c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s="14" customFormat="1" x14ac:dyDescent="0.25">
      <c r="A172" s="5" t="s">
        <v>547</v>
      </c>
      <c r="B172" s="5" t="s">
        <v>17</v>
      </c>
      <c r="C172" t="s">
        <v>60</v>
      </c>
      <c r="D172"/>
      <c r="E172">
        <v>0.05</v>
      </c>
      <c r="F172">
        <v>0</v>
      </c>
      <c r="G172">
        <v>4.53</v>
      </c>
      <c r="H172">
        <v>1.212</v>
      </c>
      <c r="I172" t="str">
        <f>VLOOKUP(U172,[1]BaseCases!$H$2:$K$143,2,FALSE)</f>
        <v>1.0233</v>
      </c>
      <c r="J172">
        <v>0</v>
      </c>
      <c r="K172">
        <v>0</v>
      </c>
      <c r="L172">
        <f t="shared" si="8"/>
        <v>0</v>
      </c>
      <c r="M172">
        <f t="shared" si="9"/>
        <v>0</v>
      </c>
      <c r="N172">
        <f>[1]Inputs!$B$5^2/((G172*[1]Inputs!$B$7)*(SQRT(1+H172^2)))</f>
        <v>23.537519962726652</v>
      </c>
      <c r="O172">
        <f t="shared" si="10"/>
        <v>9.0805770640656758E-2</v>
      </c>
      <c r="P172" t="str">
        <f>VLOOKUP(U172,[1]BaseCases!$H$2:$K$143,4,FALSE)</f>
        <v>1.0000</v>
      </c>
      <c r="Q172" t="str">
        <f>VLOOKUP(U172,[1]BaseCases!$H$2:$K$143,3,FALSE)</f>
        <v>1.0300</v>
      </c>
      <c r="R172">
        <v>0</v>
      </c>
      <c r="S172">
        <v>0</v>
      </c>
      <c r="T172" t="e">
        <f>IF(V172="","Test_"&amp;A172&amp;"_"&amp;[1]Inputs!$A$1&amp;"_R0"&amp;"_SCR"&amp;ROUND(G172,2)&amp;"_XR"&amp;ROUND(H172,2)&amp;"_P"&amp;E172&amp;"_Q"&amp;VLOOKUP(F172,#REF!,2,FALSE),"Test_"&amp;A172&amp;"_"&amp;[1]Inputs!$A$1&amp;"_R0"&amp;"_SCR"&amp;ROUND(G172,2)&amp;"_XR"&amp;ROUND(H172,2)&amp;"_P"&amp;E172&amp;"_Q"&amp;VLOOKUP(F172,#REF!,2,FALSE)&amp;"_"&amp;V172)</f>
        <v>#REF!</v>
      </c>
      <c r="U172" t="str">
        <f t="shared" si="11"/>
        <v>PSSE_DMAT_BESSD_SCR4.53_XR1.21_P0.05_Q0</v>
      </c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x14ac:dyDescent="0.25">
      <c r="A173" t="s">
        <v>548</v>
      </c>
      <c r="B173" s="5" t="s">
        <v>17</v>
      </c>
      <c r="C173" t="s">
        <v>39</v>
      </c>
      <c r="E173">
        <v>1</v>
      </c>
      <c r="F173">
        <v>0</v>
      </c>
      <c r="G173">
        <v>10</v>
      </c>
      <c r="H173">
        <v>14</v>
      </c>
      <c r="I173" t="str">
        <f>VLOOKUP(U173,[1]BaseCases!$H$2:$K$143,2,FALSE)</f>
        <v>1.0276</v>
      </c>
      <c r="J173">
        <v>0</v>
      </c>
      <c r="K173">
        <v>0</v>
      </c>
      <c r="L173">
        <f t="shared" si="8"/>
        <v>0</v>
      </c>
      <c r="M173">
        <f t="shared" si="9"/>
        <v>0</v>
      </c>
      <c r="N173">
        <f>[1]Inputs!$B$5^2/((G173*[1]Inputs!$B$7)*(SQRT(1+H173^2)))</f>
        <v>1.1936621144128245</v>
      </c>
      <c r="O173">
        <f t="shared" si="10"/>
        <v>5.3193623249290875E-2</v>
      </c>
      <c r="P173" t="str">
        <f>VLOOKUP(U173,[1]BaseCases!$H$2:$K$143,4,FALSE)</f>
        <v>1.0125</v>
      </c>
      <c r="Q173" t="str">
        <f>VLOOKUP(U173,[1]BaseCases!$H$2:$K$143,3,FALSE)</f>
        <v>1.0300</v>
      </c>
      <c r="R173">
        <v>0</v>
      </c>
      <c r="S173">
        <v>0</v>
      </c>
      <c r="T173" t="e">
        <f>IF(V173="","Test_"&amp;A173&amp;"_"&amp;[1]Inputs!$A$1&amp;"_R0"&amp;"_SCR"&amp;ROUND(G173,2)&amp;"_XR"&amp;ROUND(H173,2)&amp;"_P"&amp;E173&amp;"_Q"&amp;VLOOKUP(F173,#REF!,2,FALSE),"Test_"&amp;A173&amp;"_"&amp;[1]Inputs!$A$1&amp;"_R0"&amp;"_SCR"&amp;ROUND(G173,2)&amp;"_XR"&amp;ROUND(H173,2)&amp;"_P"&amp;E173&amp;"_Q"&amp;VLOOKUP(F173,#REF!,2,FALSE)&amp;"_"&amp;V173)</f>
        <v>#REF!</v>
      </c>
      <c r="U173" t="str">
        <f t="shared" si="11"/>
        <v>PSSE_DMAT_BESSD_SCR10_XR14_P1_Q0</v>
      </c>
    </row>
    <row r="174" spans="1:37" x14ac:dyDescent="0.25">
      <c r="A174" t="s">
        <v>549</v>
      </c>
      <c r="B174" s="5" t="s">
        <v>17</v>
      </c>
      <c r="C174" t="s">
        <v>39</v>
      </c>
      <c r="E174">
        <v>1</v>
      </c>
      <c r="F174">
        <v>0</v>
      </c>
      <c r="G174">
        <v>10</v>
      </c>
      <c r="H174">
        <v>3</v>
      </c>
      <c r="I174" t="str">
        <f>VLOOKUP(U174,[1]BaseCases!$H$2:$K$143,2,FALSE)</f>
        <v>1.0035</v>
      </c>
      <c r="J174">
        <v>0</v>
      </c>
      <c r="K174">
        <v>0</v>
      </c>
      <c r="L174">
        <f t="shared" si="8"/>
        <v>0</v>
      </c>
      <c r="M174">
        <f t="shared" si="9"/>
        <v>0</v>
      </c>
      <c r="N174">
        <f>[1]Inputs!$B$5^2/((G174*[1]Inputs!$B$7)*(SQRT(1+H174^2)))</f>
        <v>5.298031341420562</v>
      </c>
      <c r="O174">
        <f t="shared" si="10"/>
        <v>5.0592472598572052E-2</v>
      </c>
      <c r="P174" t="str">
        <f>VLOOKUP(U174,[1]BaseCases!$H$2:$K$143,4,FALSE)</f>
        <v>1.0125</v>
      </c>
      <c r="Q174" t="str">
        <f>VLOOKUP(U174,[1]BaseCases!$H$2:$K$143,3,FALSE)</f>
        <v>1.0300</v>
      </c>
      <c r="R174">
        <v>0</v>
      </c>
      <c r="S174">
        <v>0</v>
      </c>
      <c r="T174" t="e">
        <f>IF(V174="","Test_"&amp;A174&amp;"_"&amp;[1]Inputs!$A$1&amp;"_R0"&amp;"_SCR"&amp;ROUND(G174,2)&amp;"_XR"&amp;ROUND(H174,2)&amp;"_P"&amp;E174&amp;"_Q"&amp;VLOOKUP(F174,#REF!,2,FALSE),"Test_"&amp;A174&amp;"_"&amp;[1]Inputs!$A$1&amp;"_R0"&amp;"_SCR"&amp;ROUND(G174,2)&amp;"_XR"&amp;ROUND(H174,2)&amp;"_P"&amp;E174&amp;"_Q"&amp;VLOOKUP(F174,#REF!,2,FALSE)&amp;"_"&amp;V174)</f>
        <v>#REF!</v>
      </c>
      <c r="U174" t="str">
        <f t="shared" si="11"/>
        <v>PSSE_DMAT_BESSD_SCR10_XR3_P1_Q0</v>
      </c>
    </row>
    <row r="175" spans="1:37" x14ac:dyDescent="0.25">
      <c r="A175" t="s">
        <v>550</v>
      </c>
      <c r="B175" s="5" t="s">
        <v>17</v>
      </c>
      <c r="C175" t="s">
        <v>39</v>
      </c>
      <c r="E175">
        <v>1</v>
      </c>
      <c r="F175">
        <v>0</v>
      </c>
      <c r="G175">
        <v>3</v>
      </c>
      <c r="H175">
        <v>14</v>
      </c>
      <c r="I175" t="str">
        <f>VLOOKUP(U175,[1]BaseCases!$H$2:$K$143,2,FALSE)</f>
        <v>1.0573</v>
      </c>
      <c r="J175">
        <v>0</v>
      </c>
      <c r="K175">
        <v>0</v>
      </c>
      <c r="L175">
        <f t="shared" si="8"/>
        <v>0</v>
      </c>
      <c r="M175">
        <f t="shared" si="9"/>
        <v>0</v>
      </c>
      <c r="N175">
        <f>[1]Inputs!$B$5^2/((G175*[1]Inputs!$B$7)*(SQRT(1+H175^2)))</f>
        <v>3.9788737147094158</v>
      </c>
      <c r="O175">
        <f t="shared" si="10"/>
        <v>0.17731207749763628</v>
      </c>
      <c r="P175" t="str">
        <f>VLOOKUP(U175,[1]BaseCases!$H$2:$K$143,4,FALSE)</f>
        <v>1.0125</v>
      </c>
      <c r="Q175" t="str">
        <f>VLOOKUP(U175,[1]BaseCases!$H$2:$K$143,3,FALSE)</f>
        <v>1.0300</v>
      </c>
      <c r="R175">
        <v>0</v>
      </c>
      <c r="S175">
        <v>0</v>
      </c>
      <c r="T175" t="e">
        <f>IF(V175="","Test_"&amp;A175&amp;"_"&amp;[1]Inputs!$A$1&amp;"_R0"&amp;"_SCR"&amp;ROUND(G175,2)&amp;"_XR"&amp;ROUND(H175,2)&amp;"_P"&amp;E175&amp;"_Q"&amp;VLOOKUP(F175,#REF!,2,FALSE),"Test_"&amp;A175&amp;"_"&amp;[1]Inputs!$A$1&amp;"_R0"&amp;"_SCR"&amp;ROUND(G175,2)&amp;"_XR"&amp;ROUND(H175,2)&amp;"_P"&amp;E175&amp;"_Q"&amp;VLOOKUP(F175,#REF!,2,FALSE)&amp;"_"&amp;V175)</f>
        <v>#REF!</v>
      </c>
      <c r="U175" t="str">
        <f t="shared" si="11"/>
        <v>PSSE_DMAT_BESSD_SCR3_XR14_P1_Q0</v>
      </c>
    </row>
    <row r="176" spans="1:37" x14ac:dyDescent="0.25">
      <c r="A176" t="s">
        <v>551</v>
      </c>
      <c r="B176" s="5" t="s">
        <v>17</v>
      </c>
      <c r="C176" t="s">
        <v>39</v>
      </c>
      <c r="E176">
        <v>1</v>
      </c>
      <c r="F176">
        <v>0</v>
      </c>
      <c r="G176">
        <v>3</v>
      </c>
      <c r="H176">
        <v>3</v>
      </c>
      <c r="I176" t="str">
        <f>VLOOKUP(U176,[1]BaseCases!$H$2:$K$143,2,FALSE)</f>
        <v>0.9773</v>
      </c>
      <c r="J176">
        <v>0</v>
      </c>
      <c r="K176">
        <v>0</v>
      </c>
      <c r="L176">
        <f t="shared" si="8"/>
        <v>0</v>
      </c>
      <c r="M176">
        <f t="shared" si="9"/>
        <v>0</v>
      </c>
      <c r="N176">
        <f>[1]Inputs!$B$5^2/((G176*[1]Inputs!$B$7)*(SQRT(1+H176^2)))</f>
        <v>17.660104471401873</v>
      </c>
      <c r="O176">
        <f t="shared" si="10"/>
        <v>0.16864157532857349</v>
      </c>
      <c r="P176" t="str">
        <f>VLOOKUP(U176,[1]BaseCases!$H$2:$K$143,4,FALSE)</f>
        <v>1.0000</v>
      </c>
      <c r="Q176" t="str">
        <f>VLOOKUP(U176,[1]BaseCases!$H$2:$K$143,3,FALSE)</f>
        <v>1.0300</v>
      </c>
      <c r="R176">
        <v>0</v>
      </c>
      <c r="S176">
        <v>0</v>
      </c>
      <c r="T176" t="e">
        <f>IF(V176="","Test_"&amp;A176&amp;"_"&amp;[1]Inputs!$A$1&amp;"_R0"&amp;"_SCR"&amp;ROUND(G176,2)&amp;"_XR"&amp;ROUND(H176,2)&amp;"_P"&amp;E176&amp;"_Q"&amp;VLOOKUP(F176,#REF!,2,FALSE),"Test_"&amp;A176&amp;"_"&amp;[1]Inputs!$A$1&amp;"_R0"&amp;"_SCR"&amp;ROUND(G176,2)&amp;"_XR"&amp;ROUND(H176,2)&amp;"_P"&amp;E176&amp;"_Q"&amp;VLOOKUP(F176,#REF!,2,FALSE)&amp;"_"&amp;V176)</f>
        <v>#REF!</v>
      </c>
      <c r="U176" t="str">
        <f t="shared" si="11"/>
        <v>PSSE_DMAT_BESSD_SCR3_XR3_P1_Q0</v>
      </c>
    </row>
    <row r="177" spans="1:21" x14ac:dyDescent="0.25">
      <c r="A177" t="s">
        <v>552</v>
      </c>
      <c r="B177" s="5" t="s">
        <v>17</v>
      </c>
      <c r="C177" t="s">
        <v>39</v>
      </c>
      <c r="E177">
        <v>1</v>
      </c>
      <c r="F177">
        <v>0</v>
      </c>
      <c r="G177">
        <v>7.06</v>
      </c>
      <c r="H177">
        <v>1.6319999999999999</v>
      </c>
      <c r="I177" t="str">
        <f>VLOOKUP(U177,[1]BaseCases!$H$2:$K$143,2,FALSE)</f>
        <v>0.9653</v>
      </c>
      <c r="J177">
        <v>0</v>
      </c>
      <c r="K177">
        <v>0</v>
      </c>
      <c r="L177">
        <f t="shared" si="8"/>
        <v>0</v>
      </c>
      <c r="M177">
        <f t="shared" si="9"/>
        <v>0</v>
      </c>
      <c r="N177">
        <f>[1]Inputs!$B$5^2/((G177*[1]Inputs!$B$7)*(SQRT(1+H177^2)))</f>
        <v>12.398416711713383</v>
      </c>
      <c r="O177">
        <f t="shared" si="10"/>
        <v>6.4407510153791828E-2</v>
      </c>
      <c r="P177" t="str">
        <f>VLOOKUP(U177,[1]BaseCases!$H$2:$K$143,4,FALSE)</f>
        <v>1.0000</v>
      </c>
      <c r="Q177" t="str">
        <f>VLOOKUP(U177,[1]BaseCases!$H$2:$K$143,3,FALSE)</f>
        <v>1.0300</v>
      </c>
      <c r="R177">
        <v>0</v>
      </c>
      <c r="S177">
        <v>0</v>
      </c>
      <c r="T177" t="e">
        <f>IF(V177="","Test_"&amp;A177&amp;"_"&amp;[1]Inputs!$A$1&amp;"_R0"&amp;"_SCR"&amp;ROUND(G177,2)&amp;"_XR"&amp;ROUND(H177,2)&amp;"_P"&amp;E177&amp;"_Q"&amp;VLOOKUP(F177,#REF!,2,FALSE),"Test_"&amp;A177&amp;"_"&amp;[1]Inputs!$A$1&amp;"_R0"&amp;"_SCR"&amp;ROUND(G177,2)&amp;"_XR"&amp;ROUND(H177,2)&amp;"_P"&amp;E177&amp;"_Q"&amp;VLOOKUP(F177,#REF!,2,FALSE)&amp;"_"&amp;V177)</f>
        <v>#REF!</v>
      </c>
      <c r="U177" t="str">
        <f t="shared" si="11"/>
        <v>PSSE_DMAT_BESSD_SCR7.06_XR1.63_P1_Q0</v>
      </c>
    </row>
    <row r="178" spans="1:21" x14ac:dyDescent="0.25">
      <c r="A178" t="s">
        <v>553</v>
      </c>
      <c r="B178" s="5" t="s">
        <v>17</v>
      </c>
      <c r="C178" t="s">
        <v>39</v>
      </c>
      <c r="E178">
        <v>1</v>
      </c>
      <c r="F178">
        <v>0</v>
      </c>
      <c r="G178">
        <v>4.53</v>
      </c>
      <c r="H178">
        <v>1.212</v>
      </c>
      <c r="I178" t="str">
        <f>VLOOKUP(U178,[1]BaseCases!$H$2:$K$143,2,FALSE)</f>
        <v>0.9087</v>
      </c>
      <c r="J178">
        <v>0</v>
      </c>
      <c r="K178">
        <v>0</v>
      </c>
      <c r="L178">
        <f t="shared" si="8"/>
        <v>0</v>
      </c>
      <c r="M178">
        <f t="shared" si="9"/>
        <v>0</v>
      </c>
      <c r="N178">
        <f>[1]Inputs!$B$5^2/((G178*[1]Inputs!$B$7)*(SQRT(1+H178^2)))</f>
        <v>23.537519962726652</v>
      </c>
      <c r="O178">
        <f t="shared" si="10"/>
        <v>9.0805770640656758E-2</v>
      </c>
      <c r="P178" t="str">
        <f>VLOOKUP(U178,[1]BaseCases!$H$2:$K$143,4,FALSE)</f>
        <v>1.0000</v>
      </c>
      <c r="Q178" t="str">
        <f>VLOOKUP(U178,[1]BaseCases!$H$2:$K$143,3,FALSE)</f>
        <v>1.0300</v>
      </c>
      <c r="R178">
        <v>0</v>
      </c>
      <c r="S178">
        <v>0</v>
      </c>
      <c r="T178" t="e">
        <f>IF(V178="","Test_"&amp;A178&amp;"_"&amp;[1]Inputs!$A$1&amp;"_R0"&amp;"_SCR"&amp;ROUND(G178,2)&amp;"_XR"&amp;ROUND(H178,2)&amp;"_P"&amp;E178&amp;"_Q"&amp;VLOOKUP(F178,#REF!,2,FALSE),"Test_"&amp;A178&amp;"_"&amp;[1]Inputs!$A$1&amp;"_R0"&amp;"_SCR"&amp;ROUND(G178,2)&amp;"_XR"&amp;ROUND(H178,2)&amp;"_P"&amp;E178&amp;"_Q"&amp;VLOOKUP(F178,#REF!,2,FALSE)&amp;"_"&amp;V178)</f>
        <v>#REF!</v>
      </c>
      <c r="U178" t="str">
        <f t="shared" si="11"/>
        <v>PSSE_DMAT_BESSD_SCR4.53_XR1.21_P1_Q0</v>
      </c>
    </row>
    <row r="179" spans="1:21" x14ac:dyDescent="0.25">
      <c r="A179" t="s">
        <v>554</v>
      </c>
      <c r="B179" s="5" t="s">
        <v>17</v>
      </c>
      <c r="C179" t="s">
        <v>39</v>
      </c>
      <c r="E179">
        <v>0.5</v>
      </c>
      <c r="F179">
        <v>0</v>
      </c>
      <c r="G179">
        <v>7.06</v>
      </c>
      <c r="H179">
        <v>1.6319999999999999</v>
      </c>
      <c r="I179" t="str">
        <f>VLOOKUP(U179,[1]BaseCases!$H$2:$K$143,2,FALSE)</f>
        <v>0.9958</v>
      </c>
      <c r="J179">
        <v>0</v>
      </c>
      <c r="K179">
        <v>0</v>
      </c>
      <c r="L179">
        <f t="shared" si="8"/>
        <v>0</v>
      </c>
      <c r="M179">
        <f t="shared" si="9"/>
        <v>0</v>
      </c>
      <c r="N179">
        <f>[1]Inputs!$B$5^2/((G179*[1]Inputs!$B$7)*(SQRT(1+H179^2)))</f>
        <v>12.398416711713383</v>
      </c>
      <c r="O179">
        <f t="shared" si="10"/>
        <v>6.4407510153791828E-2</v>
      </c>
      <c r="P179" t="str">
        <f>VLOOKUP(U179,[1]BaseCases!$H$2:$K$143,4,FALSE)</f>
        <v>1.0000</v>
      </c>
      <c r="Q179" t="str">
        <f>VLOOKUP(U179,[1]BaseCases!$H$2:$K$143,3,FALSE)</f>
        <v>1.0300</v>
      </c>
      <c r="R179">
        <v>0</v>
      </c>
      <c r="S179">
        <v>0</v>
      </c>
      <c r="T179" t="e">
        <f>IF(V179="","Test_"&amp;A179&amp;"_"&amp;[1]Inputs!$A$1&amp;"_R0"&amp;"_SCR"&amp;ROUND(G179,2)&amp;"_XR"&amp;ROUND(H179,2)&amp;"_P"&amp;E179&amp;"_Q"&amp;VLOOKUP(F179,#REF!,2,FALSE),"Test_"&amp;A179&amp;"_"&amp;[1]Inputs!$A$1&amp;"_R0"&amp;"_SCR"&amp;ROUND(G179,2)&amp;"_XR"&amp;ROUND(H179,2)&amp;"_P"&amp;E179&amp;"_Q"&amp;VLOOKUP(F179,#REF!,2,FALSE)&amp;"_"&amp;V179)</f>
        <v>#REF!</v>
      </c>
      <c r="U179" t="str">
        <f t="shared" si="11"/>
        <v>PSSE_DMAT_BESSD_SCR7.06_XR1.63_P0.5_Q0</v>
      </c>
    </row>
    <row r="180" spans="1:21" x14ac:dyDescent="0.25">
      <c r="A180" t="s">
        <v>555</v>
      </c>
      <c r="B180" s="5" t="s">
        <v>17</v>
      </c>
      <c r="C180" t="s">
        <v>39</v>
      </c>
      <c r="E180">
        <v>0.5</v>
      </c>
      <c r="F180">
        <v>0</v>
      </c>
      <c r="G180">
        <v>4.53</v>
      </c>
      <c r="H180">
        <v>1.212</v>
      </c>
      <c r="I180" t="str">
        <f>VLOOKUP(U180,[1]BaseCases!$H$2:$K$143,2,FALSE)</f>
        <v>0.9653</v>
      </c>
      <c r="J180">
        <v>0</v>
      </c>
      <c r="K180">
        <v>0</v>
      </c>
      <c r="L180">
        <f t="shared" si="8"/>
        <v>0</v>
      </c>
      <c r="M180">
        <f t="shared" si="9"/>
        <v>0</v>
      </c>
      <c r="N180">
        <f>[1]Inputs!$B$5^2/((G180*[1]Inputs!$B$7)*(SQRT(1+H180^2)))</f>
        <v>23.537519962726652</v>
      </c>
      <c r="O180">
        <f t="shared" si="10"/>
        <v>9.0805770640656758E-2</v>
      </c>
      <c r="P180" t="str">
        <f>VLOOKUP(U180,[1]BaseCases!$H$2:$K$143,4,FALSE)</f>
        <v>1.0000</v>
      </c>
      <c r="Q180" t="str">
        <f>VLOOKUP(U180,[1]BaseCases!$H$2:$K$143,3,FALSE)</f>
        <v>1.0300</v>
      </c>
      <c r="R180">
        <v>0</v>
      </c>
      <c r="S180">
        <v>0</v>
      </c>
      <c r="T180" t="e">
        <f>IF(V180="","Test_"&amp;A180&amp;"_"&amp;[1]Inputs!$A$1&amp;"_R0"&amp;"_SCR"&amp;ROUND(G180,2)&amp;"_XR"&amp;ROUND(H180,2)&amp;"_P"&amp;E180&amp;"_Q"&amp;VLOOKUP(F180,#REF!,2,FALSE),"Test_"&amp;A180&amp;"_"&amp;[1]Inputs!$A$1&amp;"_R0"&amp;"_SCR"&amp;ROUND(G180,2)&amp;"_XR"&amp;ROUND(H180,2)&amp;"_P"&amp;E180&amp;"_Q"&amp;VLOOKUP(F180,#REF!,2,FALSE)&amp;"_"&amp;V180)</f>
        <v>#REF!</v>
      </c>
      <c r="U180" t="str">
        <f t="shared" si="11"/>
        <v>PSSE_DMAT_BESSD_SCR4.53_XR1.21_P0.5_Q0</v>
      </c>
    </row>
    <row r="181" spans="1:21" x14ac:dyDescent="0.25">
      <c r="A181" t="s">
        <v>556</v>
      </c>
      <c r="B181" s="5" t="s">
        <v>17</v>
      </c>
      <c r="C181" t="s">
        <v>40</v>
      </c>
      <c r="E181">
        <v>1</v>
      </c>
      <c r="F181">
        <v>0</v>
      </c>
      <c r="G181">
        <v>10</v>
      </c>
      <c r="H181">
        <v>14</v>
      </c>
      <c r="I181" t="str">
        <f>VLOOKUP(U181,[1]BaseCases!$H$2:$K$143,2,FALSE)</f>
        <v>1.0276</v>
      </c>
      <c r="J181">
        <v>0</v>
      </c>
      <c r="K181">
        <v>0</v>
      </c>
      <c r="L181">
        <f t="shared" si="8"/>
        <v>0</v>
      </c>
      <c r="M181">
        <f t="shared" si="9"/>
        <v>0</v>
      </c>
      <c r="N181">
        <f>[1]Inputs!$B$5^2/((G181*[1]Inputs!$B$7)*(SQRT(1+H181^2)))</f>
        <v>1.1936621144128245</v>
      </c>
      <c r="O181">
        <f t="shared" si="10"/>
        <v>5.3193623249290875E-2</v>
      </c>
      <c r="P181" t="str">
        <f>VLOOKUP(U181,[1]BaseCases!$H$2:$K$143,4,FALSE)</f>
        <v>1.0125</v>
      </c>
      <c r="Q181" t="str">
        <f>VLOOKUP(U181,[1]BaseCases!$H$2:$K$143,3,FALSE)</f>
        <v>1.0300</v>
      </c>
      <c r="R181">
        <v>0</v>
      </c>
      <c r="S181">
        <v>0</v>
      </c>
      <c r="T181" t="e">
        <f>IF(V181="","Test_"&amp;A181&amp;"_"&amp;[1]Inputs!$A$1&amp;"_R0"&amp;"_SCR"&amp;ROUND(G181,2)&amp;"_XR"&amp;ROUND(H181,2)&amp;"_P"&amp;E181&amp;"_Q"&amp;VLOOKUP(F181,#REF!,2,FALSE),"Test_"&amp;A181&amp;"_"&amp;[1]Inputs!$A$1&amp;"_R0"&amp;"_SCR"&amp;ROUND(G181,2)&amp;"_XR"&amp;ROUND(H181,2)&amp;"_P"&amp;E181&amp;"_Q"&amp;VLOOKUP(F181,#REF!,2,FALSE)&amp;"_"&amp;V181)</f>
        <v>#REF!</v>
      </c>
      <c r="U181" t="str">
        <f t="shared" si="11"/>
        <v>PSSE_DMAT_BESSD_SCR10_XR14_P1_Q0</v>
      </c>
    </row>
    <row r="182" spans="1:21" x14ac:dyDescent="0.25">
      <c r="A182" t="s">
        <v>557</v>
      </c>
      <c r="B182" s="5" t="s">
        <v>17</v>
      </c>
      <c r="C182" t="s">
        <v>40</v>
      </c>
      <c r="E182">
        <v>1</v>
      </c>
      <c r="F182">
        <v>0</v>
      </c>
      <c r="G182">
        <v>10</v>
      </c>
      <c r="H182">
        <v>3</v>
      </c>
      <c r="I182" t="str">
        <f>VLOOKUP(U182,[1]BaseCases!$H$2:$K$143,2,FALSE)</f>
        <v>1.0035</v>
      </c>
      <c r="J182">
        <v>0</v>
      </c>
      <c r="K182">
        <v>0</v>
      </c>
      <c r="L182">
        <f t="shared" si="8"/>
        <v>0</v>
      </c>
      <c r="M182">
        <f t="shared" si="9"/>
        <v>0</v>
      </c>
      <c r="N182">
        <f>[1]Inputs!$B$5^2/((G182*[1]Inputs!$B$7)*(SQRT(1+H182^2)))</f>
        <v>5.298031341420562</v>
      </c>
      <c r="O182">
        <f t="shared" si="10"/>
        <v>5.0592472598572052E-2</v>
      </c>
      <c r="P182" t="str">
        <f>VLOOKUP(U182,[1]BaseCases!$H$2:$K$143,4,FALSE)</f>
        <v>1.0125</v>
      </c>
      <c r="Q182" t="str">
        <f>VLOOKUP(U182,[1]BaseCases!$H$2:$K$143,3,FALSE)</f>
        <v>1.0300</v>
      </c>
      <c r="R182">
        <v>0</v>
      </c>
      <c r="S182">
        <v>0</v>
      </c>
      <c r="T182" t="e">
        <f>IF(V182="","Test_"&amp;A182&amp;"_"&amp;[1]Inputs!$A$1&amp;"_R0"&amp;"_SCR"&amp;ROUND(G182,2)&amp;"_XR"&amp;ROUND(H182,2)&amp;"_P"&amp;E182&amp;"_Q"&amp;VLOOKUP(F182,#REF!,2,FALSE),"Test_"&amp;A182&amp;"_"&amp;[1]Inputs!$A$1&amp;"_R0"&amp;"_SCR"&amp;ROUND(G182,2)&amp;"_XR"&amp;ROUND(H182,2)&amp;"_P"&amp;E182&amp;"_Q"&amp;VLOOKUP(F182,#REF!,2,FALSE)&amp;"_"&amp;V182)</f>
        <v>#REF!</v>
      </c>
      <c r="U182" t="str">
        <f t="shared" si="11"/>
        <v>PSSE_DMAT_BESSD_SCR10_XR3_P1_Q0</v>
      </c>
    </row>
    <row r="183" spans="1:21" x14ac:dyDescent="0.25">
      <c r="A183" t="s">
        <v>558</v>
      </c>
      <c r="B183" s="5" t="s">
        <v>17</v>
      </c>
      <c r="C183" t="s">
        <v>40</v>
      </c>
      <c r="E183">
        <v>1</v>
      </c>
      <c r="F183">
        <v>0</v>
      </c>
      <c r="G183">
        <v>3</v>
      </c>
      <c r="H183">
        <v>14</v>
      </c>
      <c r="I183" t="str">
        <f>VLOOKUP(U183,[1]BaseCases!$H$2:$K$143,2,FALSE)</f>
        <v>1.0573</v>
      </c>
      <c r="J183">
        <v>0</v>
      </c>
      <c r="K183">
        <v>0</v>
      </c>
      <c r="L183">
        <f t="shared" si="8"/>
        <v>0</v>
      </c>
      <c r="M183">
        <f t="shared" si="9"/>
        <v>0</v>
      </c>
      <c r="N183">
        <f>[1]Inputs!$B$5^2/((G183*[1]Inputs!$B$7)*(SQRT(1+H183^2)))</f>
        <v>3.9788737147094158</v>
      </c>
      <c r="O183">
        <f t="shared" si="10"/>
        <v>0.17731207749763628</v>
      </c>
      <c r="P183" t="str">
        <f>VLOOKUP(U183,[1]BaseCases!$H$2:$K$143,4,FALSE)</f>
        <v>1.0125</v>
      </c>
      <c r="Q183" t="str">
        <f>VLOOKUP(U183,[1]BaseCases!$H$2:$K$143,3,FALSE)</f>
        <v>1.0300</v>
      </c>
      <c r="R183">
        <v>0</v>
      </c>
      <c r="S183">
        <v>0</v>
      </c>
      <c r="T183" t="e">
        <f>IF(V183="","Test_"&amp;A183&amp;"_"&amp;[1]Inputs!$A$1&amp;"_R0"&amp;"_SCR"&amp;ROUND(G183,2)&amp;"_XR"&amp;ROUND(H183,2)&amp;"_P"&amp;E183&amp;"_Q"&amp;VLOOKUP(F183,#REF!,2,FALSE),"Test_"&amp;A183&amp;"_"&amp;[1]Inputs!$A$1&amp;"_R0"&amp;"_SCR"&amp;ROUND(G183,2)&amp;"_XR"&amp;ROUND(H183,2)&amp;"_P"&amp;E183&amp;"_Q"&amp;VLOOKUP(F183,#REF!,2,FALSE)&amp;"_"&amp;V183)</f>
        <v>#REF!</v>
      </c>
      <c r="U183" t="str">
        <f t="shared" si="11"/>
        <v>PSSE_DMAT_BESSD_SCR3_XR14_P1_Q0</v>
      </c>
    </row>
    <row r="184" spans="1:21" x14ac:dyDescent="0.25">
      <c r="A184" t="s">
        <v>559</v>
      </c>
      <c r="B184" s="5" t="s">
        <v>17</v>
      </c>
      <c r="C184" t="s">
        <v>40</v>
      </c>
      <c r="E184">
        <v>1</v>
      </c>
      <c r="F184">
        <v>0</v>
      </c>
      <c r="G184">
        <v>3</v>
      </c>
      <c r="H184">
        <v>3</v>
      </c>
      <c r="I184" t="str">
        <f>VLOOKUP(U184,[1]BaseCases!$H$2:$K$143,2,FALSE)</f>
        <v>0.9773</v>
      </c>
      <c r="J184">
        <v>0</v>
      </c>
      <c r="K184">
        <v>0</v>
      </c>
      <c r="L184">
        <f t="shared" si="8"/>
        <v>0</v>
      </c>
      <c r="M184">
        <f t="shared" si="9"/>
        <v>0</v>
      </c>
      <c r="N184">
        <f>[1]Inputs!$B$5^2/((G184*[1]Inputs!$B$7)*(SQRT(1+H184^2)))</f>
        <v>17.660104471401873</v>
      </c>
      <c r="O184">
        <f t="shared" si="10"/>
        <v>0.16864157532857349</v>
      </c>
      <c r="P184" t="str">
        <f>VLOOKUP(U184,[1]BaseCases!$H$2:$K$143,4,FALSE)</f>
        <v>1.0000</v>
      </c>
      <c r="Q184" t="str">
        <f>VLOOKUP(U184,[1]BaseCases!$H$2:$K$143,3,FALSE)</f>
        <v>1.0300</v>
      </c>
      <c r="R184">
        <v>0</v>
      </c>
      <c r="S184">
        <v>0</v>
      </c>
      <c r="T184" t="e">
        <f>IF(V184="","Test_"&amp;A184&amp;"_"&amp;[1]Inputs!$A$1&amp;"_R0"&amp;"_SCR"&amp;ROUND(G184,2)&amp;"_XR"&amp;ROUND(H184,2)&amp;"_P"&amp;E184&amp;"_Q"&amp;VLOOKUP(F184,#REF!,2,FALSE),"Test_"&amp;A184&amp;"_"&amp;[1]Inputs!$A$1&amp;"_R0"&amp;"_SCR"&amp;ROUND(G184,2)&amp;"_XR"&amp;ROUND(H184,2)&amp;"_P"&amp;E184&amp;"_Q"&amp;VLOOKUP(F184,#REF!,2,FALSE)&amp;"_"&amp;V184)</f>
        <v>#REF!</v>
      </c>
      <c r="U184" t="str">
        <f t="shared" si="11"/>
        <v>PSSE_DMAT_BESSD_SCR3_XR3_P1_Q0</v>
      </c>
    </row>
    <row r="185" spans="1:21" x14ac:dyDescent="0.25">
      <c r="A185" t="s">
        <v>560</v>
      </c>
      <c r="B185" s="5" t="s">
        <v>17</v>
      </c>
      <c r="C185" t="s">
        <v>40</v>
      </c>
      <c r="E185">
        <v>1</v>
      </c>
      <c r="F185">
        <v>0</v>
      </c>
      <c r="G185">
        <v>7.06</v>
      </c>
      <c r="H185">
        <v>1.6319999999999999</v>
      </c>
      <c r="I185" t="str">
        <f>VLOOKUP(U185,[1]BaseCases!$H$2:$K$143,2,FALSE)</f>
        <v>0.9653</v>
      </c>
      <c r="J185">
        <v>0</v>
      </c>
      <c r="K185">
        <v>0</v>
      </c>
      <c r="L185">
        <f t="shared" si="8"/>
        <v>0</v>
      </c>
      <c r="M185">
        <f t="shared" si="9"/>
        <v>0</v>
      </c>
      <c r="N185">
        <f>[1]Inputs!$B$5^2/((G185*[1]Inputs!$B$7)*(SQRT(1+H185^2)))</f>
        <v>12.398416711713383</v>
      </c>
      <c r="O185">
        <f t="shared" si="10"/>
        <v>6.4407510153791828E-2</v>
      </c>
      <c r="P185" t="str">
        <f>VLOOKUP(U185,[1]BaseCases!$H$2:$K$143,4,FALSE)</f>
        <v>1.0000</v>
      </c>
      <c r="Q185" t="str">
        <f>VLOOKUP(U185,[1]BaseCases!$H$2:$K$143,3,FALSE)</f>
        <v>1.0300</v>
      </c>
      <c r="R185">
        <v>0</v>
      </c>
      <c r="S185">
        <v>0</v>
      </c>
      <c r="T185" t="e">
        <f>IF(V185="","Test_"&amp;A185&amp;"_"&amp;[1]Inputs!$A$1&amp;"_R0"&amp;"_SCR"&amp;ROUND(G185,2)&amp;"_XR"&amp;ROUND(H185,2)&amp;"_P"&amp;E185&amp;"_Q"&amp;VLOOKUP(F185,#REF!,2,FALSE),"Test_"&amp;A185&amp;"_"&amp;[1]Inputs!$A$1&amp;"_R0"&amp;"_SCR"&amp;ROUND(G185,2)&amp;"_XR"&amp;ROUND(H185,2)&amp;"_P"&amp;E185&amp;"_Q"&amp;VLOOKUP(F185,#REF!,2,FALSE)&amp;"_"&amp;V185)</f>
        <v>#REF!</v>
      </c>
      <c r="U185" t="str">
        <f t="shared" si="11"/>
        <v>PSSE_DMAT_BESSD_SCR7.06_XR1.63_P1_Q0</v>
      </c>
    </row>
    <row r="186" spans="1:21" x14ac:dyDescent="0.25">
      <c r="A186" t="s">
        <v>561</v>
      </c>
      <c r="B186" s="5" t="s">
        <v>17</v>
      </c>
      <c r="C186" t="s">
        <v>40</v>
      </c>
      <c r="E186">
        <v>1</v>
      </c>
      <c r="F186">
        <v>0</v>
      </c>
      <c r="G186">
        <v>4.53</v>
      </c>
      <c r="H186">
        <v>1.212</v>
      </c>
      <c r="I186" t="str">
        <f>VLOOKUP(U186,[1]BaseCases!$H$2:$K$143,2,FALSE)</f>
        <v>0.9087</v>
      </c>
      <c r="J186">
        <v>0</v>
      </c>
      <c r="K186">
        <v>0</v>
      </c>
      <c r="L186">
        <f t="shared" si="8"/>
        <v>0</v>
      </c>
      <c r="M186">
        <f t="shared" si="9"/>
        <v>0</v>
      </c>
      <c r="N186">
        <f>[1]Inputs!$B$5^2/((G186*[1]Inputs!$B$7)*(SQRT(1+H186^2)))</f>
        <v>23.537519962726652</v>
      </c>
      <c r="O186">
        <f t="shared" si="10"/>
        <v>9.0805770640656758E-2</v>
      </c>
      <c r="P186" t="str">
        <f>VLOOKUP(U186,[1]BaseCases!$H$2:$K$143,4,FALSE)</f>
        <v>1.0000</v>
      </c>
      <c r="Q186" t="str">
        <f>VLOOKUP(U186,[1]BaseCases!$H$2:$K$143,3,FALSE)</f>
        <v>1.0300</v>
      </c>
      <c r="R186">
        <v>0</v>
      </c>
      <c r="S186">
        <v>0</v>
      </c>
      <c r="T186" t="e">
        <f>IF(V186="","Test_"&amp;A186&amp;"_"&amp;[1]Inputs!$A$1&amp;"_R0"&amp;"_SCR"&amp;ROUND(G186,2)&amp;"_XR"&amp;ROUND(H186,2)&amp;"_P"&amp;E186&amp;"_Q"&amp;VLOOKUP(F186,#REF!,2,FALSE),"Test_"&amp;A186&amp;"_"&amp;[1]Inputs!$A$1&amp;"_R0"&amp;"_SCR"&amp;ROUND(G186,2)&amp;"_XR"&amp;ROUND(H186,2)&amp;"_P"&amp;E186&amp;"_Q"&amp;VLOOKUP(F186,#REF!,2,FALSE)&amp;"_"&amp;V186)</f>
        <v>#REF!</v>
      </c>
      <c r="U186" t="str">
        <f t="shared" si="11"/>
        <v>PSSE_DMAT_BESSD_SCR4.53_XR1.21_P1_Q0</v>
      </c>
    </row>
    <row r="187" spans="1:21" x14ac:dyDescent="0.25">
      <c r="A187" t="s">
        <v>562</v>
      </c>
      <c r="B187" s="5" t="s">
        <v>17</v>
      </c>
      <c r="C187" t="s">
        <v>40</v>
      </c>
      <c r="E187">
        <v>0.5</v>
      </c>
      <c r="F187">
        <v>0</v>
      </c>
      <c r="G187">
        <v>7.06</v>
      </c>
      <c r="H187">
        <v>1.6319999999999999</v>
      </c>
      <c r="I187" t="str">
        <f>VLOOKUP(U187,[1]BaseCases!$H$2:$K$143,2,FALSE)</f>
        <v>0.9958</v>
      </c>
      <c r="J187">
        <v>0</v>
      </c>
      <c r="K187">
        <v>0</v>
      </c>
      <c r="L187">
        <f t="shared" si="8"/>
        <v>0</v>
      </c>
      <c r="M187">
        <f t="shared" si="9"/>
        <v>0</v>
      </c>
      <c r="N187">
        <f>[1]Inputs!$B$5^2/((G187*[1]Inputs!$B$7)*(SQRT(1+H187^2)))</f>
        <v>12.398416711713383</v>
      </c>
      <c r="O187">
        <f t="shared" si="10"/>
        <v>6.4407510153791828E-2</v>
      </c>
      <c r="P187" t="str">
        <f>VLOOKUP(U187,[1]BaseCases!$H$2:$K$143,4,FALSE)</f>
        <v>1.0000</v>
      </c>
      <c r="Q187" t="str">
        <f>VLOOKUP(U187,[1]BaseCases!$H$2:$K$143,3,FALSE)</f>
        <v>1.0300</v>
      </c>
      <c r="R187">
        <v>0</v>
      </c>
      <c r="S187">
        <v>0</v>
      </c>
      <c r="T187" t="e">
        <f>IF(V187="","Test_"&amp;A187&amp;"_"&amp;[1]Inputs!$A$1&amp;"_R0"&amp;"_SCR"&amp;ROUND(G187,2)&amp;"_XR"&amp;ROUND(H187,2)&amp;"_P"&amp;E187&amp;"_Q"&amp;VLOOKUP(F187,#REF!,2,FALSE),"Test_"&amp;A187&amp;"_"&amp;[1]Inputs!$A$1&amp;"_R0"&amp;"_SCR"&amp;ROUND(G187,2)&amp;"_XR"&amp;ROUND(H187,2)&amp;"_P"&amp;E187&amp;"_Q"&amp;VLOOKUP(F187,#REF!,2,FALSE)&amp;"_"&amp;V187)</f>
        <v>#REF!</v>
      </c>
      <c r="U187" t="str">
        <f t="shared" si="11"/>
        <v>PSSE_DMAT_BESSD_SCR7.06_XR1.63_P0.5_Q0</v>
      </c>
    </row>
    <row r="188" spans="1:21" x14ac:dyDescent="0.25">
      <c r="A188" t="s">
        <v>563</v>
      </c>
      <c r="B188" s="5" t="s">
        <v>17</v>
      </c>
      <c r="C188" t="s">
        <v>40</v>
      </c>
      <c r="E188">
        <v>0.5</v>
      </c>
      <c r="F188">
        <v>0</v>
      </c>
      <c r="G188">
        <v>4.53</v>
      </c>
      <c r="H188">
        <v>1.212</v>
      </c>
      <c r="I188" t="str">
        <f>VLOOKUP(U188,[1]BaseCases!$H$2:$K$143,2,FALSE)</f>
        <v>0.9653</v>
      </c>
      <c r="J188">
        <v>0</v>
      </c>
      <c r="K188">
        <v>0</v>
      </c>
      <c r="L188">
        <f t="shared" si="8"/>
        <v>0</v>
      </c>
      <c r="M188">
        <f t="shared" si="9"/>
        <v>0</v>
      </c>
      <c r="N188">
        <f>[1]Inputs!$B$5^2/((G188*[1]Inputs!$B$7)*(SQRT(1+H188^2)))</f>
        <v>23.537519962726652</v>
      </c>
      <c r="O188">
        <f t="shared" si="10"/>
        <v>9.0805770640656758E-2</v>
      </c>
      <c r="P188" t="str">
        <f>VLOOKUP(U188,[1]BaseCases!$H$2:$K$143,4,FALSE)</f>
        <v>1.0000</v>
      </c>
      <c r="Q188" t="str">
        <f>VLOOKUP(U188,[1]BaseCases!$H$2:$K$143,3,FALSE)</f>
        <v>1.0300</v>
      </c>
      <c r="R188">
        <v>0</v>
      </c>
      <c r="S188">
        <v>0</v>
      </c>
      <c r="T188" t="e">
        <f>IF(V188="","Test_"&amp;A188&amp;"_"&amp;[1]Inputs!$A$1&amp;"_R0"&amp;"_SCR"&amp;ROUND(G188,2)&amp;"_XR"&amp;ROUND(H188,2)&amp;"_P"&amp;E188&amp;"_Q"&amp;VLOOKUP(F188,#REF!,2,FALSE),"Test_"&amp;A188&amp;"_"&amp;[1]Inputs!$A$1&amp;"_R0"&amp;"_SCR"&amp;ROUND(G188,2)&amp;"_XR"&amp;ROUND(H188,2)&amp;"_P"&amp;E188&amp;"_Q"&amp;VLOOKUP(F188,#REF!,2,FALSE)&amp;"_"&amp;V188)</f>
        <v>#REF!</v>
      </c>
      <c r="U188" t="str">
        <f t="shared" si="11"/>
        <v>PSSE_DMAT_BESSD_SCR4.53_XR1.21_P0.5_Q0</v>
      </c>
    </row>
    <row r="189" spans="1:21" x14ac:dyDescent="0.25">
      <c r="A189" s="5" t="s">
        <v>564</v>
      </c>
      <c r="B189" s="5" t="s">
        <v>17</v>
      </c>
      <c r="C189" t="s">
        <v>41</v>
      </c>
      <c r="E189">
        <v>1</v>
      </c>
      <c r="F189">
        <v>0</v>
      </c>
      <c r="G189">
        <v>10</v>
      </c>
      <c r="H189">
        <v>14</v>
      </c>
      <c r="I189" t="str">
        <f>VLOOKUP(U189,[1]BaseCases!$H$2:$K$143,2,FALSE)</f>
        <v>1.0276</v>
      </c>
      <c r="J189">
        <v>0</v>
      </c>
      <c r="K189">
        <v>0</v>
      </c>
      <c r="L189">
        <f t="shared" si="8"/>
        <v>0</v>
      </c>
      <c r="M189">
        <f t="shared" si="9"/>
        <v>0</v>
      </c>
      <c r="N189">
        <f>[1]Inputs!$B$5^2/((G189*[1]Inputs!$B$7)*(SQRT(1+H189^2)))</f>
        <v>1.1936621144128245</v>
      </c>
      <c r="O189">
        <f t="shared" si="10"/>
        <v>5.3193623249290875E-2</v>
      </c>
      <c r="P189" t="str">
        <f>VLOOKUP(U189,[1]BaseCases!$H$2:$K$143,4,FALSE)</f>
        <v>1.0125</v>
      </c>
      <c r="Q189" t="str">
        <f>VLOOKUP(U189,[1]BaseCases!$H$2:$K$143,3,FALSE)</f>
        <v>1.0300</v>
      </c>
      <c r="R189">
        <v>0</v>
      </c>
      <c r="S189">
        <v>0</v>
      </c>
      <c r="T189" t="e">
        <f>IF(V189="","Test_"&amp;A189&amp;"_"&amp;[1]Inputs!$A$1&amp;"_R0"&amp;"_SCR"&amp;ROUND(G189,2)&amp;"_XR"&amp;ROUND(H189,2)&amp;"_P"&amp;E189&amp;"_Q"&amp;VLOOKUP(F189,#REF!,2,FALSE),"Test_"&amp;A189&amp;"_"&amp;[1]Inputs!$A$1&amp;"_R0"&amp;"_SCR"&amp;ROUND(G189,2)&amp;"_XR"&amp;ROUND(H189,2)&amp;"_P"&amp;E189&amp;"_Q"&amp;VLOOKUP(F189,#REF!,2,FALSE)&amp;"_"&amp;V189)</f>
        <v>#REF!</v>
      </c>
      <c r="U189" t="str">
        <f t="shared" si="11"/>
        <v>PSSE_DMAT_BESSD_SCR10_XR14_P1_Q0</v>
      </c>
    </row>
    <row r="190" spans="1:21" x14ac:dyDescent="0.25">
      <c r="A190" s="5" t="s">
        <v>565</v>
      </c>
      <c r="B190" s="5" t="s">
        <v>17</v>
      </c>
      <c r="C190" t="s">
        <v>42</v>
      </c>
      <c r="E190">
        <v>1</v>
      </c>
      <c r="F190">
        <v>0</v>
      </c>
      <c r="G190">
        <v>10</v>
      </c>
      <c r="H190">
        <v>14</v>
      </c>
      <c r="I190" t="str">
        <f>VLOOKUP(U190,[1]BaseCases!$H$2:$K$143,2,FALSE)</f>
        <v>1.0276</v>
      </c>
      <c r="J190">
        <v>0</v>
      </c>
      <c r="K190">
        <v>0</v>
      </c>
      <c r="L190">
        <f t="shared" si="8"/>
        <v>0</v>
      </c>
      <c r="M190">
        <f t="shared" si="9"/>
        <v>0</v>
      </c>
      <c r="N190">
        <f>[1]Inputs!$B$5^2/((G190*[1]Inputs!$B$7)*(SQRT(1+H190^2)))</f>
        <v>1.1936621144128245</v>
      </c>
      <c r="O190">
        <f t="shared" si="10"/>
        <v>5.3193623249290875E-2</v>
      </c>
      <c r="P190" t="str">
        <f>VLOOKUP(U190,[1]BaseCases!$H$2:$K$143,4,FALSE)</f>
        <v>1.0125</v>
      </c>
      <c r="Q190" t="str">
        <f>VLOOKUP(U190,[1]BaseCases!$H$2:$K$143,3,FALSE)</f>
        <v>1.0300</v>
      </c>
      <c r="R190">
        <v>0</v>
      </c>
      <c r="S190">
        <v>0</v>
      </c>
      <c r="T190" t="e">
        <f>IF(V190="","Test_"&amp;A190&amp;"_"&amp;[1]Inputs!$A$1&amp;"_R0"&amp;"_SCR"&amp;ROUND(G190,2)&amp;"_XR"&amp;ROUND(H190,2)&amp;"_P"&amp;E190&amp;"_Q"&amp;VLOOKUP(F190,#REF!,2,FALSE),"Test_"&amp;A190&amp;"_"&amp;[1]Inputs!$A$1&amp;"_R0"&amp;"_SCR"&amp;ROUND(G190,2)&amp;"_XR"&amp;ROUND(H190,2)&amp;"_P"&amp;E190&amp;"_Q"&amp;VLOOKUP(F190,#REF!,2,FALSE)&amp;"_"&amp;V190)</f>
        <v>#REF!</v>
      </c>
      <c r="U190" t="str">
        <f t="shared" si="11"/>
        <v>PSSE_DMAT_BESSD_SCR10_XR14_P1_Q0</v>
      </c>
    </row>
    <row r="191" spans="1:21" x14ac:dyDescent="0.25">
      <c r="A191" s="5" t="s">
        <v>566</v>
      </c>
      <c r="B191" s="5" t="s">
        <v>17</v>
      </c>
      <c r="C191" t="s">
        <v>43</v>
      </c>
      <c r="E191">
        <v>1</v>
      </c>
      <c r="F191">
        <v>0</v>
      </c>
      <c r="G191">
        <v>10</v>
      </c>
      <c r="H191">
        <v>14</v>
      </c>
      <c r="I191" t="str">
        <f>VLOOKUP(U191,[1]BaseCases!$H$2:$K$143,2,FALSE)</f>
        <v>1.0276</v>
      </c>
      <c r="J191">
        <v>0</v>
      </c>
      <c r="K191">
        <v>0</v>
      </c>
      <c r="L191">
        <f t="shared" si="8"/>
        <v>0</v>
      </c>
      <c r="M191">
        <f t="shared" si="9"/>
        <v>0</v>
      </c>
      <c r="N191">
        <f>[1]Inputs!$B$5^2/((G191*[1]Inputs!$B$7)*(SQRT(1+H191^2)))</f>
        <v>1.1936621144128245</v>
      </c>
      <c r="O191">
        <f t="shared" si="10"/>
        <v>5.3193623249290875E-2</v>
      </c>
      <c r="P191" t="str">
        <f>VLOOKUP(U191,[1]BaseCases!$H$2:$K$143,4,FALSE)</f>
        <v>1.0125</v>
      </c>
      <c r="Q191" t="str">
        <f>VLOOKUP(U191,[1]BaseCases!$H$2:$K$143,3,FALSE)</f>
        <v>1.0300</v>
      </c>
      <c r="R191">
        <v>0</v>
      </c>
      <c r="S191">
        <v>0</v>
      </c>
      <c r="T191" t="e">
        <f>IF(V191="","Test_"&amp;A191&amp;"_"&amp;[1]Inputs!$A$1&amp;"_R0"&amp;"_SCR"&amp;ROUND(G191,2)&amp;"_XR"&amp;ROUND(H191,2)&amp;"_P"&amp;E191&amp;"_Q"&amp;VLOOKUP(F191,#REF!,2,FALSE),"Test_"&amp;A191&amp;"_"&amp;[1]Inputs!$A$1&amp;"_R0"&amp;"_SCR"&amp;ROUND(G191,2)&amp;"_XR"&amp;ROUND(H191,2)&amp;"_P"&amp;E191&amp;"_Q"&amp;VLOOKUP(F191,#REF!,2,FALSE)&amp;"_"&amp;V191)</f>
        <v>#REF!</v>
      </c>
      <c r="U191" t="str">
        <f t="shared" si="11"/>
        <v>PSSE_DMAT_BESSD_SCR10_XR14_P1_Q0</v>
      </c>
    </row>
    <row r="192" spans="1:21" x14ac:dyDescent="0.25">
      <c r="A192" s="5" t="s">
        <v>567</v>
      </c>
      <c r="B192" s="5" t="s">
        <v>17</v>
      </c>
      <c r="C192" t="s">
        <v>41</v>
      </c>
      <c r="E192">
        <v>1</v>
      </c>
      <c r="F192">
        <v>0</v>
      </c>
      <c r="G192">
        <v>10</v>
      </c>
      <c r="H192">
        <v>3</v>
      </c>
      <c r="I192" t="str">
        <f>VLOOKUP(U192,[1]BaseCases!$H$2:$K$143,2,FALSE)</f>
        <v>1.0035</v>
      </c>
      <c r="J192">
        <v>0</v>
      </c>
      <c r="K192">
        <v>0</v>
      </c>
      <c r="L192">
        <f t="shared" si="8"/>
        <v>0</v>
      </c>
      <c r="M192">
        <f t="shared" si="9"/>
        <v>0</v>
      </c>
      <c r="N192">
        <f>[1]Inputs!$B$5^2/((G192*[1]Inputs!$B$7)*(SQRT(1+H192^2)))</f>
        <v>5.298031341420562</v>
      </c>
      <c r="O192">
        <f t="shared" si="10"/>
        <v>5.0592472598572052E-2</v>
      </c>
      <c r="P192" t="str">
        <f>VLOOKUP(U192,[1]BaseCases!$H$2:$K$143,4,FALSE)</f>
        <v>1.0125</v>
      </c>
      <c r="Q192" t="str">
        <f>VLOOKUP(U192,[1]BaseCases!$H$2:$K$143,3,FALSE)</f>
        <v>1.0300</v>
      </c>
      <c r="R192">
        <v>0</v>
      </c>
      <c r="S192">
        <v>0</v>
      </c>
      <c r="T192" t="e">
        <f>IF(V192="","Test_"&amp;A192&amp;"_"&amp;[1]Inputs!$A$1&amp;"_R0"&amp;"_SCR"&amp;ROUND(G192,2)&amp;"_XR"&amp;ROUND(H192,2)&amp;"_P"&amp;E192&amp;"_Q"&amp;VLOOKUP(F192,#REF!,2,FALSE),"Test_"&amp;A192&amp;"_"&amp;[1]Inputs!$A$1&amp;"_R0"&amp;"_SCR"&amp;ROUND(G192,2)&amp;"_XR"&amp;ROUND(H192,2)&amp;"_P"&amp;E192&amp;"_Q"&amp;VLOOKUP(F192,#REF!,2,FALSE)&amp;"_"&amp;V192)</f>
        <v>#REF!</v>
      </c>
      <c r="U192" t="str">
        <f t="shared" si="11"/>
        <v>PSSE_DMAT_BESSD_SCR10_XR3_P1_Q0</v>
      </c>
    </row>
    <row r="193" spans="1:21" x14ac:dyDescent="0.25">
      <c r="A193" s="5" t="s">
        <v>568</v>
      </c>
      <c r="B193" s="5" t="s">
        <v>17</v>
      </c>
      <c r="C193" t="s">
        <v>42</v>
      </c>
      <c r="E193">
        <v>1</v>
      </c>
      <c r="F193">
        <v>0</v>
      </c>
      <c r="G193">
        <v>10</v>
      </c>
      <c r="H193">
        <v>3</v>
      </c>
      <c r="I193" t="str">
        <f>VLOOKUP(U193,[1]BaseCases!$H$2:$K$143,2,FALSE)</f>
        <v>1.0035</v>
      </c>
      <c r="J193">
        <v>0</v>
      </c>
      <c r="K193">
        <v>0</v>
      </c>
      <c r="L193">
        <f t="shared" si="8"/>
        <v>0</v>
      </c>
      <c r="M193">
        <f t="shared" si="9"/>
        <v>0</v>
      </c>
      <c r="N193">
        <f>[1]Inputs!$B$5^2/((G193*[1]Inputs!$B$7)*(SQRT(1+H193^2)))</f>
        <v>5.298031341420562</v>
      </c>
      <c r="O193">
        <f t="shared" si="10"/>
        <v>5.0592472598572052E-2</v>
      </c>
      <c r="P193" t="str">
        <f>VLOOKUP(U193,[1]BaseCases!$H$2:$K$143,4,FALSE)</f>
        <v>1.0125</v>
      </c>
      <c r="Q193" t="str">
        <f>VLOOKUP(U193,[1]BaseCases!$H$2:$K$143,3,FALSE)</f>
        <v>1.0300</v>
      </c>
      <c r="R193">
        <v>0</v>
      </c>
      <c r="S193">
        <v>0</v>
      </c>
      <c r="T193" t="e">
        <f>IF(V193="","Test_"&amp;A193&amp;"_"&amp;[1]Inputs!$A$1&amp;"_R0"&amp;"_SCR"&amp;ROUND(G193,2)&amp;"_XR"&amp;ROUND(H193,2)&amp;"_P"&amp;E193&amp;"_Q"&amp;VLOOKUP(F193,#REF!,2,FALSE),"Test_"&amp;A193&amp;"_"&amp;[1]Inputs!$A$1&amp;"_R0"&amp;"_SCR"&amp;ROUND(G193,2)&amp;"_XR"&amp;ROUND(H193,2)&amp;"_P"&amp;E193&amp;"_Q"&amp;VLOOKUP(F193,#REF!,2,FALSE)&amp;"_"&amp;V193)</f>
        <v>#REF!</v>
      </c>
      <c r="U193" t="str">
        <f t="shared" si="11"/>
        <v>PSSE_DMAT_BESSD_SCR10_XR3_P1_Q0</v>
      </c>
    </row>
    <row r="194" spans="1:21" x14ac:dyDescent="0.25">
      <c r="A194" s="5" t="s">
        <v>569</v>
      </c>
      <c r="B194" s="5" t="s">
        <v>17</v>
      </c>
      <c r="C194" t="s">
        <v>43</v>
      </c>
      <c r="E194">
        <v>1</v>
      </c>
      <c r="F194">
        <v>0</v>
      </c>
      <c r="G194">
        <v>10</v>
      </c>
      <c r="H194">
        <v>3</v>
      </c>
      <c r="I194" t="str">
        <f>VLOOKUP(U194,[1]BaseCases!$H$2:$K$143,2,FALSE)</f>
        <v>1.0035</v>
      </c>
      <c r="J194">
        <v>0</v>
      </c>
      <c r="K194">
        <v>0</v>
      </c>
      <c r="L194">
        <f t="shared" ref="L194:L257" si="12">N194*S194</f>
        <v>0</v>
      </c>
      <c r="M194">
        <f t="shared" ref="M194:M257" si="13">O194*S194</f>
        <v>0</v>
      </c>
      <c r="N194">
        <f>[1]Inputs!$B$5^2/((G194*[1]Inputs!$B$7)*(SQRT(1+H194^2)))</f>
        <v>5.298031341420562</v>
      </c>
      <c r="O194">
        <f t="shared" si="10"/>
        <v>5.0592472598572052E-2</v>
      </c>
      <c r="P194" t="str">
        <f>VLOOKUP(U194,[1]BaseCases!$H$2:$K$143,4,FALSE)</f>
        <v>1.0125</v>
      </c>
      <c r="Q194" t="str">
        <f>VLOOKUP(U194,[1]BaseCases!$H$2:$K$143,3,FALSE)</f>
        <v>1.0300</v>
      </c>
      <c r="R194">
        <v>0</v>
      </c>
      <c r="S194">
        <v>0</v>
      </c>
      <c r="T194" t="e">
        <f>IF(V194="","Test_"&amp;A194&amp;"_"&amp;[1]Inputs!$A$1&amp;"_R0"&amp;"_SCR"&amp;ROUND(G194,2)&amp;"_XR"&amp;ROUND(H194,2)&amp;"_P"&amp;E194&amp;"_Q"&amp;VLOOKUP(F194,#REF!,2,FALSE),"Test_"&amp;A194&amp;"_"&amp;[1]Inputs!$A$1&amp;"_R0"&amp;"_SCR"&amp;ROUND(G194,2)&amp;"_XR"&amp;ROUND(H194,2)&amp;"_P"&amp;E194&amp;"_Q"&amp;VLOOKUP(F194,#REF!,2,FALSE)&amp;"_"&amp;V194)</f>
        <v>#REF!</v>
      </c>
      <c r="U194" t="str">
        <f t="shared" si="11"/>
        <v>PSSE_DMAT_BESSD_SCR10_XR3_P1_Q0</v>
      </c>
    </row>
    <row r="195" spans="1:21" x14ac:dyDescent="0.25">
      <c r="A195" s="5" t="s">
        <v>570</v>
      </c>
      <c r="B195" s="5" t="s">
        <v>17</v>
      </c>
      <c r="C195" t="s">
        <v>41</v>
      </c>
      <c r="E195">
        <v>1</v>
      </c>
      <c r="F195">
        <v>0</v>
      </c>
      <c r="G195">
        <v>3</v>
      </c>
      <c r="H195">
        <v>14</v>
      </c>
      <c r="I195" t="str">
        <f>VLOOKUP(U195,[1]BaseCases!$H$2:$K$143,2,FALSE)</f>
        <v>1.0573</v>
      </c>
      <c r="J195">
        <v>0</v>
      </c>
      <c r="K195">
        <v>0</v>
      </c>
      <c r="L195">
        <f t="shared" si="12"/>
        <v>0</v>
      </c>
      <c r="M195">
        <f t="shared" si="13"/>
        <v>0</v>
      </c>
      <c r="N195">
        <f>[1]Inputs!$B$5^2/((G195*[1]Inputs!$B$7)*(SQRT(1+H195^2)))</f>
        <v>3.9788737147094158</v>
      </c>
      <c r="O195">
        <f t="shared" ref="O195:O258" si="14">N195*H195/(2*PI()*50)</f>
        <v>0.17731207749763628</v>
      </c>
      <c r="P195" t="str">
        <f>VLOOKUP(U195,[1]BaseCases!$H$2:$K$143,4,FALSE)</f>
        <v>1.0125</v>
      </c>
      <c r="Q195" t="str">
        <f>VLOOKUP(U195,[1]BaseCases!$H$2:$K$143,3,FALSE)</f>
        <v>1.0300</v>
      </c>
      <c r="R195">
        <v>0</v>
      </c>
      <c r="S195">
        <v>0</v>
      </c>
      <c r="T195" t="e">
        <f>IF(V195="","Test_"&amp;A195&amp;"_"&amp;[1]Inputs!$A$1&amp;"_R0"&amp;"_SCR"&amp;ROUND(G195,2)&amp;"_XR"&amp;ROUND(H195,2)&amp;"_P"&amp;E195&amp;"_Q"&amp;VLOOKUP(F195,#REF!,2,FALSE),"Test_"&amp;A195&amp;"_"&amp;[1]Inputs!$A$1&amp;"_R0"&amp;"_SCR"&amp;ROUND(G195,2)&amp;"_XR"&amp;ROUND(H195,2)&amp;"_P"&amp;E195&amp;"_Q"&amp;VLOOKUP(F195,#REF!,2,FALSE)&amp;"_"&amp;V195)</f>
        <v>#REF!</v>
      </c>
      <c r="U195" t="str">
        <f t="shared" ref="U195:U258" si="15">"PSSE_DMAT_BESSD_SCR"&amp;ROUND(G195,2)&amp;"_XR"&amp;ROUND(H195,2)&amp;"_P"&amp;E195&amp;"_Q"&amp;F195</f>
        <v>PSSE_DMAT_BESSD_SCR3_XR14_P1_Q0</v>
      </c>
    </row>
    <row r="196" spans="1:21" x14ac:dyDescent="0.25">
      <c r="A196" s="5" t="s">
        <v>571</v>
      </c>
      <c r="B196" s="5" t="s">
        <v>17</v>
      </c>
      <c r="C196" t="s">
        <v>42</v>
      </c>
      <c r="E196">
        <v>1</v>
      </c>
      <c r="F196">
        <v>0</v>
      </c>
      <c r="G196">
        <v>3</v>
      </c>
      <c r="H196">
        <v>14</v>
      </c>
      <c r="I196" t="str">
        <f>VLOOKUP(U196,[1]BaseCases!$H$2:$K$143,2,FALSE)</f>
        <v>1.0573</v>
      </c>
      <c r="J196">
        <v>0</v>
      </c>
      <c r="K196">
        <v>0</v>
      </c>
      <c r="L196">
        <f t="shared" si="12"/>
        <v>0</v>
      </c>
      <c r="M196">
        <f t="shared" si="13"/>
        <v>0</v>
      </c>
      <c r="N196">
        <f>[1]Inputs!$B$5^2/((G196*[1]Inputs!$B$7)*(SQRT(1+H196^2)))</f>
        <v>3.9788737147094158</v>
      </c>
      <c r="O196">
        <f t="shared" si="14"/>
        <v>0.17731207749763628</v>
      </c>
      <c r="P196" t="str">
        <f>VLOOKUP(U196,[1]BaseCases!$H$2:$K$143,4,FALSE)</f>
        <v>1.0125</v>
      </c>
      <c r="Q196" t="str">
        <f>VLOOKUP(U196,[1]BaseCases!$H$2:$K$143,3,FALSE)</f>
        <v>1.0300</v>
      </c>
      <c r="R196">
        <v>0</v>
      </c>
      <c r="S196">
        <v>0</v>
      </c>
      <c r="T196" t="e">
        <f>IF(V196="","Test_"&amp;A196&amp;"_"&amp;[1]Inputs!$A$1&amp;"_R0"&amp;"_SCR"&amp;ROUND(G196,2)&amp;"_XR"&amp;ROUND(H196,2)&amp;"_P"&amp;E196&amp;"_Q"&amp;VLOOKUP(F196,#REF!,2,FALSE),"Test_"&amp;A196&amp;"_"&amp;[1]Inputs!$A$1&amp;"_R0"&amp;"_SCR"&amp;ROUND(G196,2)&amp;"_XR"&amp;ROUND(H196,2)&amp;"_P"&amp;E196&amp;"_Q"&amp;VLOOKUP(F196,#REF!,2,FALSE)&amp;"_"&amp;V196)</f>
        <v>#REF!</v>
      </c>
      <c r="U196" t="str">
        <f t="shared" si="15"/>
        <v>PSSE_DMAT_BESSD_SCR3_XR14_P1_Q0</v>
      </c>
    </row>
    <row r="197" spans="1:21" x14ac:dyDescent="0.25">
      <c r="A197" s="5" t="s">
        <v>572</v>
      </c>
      <c r="B197" s="5" t="s">
        <v>17</v>
      </c>
      <c r="C197" t="s">
        <v>43</v>
      </c>
      <c r="E197">
        <v>1</v>
      </c>
      <c r="F197">
        <v>0</v>
      </c>
      <c r="G197">
        <v>3</v>
      </c>
      <c r="H197">
        <v>14</v>
      </c>
      <c r="I197" t="str">
        <f>VLOOKUP(U197,[1]BaseCases!$H$2:$K$143,2,FALSE)</f>
        <v>1.0573</v>
      </c>
      <c r="J197">
        <v>0</v>
      </c>
      <c r="K197">
        <v>0</v>
      </c>
      <c r="L197">
        <f t="shared" si="12"/>
        <v>0</v>
      </c>
      <c r="M197">
        <f t="shared" si="13"/>
        <v>0</v>
      </c>
      <c r="N197">
        <f>[1]Inputs!$B$5^2/((G197*[1]Inputs!$B$7)*(SQRT(1+H197^2)))</f>
        <v>3.9788737147094158</v>
      </c>
      <c r="O197">
        <f t="shared" si="14"/>
        <v>0.17731207749763628</v>
      </c>
      <c r="P197" t="str">
        <f>VLOOKUP(U197,[1]BaseCases!$H$2:$K$143,4,FALSE)</f>
        <v>1.0125</v>
      </c>
      <c r="Q197" t="str">
        <f>VLOOKUP(U197,[1]BaseCases!$H$2:$K$143,3,FALSE)</f>
        <v>1.0300</v>
      </c>
      <c r="R197">
        <v>0</v>
      </c>
      <c r="S197">
        <v>0</v>
      </c>
      <c r="T197" t="e">
        <f>IF(V197="","Test_"&amp;A197&amp;"_"&amp;[1]Inputs!$A$1&amp;"_R0"&amp;"_SCR"&amp;ROUND(G197,2)&amp;"_XR"&amp;ROUND(H197,2)&amp;"_P"&amp;E197&amp;"_Q"&amp;VLOOKUP(F197,#REF!,2,FALSE),"Test_"&amp;A197&amp;"_"&amp;[1]Inputs!$A$1&amp;"_R0"&amp;"_SCR"&amp;ROUND(G197,2)&amp;"_XR"&amp;ROUND(H197,2)&amp;"_P"&amp;E197&amp;"_Q"&amp;VLOOKUP(F197,#REF!,2,FALSE)&amp;"_"&amp;V197)</f>
        <v>#REF!</v>
      </c>
      <c r="U197" t="str">
        <f t="shared" si="15"/>
        <v>PSSE_DMAT_BESSD_SCR3_XR14_P1_Q0</v>
      </c>
    </row>
    <row r="198" spans="1:21" x14ac:dyDescent="0.25">
      <c r="A198" s="5" t="s">
        <v>573</v>
      </c>
      <c r="B198" s="5" t="s">
        <v>17</v>
      </c>
      <c r="C198" t="s">
        <v>41</v>
      </c>
      <c r="E198">
        <v>1</v>
      </c>
      <c r="F198">
        <v>0</v>
      </c>
      <c r="G198">
        <v>3</v>
      </c>
      <c r="H198">
        <v>3</v>
      </c>
      <c r="I198" t="str">
        <f>VLOOKUP(U198,[1]BaseCases!$H$2:$K$143,2,FALSE)</f>
        <v>0.9773</v>
      </c>
      <c r="J198">
        <v>0</v>
      </c>
      <c r="K198">
        <v>0</v>
      </c>
      <c r="L198">
        <f t="shared" si="12"/>
        <v>0</v>
      </c>
      <c r="M198">
        <f t="shared" si="13"/>
        <v>0</v>
      </c>
      <c r="N198">
        <f>[1]Inputs!$B$5^2/((G198*[1]Inputs!$B$7)*(SQRT(1+H198^2)))</f>
        <v>17.660104471401873</v>
      </c>
      <c r="O198">
        <f t="shared" si="14"/>
        <v>0.16864157532857349</v>
      </c>
      <c r="P198" t="str">
        <f>VLOOKUP(U198,[1]BaseCases!$H$2:$K$143,4,FALSE)</f>
        <v>1.0000</v>
      </c>
      <c r="Q198" t="str">
        <f>VLOOKUP(U198,[1]BaseCases!$H$2:$K$143,3,FALSE)</f>
        <v>1.0300</v>
      </c>
      <c r="R198">
        <v>0</v>
      </c>
      <c r="S198">
        <v>0</v>
      </c>
      <c r="T198" t="e">
        <f>IF(V198="","Test_"&amp;A198&amp;"_"&amp;[1]Inputs!$A$1&amp;"_R0"&amp;"_SCR"&amp;ROUND(G198,2)&amp;"_XR"&amp;ROUND(H198,2)&amp;"_P"&amp;E198&amp;"_Q"&amp;VLOOKUP(F198,#REF!,2,FALSE),"Test_"&amp;A198&amp;"_"&amp;[1]Inputs!$A$1&amp;"_R0"&amp;"_SCR"&amp;ROUND(G198,2)&amp;"_XR"&amp;ROUND(H198,2)&amp;"_P"&amp;E198&amp;"_Q"&amp;VLOOKUP(F198,#REF!,2,FALSE)&amp;"_"&amp;V198)</f>
        <v>#REF!</v>
      </c>
      <c r="U198" t="str">
        <f t="shared" si="15"/>
        <v>PSSE_DMAT_BESSD_SCR3_XR3_P1_Q0</v>
      </c>
    </row>
    <row r="199" spans="1:21" x14ac:dyDescent="0.25">
      <c r="A199" s="5" t="s">
        <v>574</v>
      </c>
      <c r="B199" s="5" t="s">
        <v>17</v>
      </c>
      <c r="C199" t="s">
        <v>42</v>
      </c>
      <c r="E199">
        <v>1</v>
      </c>
      <c r="F199">
        <v>0</v>
      </c>
      <c r="G199">
        <v>3</v>
      </c>
      <c r="H199">
        <v>3</v>
      </c>
      <c r="I199" t="str">
        <f>VLOOKUP(U199,[1]BaseCases!$H$2:$K$143,2,FALSE)</f>
        <v>0.9773</v>
      </c>
      <c r="J199">
        <v>0</v>
      </c>
      <c r="K199">
        <v>0</v>
      </c>
      <c r="L199">
        <f t="shared" si="12"/>
        <v>0</v>
      </c>
      <c r="M199">
        <f t="shared" si="13"/>
        <v>0</v>
      </c>
      <c r="N199">
        <f>[1]Inputs!$B$5^2/((G199*[1]Inputs!$B$7)*(SQRT(1+H199^2)))</f>
        <v>17.660104471401873</v>
      </c>
      <c r="O199">
        <f t="shared" si="14"/>
        <v>0.16864157532857349</v>
      </c>
      <c r="P199" t="str">
        <f>VLOOKUP(U199,[1]BaseCases!$H$2:$K$143,4,FALSE)</f>
        <v>1.0000</v>
      </c>
      <c r="Q199" t="str">
        <f>VLOOKUP(U199,[1]BaseCases!$H$2:$K$143,3,FALSE)</f>
        <v>1.0300</v>
      </c>
      <c r="R199">
        <v>0</v>
      </c>
      <c r="S199">
        <v>0</v>
      </c>
      <c r="T199" t="e">
        <f>IF(V199="","Test_"&amp;A199&amp;"_"&amp;[1]Inputs!$A$1&amp;"_R0"&amp;"_SCR"&amp;ROUND(G199,2)&amp;"_XR"&amp;ROUND(H199,2)&amp;"_P"&amp;E199&amp;"_Q"&amp;VLOOKUP(F199,#REF!,2,FALSE),"Test_"&amp;A199&amp;"_"&amp;[1]Inputs!$A$1&amp;"_R0"&amp;"_SCR"&amp;ROUND(G199,2)&amp;"_XR"&amp;ROUND(H199,2)&amp;"_P"&amp;E199&amp;"_Q"&amp;VLOOKUP(F199,#REF!,2,FALSE)&amp;"_"&amp;V199)</f>
        <v>#REF!</v>
      </c>
      <c r="U199" t="str">
        <f t="shared" si="15"/>
        <v>PSSE_DMAT_BESSD_SCR3_XR3_P1_Q0</v>
      </c>
    </row>
    <row r="200" spans="1:21" x14ac:dyDescent="0.25">
      <c r="A200" s="5" t="s">
        <v>575</v>
      </c>
      <c r="B200" s="5" t="s">
        <v>17</v>
      </c>
      <c r="C200" t="s">
        <v>43</v>
      </c>
      <c r="E200">
        <v>1</v>
      </c>
      <c r="F200">
        <v>0</v>
      </c>
      <c r="G200">
        <v>3</v>
      </c>
      <c r="H200">
        <v>3</v>
      </c>
      <c r="I200" t="str">
        <f>VLOOKUP(U200,[1]BaseCases!$H$2:$K$143,2,FALSE)</f>
        <v>0.9773</v>
      </c>
      <c r="J200">
        <v>0</v>
      </c>
      <c r="K200">
        <v>0</v>
      </c>
      <c r="L200">
        <f t="shared" si="12"/>
        <v>0</v>
      </c>
      <c r="M200">
        <f t="shared" si="13"/>
        <v>0</v>
      </c>
      <c r="N200">
        <f>[1]Inputs!$B$5^2/((G200*[1]Inputs!$B$7)*(SQRT(1+H200^2)))</f>
        <v>17.660104471401873</v>
      </c>
      <c r="O200">
        <f t="shared" si="14"/>
        <v>0.16864157532857349</v>
      </c>
      <c r="P200" t="str">
        <f>VLOOKUP(U200,[1]BaseCases!$H$2:$K$143,4,FALSE)</f>
        <v>1.0000</v>
      </c>
      <c r="Q200" t="str">
        <f>VLOOKUP(U200,[1]BaseCases!$H$2:$K$143,3,FALSE)</f>
        <v>1.0300</v>
      </c>
      <c r="R200">
        <v>0</v>
      </c>
      <c r="S200">
        <v>0</v>
      </c>
      <c r="T200" t="e">
        <f>IF(V200="","Test_"&amp;A200&amp;"_"&amp;[1]Inputs!$A$1&amp;"_R0"&amp;"_SCR"&amp;ROUND(G200,2)&amp;"_XR"&amp;ROUND(H200,2)&amp;"_P"&amp;E200&amp;"_Q"&amp;VLOOKUP(F200,#REF!,2,FALSE),"Test_"&amp;A200&amp;"_"&amp;[1]Inputs!$A$1&amp;"_R0"&amp;"_SCR"&amp;ROUND(G200,2)&amp;"_XR"&amp;ROUND(H200,2)&amp;"_P"&amp;E200&amp;"_Q"&amp;VLOOKUP(F200,#REF!,2,FALSE)&amp;"_"&amp;V200)</f>
        <v>#REF!</v>
      </c>
      <c r="U200" t="str">
        <f t="shared" si="15"/>
        <v>PSSE_DMAT_BESSD_SCR3_XR3_P1_Q0</v>
      </c>
    </row>
    <row r="201" spans="1:21" x14ac:dyDescent="0.25">
      <c r="A201" s="5" t="s">
        <v>576</v>
      </c>
      <c r="B201" s="5" t="s">
        <v>17</v>
      </c>
      <c r="C201" t="s">
        <v>41</v>
      </c>
      <c r="E201">
        <v>1</v>
      </c>
      <c r="F201">
        <v>0</v>
      </c>
      <c r="G201">
        <v>7.06</v>
      </c>
      <c r="H201">
        <v>1.6319999999999999</v>
      </c>
      <c r="I201" t="str">
        <f>VLOOKUP(U201,[1]BaseCases!$H$2:$K$143,2,FALSE)</f>
        <v>0.9653</v>
      </c>
      <c r="J201">
        <v>0</v>
      </c>
      <c r="K201">
        <v>0</v>
      </c>
      <c r="L201">
        <f t="shared" si="12"/>
        <v>0</v>
      </c>
      <c r="M201">
        <f t="shared" si="13"/>
        <v>0</v>
      </c>
      <c r="N201">
        <f>[1]Inputs!$B$5^2/((G201*[1]Inputs!$B$7)*(SQRT(1+H201^2)))</f>
        <v>12.398416711713383</v>
      </c>
      <c r="O201">
        <f t="shared" si="14"/>
        <v>6.4407510153791828E-2</v>
      </c>
      <c r="P201" t="str">
        <f>VLOOKUP(U201,[1]BaseCases!$H$2:$K$143,4,FALSE)</f>
        <v>1.0000</v>
      </c>
      <c r="Q201" t="str">
        <f>VLOOKUP(U201,[1]BaseCases!$H$2:$K$143,3,FALSE)</f>
        <v>1.0300</v>
      </c>
      <c r="R201">
        <v>0</v>
      </c>
      <c r="S201">
        <v>0</v>
      </c>
      <c r="T201" t="e">
        <f>IF(V201="","Test_"&amp;A201&amp;"_"&amp;[1]Inputs!$A$1&amp;"_R0"&amp;"_SCR"&amp;ROUND(G201,2)&amp;"_XR"&amp;ROUND(H201,2)&amp;"_P"&amp;E201&amp;"_Q"&amp;VLOOKUP(F201,#REF!,2,FALSE),"Test_"&amp;A201&amp;"_"&amp;[1]Inputs!$A$1&amp;"_R0"&amp;"_SCR"&amp;ROUND(G201,2)&amp;"_XR"&amp;ROUND(H201,2)&amp;"_P"&amp;E201&amp;"_Q"&amp;VLOOKUP(F201,#REF!,2,FALSE)&amp;"_"&amp;V201)</f>
        <v>#REF!</v>
      </c>
      <c r="U201" t="str">
        <f t="shared" si="15"/>
        <v>PSSE_DMAT_BESSD_SCR7.06_XR1.63_P1_Q0</v>
      </c>
    </row>
    <row r="202" spans="1:21" x14ac:dyDescent="0.25">
      <c r="A202" s="5" t="s">
        <v>577</v>
      </c>
      <c r="B202" s="5" t="s">
        <v>17</v>
      </c>
      <c r="C202" t="s">
        <v>42</v>
      </c>
      <c r="E202">
        <v>1</v>
      </c>
      <c r="F202">
        <v>0</v>
      </c>
      <c r="G202">
        <v>7.06</v>
      </c>
      <c r="H202">
        <v>1.6319999999999999</v>
      </c>
      <c r="I202" t="str">
        <f>VLOOKUP(U202,[1]BaseCases!$H$2:$K$143,2,FALSE)</f>
        <v>0.9653</v>
      </c>
      <c r="J202">
        <v>0</v>
      </c>
      <c r="K202">
        <v>0</v>
      </c>
      <c r="L202">
        <f t="shared" si="12"/>
        <v>0</v>
      </c>
      <c r="M202">
        <f t="shared" si="13"/>
        <v>0</v>
      </c>
      <c r="N202">
        <f>[1]Inputs!$B$5^2/((G202*[1]Inputs!$B$7)*(SQRT(1+H202^2)))</f>
        <v>12.398416711713383</v>
      </c>
      <c r="O202">
        <f t="shared" si="14"/>
        <v>6.4407510153791828E-2</v>
      </c>
      <c r="P202" t="str">
        <f>VLOOKUP(U202,[1]BaseCases!$H$2:$K$143,4,FALSE)</f>
        <v>1.0000</v>
      </c>
      <c r="Q202" t="str">
        <f>VLOOKUP(U202,[1]BaseCases!$H$2:$K$143,3,FALSE)</f>
        <v>1.0300</v>
      </c>
      <c r="R202">
        <v>0</v>
      </c>
      <c r="S202">
        <v>0</v>
      </c>
      <c r="T202" t="e">
        <f>IF(V202="","Test_"&amp;A202&amp;"_"&amp;[1]Inputs!$A$1&amp;"_R0"&amp;"_SCR"&amp;ROUND(G202,2)&amp;"_XR"&amp;ROUND(H202,2)&amp;"_P"&amp;E202&amp;"_Q"&amp;VLOOKUP(F202,#REF!,2,FALSE),"Test_"&amp;A202&amp;"_"&amp;[1]Inputs!$A$1&amp;"_R0"&amp;"_SCR"&amp;ROUND(G202,2)&amp;"_XR"&amp;ROUND(H202,2)&amp;"_P"&amp;E202&amp;"_Q"&amp;VLOOKUP(F202,#REF!,2,FALSE)&amp;"_"&amp;V202)</f>
        <v>#REF!</v>
      </c>
      <c r="U202" t="str">
        <f t="shared" si="15"/>
        <v>PSSE_DMAT_BESSD_SCR7.06_XR1.63_P1_Q0</v>
      </c>
    </row>
    <row r="203" spans="1:21" x14ac:dyDescent="0.25">
      <c r="A203" s="5" t="s">
        <v>578</v>
      </c>
      <c r="B203" s="5" t="s">
        <v>17</v>
      </c>
      <c r="C203" t="s">
        <v>43</v>
      </c>
      <c r="E203">
        <v>1</v>
      </c>
      <c r="F203">
        <v>0</v>
      </c>
      <c r="G203">
        <v>7.06</v>
      </c>
      <c r="H203">
        <v>1.6319999999999999</v>
      </c>
      <c r="I203" t="str">
        <f>VLOOKUP(U203,[1]BaseCases!$H$2:$K$143,2,FALSE)</f>
        <v>0.9653</v>
      </c>
      <c r="J203">
        <v>0</v>
      </c>
      <c r="K203">
        <v>0</v>
      </c>
      <c r="L203">
        <f t="shared" si="12"/>
        <v>0</v>
      </c>
      <c r="M203">
        <f t="shared" si="13"/>
        <v>0</v>
      </c>
      <c r="N203">
        <f>[1]Inputs!$B$5^2/((G203*[1]Inputs!$B$7)*(SQRT(1+H203^2)))</f>
        <v>12.398416711713383</v>
      </c>
      <c r="O203">
        <f t="shared" si="14"/>
        <v>6.4407510153791828E-2</v>
      </c>
      <c r="P203" t="str">
        <f>VLOOKUP(U203,[1]BaseCases!$H$2:$K$143,4,FALSE)</f>
        <v>1.0000</v>
      </c>
      <c r="Q203" t="str">
        <f>VLOOKUP(U203,[1]BaseCases!$H$2:$K$143,3,FALSE)</f>
        <v>1.0300</v>
      </c>
      <c r="R203">
        <v>0</v>
      </c>
      <c r="S203">
        <v>0</v>
      </c>
      <c r="T203" t="e">
        <f>IF(V203="","Test_"&amp;A203&amp;"_"&amp;[1]Inputs!$A$1&amp;"_R0"&amp;"_SCR"&amp;ROUND(G203,2)&amp;"_XR"&amp;ROUND(H203,2)&amp;"_P"&amp;E203&amp;"_Q"&amp;VLOOKUP(F203,#REF!,2,FALSE),"Test_"&amp;A203&amp;"_"&amp;[1]Inputs!$A$1&amp;"_R0"&amp;"_SCR"&amp;ROUND(G203,2)&amp;"_XR"&amp;ROUND(H203,2)&amp;"_P"&amp;E203&amp;"_Q"&amp;VLOOKUP(F203,#REF!,2,FALSE)&amp;"_"&amp;V203)</f>
        <v>#REF!</v>
      </c>
      <c r="U203" t="str">
        <f t="shared" si="15"/>
        <v>PSSE_DMAT_BESSD_SCR7.06_XR1.63_P1_Q0</v>
      </c>
    </row>
    <row r="204" spans="1:21" x14ac:dyDescent="0.25">
      <c r="A204" s="5" t="s">
        <v>579</v>
      </c>
      <c r="B204" s="5" t="s">
        <v>17</v>
      </c>
      <c r="C204" t="s">
        <v>41</v>
      </c>
      <c r="E204">
        <v>1</v>
      </c>
      <c r="F204">
        <v>0</v>
      </c>
      <c r="G204">
        <v>4.53</v>
      </c>
      <c r="H204">
        <v>1.212</v>
      </c>
      <c r="I204" t="str">
        <f>VLOOKUP(U204,[1]BaseCases!$H$2:$K$143,2,FALSE)</f>
        <v>0.9087</v>
      </c>
      <c r="J204">
        <v>0</v>
      </c>
      <c r="K204">
        <v>0</v>
      </c>
      <c r="L204">
        <f t="shared" si="12"/>
        <v>0</v>
      </c>
      <c r="M204">
        <f t="shared" si="13"/>
        <v>0</v>
      </c>
      <c r="N204">
        <f>[1]Inputs!$B$5^2/((G204*[1]Inputs!$B$7)*(SQRT(1+H204^2)))</f>
        <v>23.537519962726652</v>
      </c>
      <c r="O204">
        <f t="shared" si="14"/>
        <v>9.0805770640656758E-2</v>
      </c>
      <c r="P204" t="str">
        <f>VLOOKUP(U204,[1]BaseCases!$H$2:$K$143,4,FALSE)</f>
        <v>1.0000</v>
      </c>
      <c r="Q204" t="str">
        <f>VLOOKUP(U204,[1]BaseCases!$H$2:$K$143,3,FALSE)</f>
        <v>1.0300</v>
      </c>
      <c r="R204">
        <v>0</v>
      </c>
      <c r="S204">
        <v>0</v>
      </c>
      <c r="T204" t="e">
        <f>IF(V204="","Test_"&amp;A204&amp;"_"&amp;[1]Inputs!$A$1&amp;"_R0"&amp;"_SCR"&amp;ROUND(G204,2)&amp;"_XR"&amp;ROUND(H204,2)&amp;"_P"&amp;E204&amp;"_Q"&amp;VLOOKUP(F204,#REF!,2,FALSE),"Test_"&amp;A204&amp;"_"&amp;[1]Inputs!$A$1&amp;"_R0"&amp;"_SCR"&amp;ROUND(G204,2)&amp;"_XR"&amp;ROUND(H204,2)&amp;"_P"&amp;E204&amp;"_Q"&amp;VLOOKUP(F204,#REF!,2,FALSE)&amp;"_"&amp;V204)</f>
        <v>#REF!</v>
      </c>
      <c r="U204" t="str">
        <f t="shared" si="15"/>
        <v>PSSE_DMAT_BESSD_SCR4.53_XR1.21_P1_Q0</v>
      </c>
    </row>
    <row r="205" spans="1:21" x14ac:dyDescent="0.25">
      <c r="A205" s="5" t="s">
        <v>580</v>
      </c>
      <c r="B205" s="5" t="s">
        <v>17</v>
      </c>
      <c r="C205" t="s">
        <v>42</v>
      </c>
      <c r="E205">
        <v>1</v>
      </c>
      <c r="F205">
        <v>0</v>
      </c>
      <c r="G205">
        <v>4.53</v>
      </c>
      <c r="H205">
        <v>1.212</v>
      </c>
      <c r="I205" t="str">
        <f>VLOOKUP(U205,[1]BaseCases!$H$2:$K$143,2,FALSE)</f>
        <v>0.9087</v>
      </c>
      <c r="J205">
        <v>0</v>
      </c>
      <c r="K205">
        <v>0</v>
      </c>
      <c r="L205">
        <f t="shared" si="12"/>
        <v>0</v>
      </c>
      <c r="M205">
        <f t="shared" si="13"/>
        <v>0</v>
      </c>
      <c r="N205">
        <f>[1]Inputs!$B$5^2/((G205*[1]Inputs!$B$7)*(SQRT(1+H205^2)))</f>
        <v>23.537519962726652</v>
      </c>
      <c r="O205">
        <f t="shared" si="14"/>
        <v>9.0805770640656758E-2</v>
      </c>
      <c r="P205" t="str">
        <f>VLOOKUP(U205,[1]BaseCases!$H$2:$K$143,4,FALSE)</f>
        <v>1.0000</v>
      </c>
      <c r="Q205" t="str">
        <f>VLOOKUP(U205,[1]BaseCases!$H$2:$K$143,3,FALSE)</f>
        <v>1.0300</v>
      </c>
      <c r="R205">
        <v>0</v>
      </c>
      <c r="S205">
        <v>0</v>
      </c>
      <c r="T205" t="e">
        <f>IF(V205="","Test_"&amp;A205&amp;"_"&amp;[1]Inputs!$A$1&amp;"_R0"&amp;"_SCR"&amp;ROUND(G205,2)&amp;"_XR"&amp;ROUND(H205,2)&amp;"_P"&amp;E205&amp;"_Q"&amp;VLOOKUP(F205,#REF!,2,FALSE),"Test_"&amp;A205&amp;"_"&amp;[1]Inputs!$A$1&amp;"_R0"&amp;"_SCR"&amp;ROUND(G205,2)&amp;"_XR"&amp;ROUND(H205,2)&amp;"_P"&amp;E205&amp;"_Q"&amp;VLOOKUP(F205,#REF!,2,FALSE)&amp;"_"&amp;V205)</f>
        <v>#REF!</v>
      </c>
      <c r="U205" t="str">
        <f t="shared" si="15"/>
        <v>PSSE_DMAT_BESSD_SCR4.53_XR1.21_P1_Q0</v>
      </c>
    </row>
    <row r="206" spans="1:21" x14ac:dyDescent="0.25">
      <c r="A206" s="5" t="s">
        <v>581</v>
      </c>
      <c r="B206" s="5" t="s">
        <v>17</v>
      </c>
      <c r="C206" t="s">
        <v>43</v>
      </c>
      <c r="E206">
        <v>1</v>
      </c>
      <c r="F206">
        <v>0</v>
      </c>
      <c r="G206">
        <v>4.53</v>
      </c>
      <c r="H206">
        <v>1.212</v>
      </c>
      <c r="I206" t="str">
        <f>VLOOKUP(U206,[1]BaseCases!$H$2:$K$143,2,FALSE)</f>
        <v>0.9087</v>
      </c>
      <c r="J206">
        <v>0</v>
      </c>
      <c r="K206">
        <v>0</v>
      </c>
      <c r="L206">
        <f t="shared" si="12"/>
        <v>0</v>
      </c>
      <c r="M206">
        <f t="shared" si="13"/>
        <v>0</v>
      </c>
      <c r="N206">
        <f>[1]Inputs!$B$5^2/((G206*[1]Inputs!$B$7)*(SQRT(1+H206^2)))</f>
        <v>23.537519962726652</v>
      </c>
      <c r="O206">
        <f t="shared" si="14"/>
        <v>9.0805770640656758E-2</v>
      </c>
      <c r="P206" t="str">
        <f>VLOOKUP(U206,[1]BaseCases!$H$2:$K$143,4,FALSE)</f>
        <v>1.0000</v>
      </c>
      <c r="Q206" t="str">
        <f>VLOOKUP(U206,[1]BaseCases!$H$2:$K$143,3,FALSE)</f>
        <v>1.0300</v>
      </c>
      <c r="R206">
        <v>0</v>
      </c>
      <c r="S206">
        <v>0</v>
      </c>
      <c r="T206" t="e">
        <f>IF(V206="","Test_"&amp;A206&amp;"_"&amp;[1]Inputs!$A$1&amp;"_R0"&amp;"_SCR"&amp;ROUND(G206,2)&amp;"_XR"&amp;ROUND(H206,2)&amp;"_P"&amp;E206&amp;"_Q"&amp;VLOOKUP(F206,#REF!,2,FALSE),"Test_"&amp;A206&amp;"_"&amp;[1]Inputs!$A$1&amp;"_R0"&amp;"_SCR"&amp;ROUND(G206,2)&amp;"_XR"&amp;ROUND(H206,2)&amp;"_P"&amp;E206&amp;"_Q"&amp;VLOOKUP(F206,#REF!,2,FALSE)&amp;"_"&amp;V206)</f>
        <v>#REF!</v>
      </c>
      <c r="U206" t="str">
        <f t="shared" si="15"/>
        <v>PSSE_DMAT_BESSD_SCR4.53_XR1.21_P1_Q0</v>
      </c>
    </row>
    <row r="207" spans="1:21" x14ac:dyDescent="0.25">
      <c r="A207" s="5" t="s">
        <v>582</v>
      </c>
      <c r="B207" s="5" t="s">
        <v>17</v>
      </c>
      <c r="C207" t="s">
        <v>41</v>
      </c>
      <c r="E207">
        <v>0.5</v>
      </c>
      <c r="F207">
        <v>0</v>
      </c>
      <c r="G207">
        <v>7.06</v>
      </c>
      <c r="H207">
        <v>1.6319999999999999</v>
      </c>
      <c r="I207" t="str">
        <f>VLOOKUP(U207,[1]BaseCases!$H$2:$K$143,2,FALSE)</f>
        <v>0.9958</v>
      </c>
      <c r="J207">
        <v>0</v>
      </c>
      <c r="K207">
        <v>0</v>
      </c>
      <c r="L207">
        <f t="shared" si="12"/>
        <v>0</v>
      </c>
      <c r="M207">
        <f t="shared" si="13"/>
        <v>0</v>
      </c>
      <c r="N207">
        <f>[1]Inputs!$B$5^2/((G207*[1]Inputs!$B$7)*(SQRT(1+H207^2)))</f>
        <v>12.398416711713383</v>
      </c>
      <c r="O207">
        <f t="shared" si="14"/>
        <v>6.4407510153791828E-2</v>
      </c>
      <c r="P207" t="str">
        <f>VLOOKUP(U207,[1]BaseCases!$H$2:$K$143,4,FALSE)</f>
        <v>1.0000</v>
      </c>
      <c r="Q207" t="str">
        <f>VLOOKUP(U207,[1]BaseCases!$H$2:$K$143,3,FALSE)</f>
        <v>1.0300</v>
      </c>
      <c r="R207">
        <v>0</v>
      </c>
      <c r="S207">
        <v>0</v>
      </c>
      <c r="T207" t="e">
        <f>IF(V207="","Test_"&amp;A207&amp;"_"&amp;[1]Inputs!$A$1&amp;"_R0"&amp;"_SCR"&amp;ROUND(G207,2)&amp;"_XR"&amp;ROUND(H207,2)&amp;"_P"&amp;E207&amp;"_Q"&amp;VLOOKUP(F207,#REF!,2,FALSE),"Test_"&amp;A207&amp;"_"&amp;[1]Inputs!$A$1&amp;"_R0"&amp;"_SCR"&amp;ROUND(G207,2)&amp;"_XR"&amp;ROUND(H207,2)&amp;"_P"&amp;E207&amp;"_Q"&amp;VLOOKUP(F207,#REF!,2,FALSE)&amp;"_"&amp;V207)</f>
        <v>#REF!</v>
      </c>
      <c r="U207" t="str">
        <f t="shared" si="15"/>
        <v>PSSE_DMAT_BESSD_SCR7.06_XR1.63_P0.5_Q0</v>
      </c>
    </row>
    <row r="208" spans="1:21" x14ac:dyDescent="0.25">
      <c r="A208" s="5" t="s">
        <v>583</v>
      </c>
      <c r="B208" s="5" t="s">
        <v>17</v>
      </c>
      <c r="C208" t="s">
        <v>42</v>
      </c>
      <c r="E208">
        <v>0.5</v>
      </c>
      <c r="F208">
        <v>0</v>
      </c>
      <c r="G208">
        <v>7.06</v>
      </c>
      <c r="H208">
        <v>1.6319999999999999</v>
      </c>
      <c r="I208" t="str">
        <f>VLOOKUP(U208,[1]BaseCases!$H$2:$K$143,2,FALSE)</f>
        <v>0.9958</v>
      </c>
      <c r="J208">
        <v>0</v>
      </c>
      <c r="K208">
        <v>0</v>
      </c>
      <c r="L208">
        <f t="shared" si="12"/>
        <v>0</v>
      </c>
      <c r="M208">
        <f t="shared" si="13"/>
        <v>0</v>
      </c>
      <c r="N208">
        <f>[1]Inputs!$B$5^2/((G208*[1]Inputs!$B$7)*(SQRT(1+H208^2)))</f>
        <v>12.398416711713383</v>
      </c>
      <c r="O208">
        <f t="shared" si="14"/>
        <v>6.4407510153791828E-2</v>
      </c>
      <c r="P208" t="str">
        <f>VLOOKUP(U208,[1]BaseCases!$H$2:$K$143,4,FALSE)</f>
        <v>1.0000</v>
      </c>
      <c r="Q208" t="str">
        <f>VLOOKUP(U208,[1]BaseCases!$H$2:$K$143,3,FALSE)</f>
        <v>1.0300</v>
      </c>
      <c r="R208">
        <v>0</v>
      </c>
      <c r="S208">
        <v>0</v>
      </c>
      <c r="T208" t="e">
        <f>IF(V208="","Test_"&amp;A208&amp;"_"&amp;[1]Inputs!$A$1&amp;"_R0"&amp;"_SCR"&amp;ROUND(G208,2)&amp;"_XR"&amp;ROUND(H208,2)&amp;"_P"&amp;E208&amp;"_Q"&amp;VLOOKUP(F208,#REF!,2,FALSE),"Test_"&amp;A208&amp;"_"&amp;[1]Inputs!$A$1&amp;"_R0"&amp;"_SCR"&amp;ROUND(G208,2)&amp;"_XR"&amp;ROUND(H208,2)&amp;"_P"&amp;E208&amp;"_Q"&amp;VLOOKUP(F208,#REF!,2,FALSE)&amp;"_"&amp;V208)</f>
        <v>#REF!</v>
      </c>
      <c r="U208" t="str">
        <f t="shared" si="15"/>
        <v>PSSE_DMAT_BESSD_SCR7.06_XR1.63_P0.5_Q0</v>
      </c>
    </row>
    <row r="209" spans="1:22" x14ac:dyDescent="0.25">
      <c r="A209" s="5" t="s">
        <v>584</v>
      </c>
      <c r="B209" s="5" t="s">
        <v>17</v>
      </c>
      <c r="C209" t="s">
        <v>43</v>
      </c>
      <c r="E209">
        <v>0.5</v>
      </c>
      <c r="F209">
        <v>0</v>
      </c>
      <c r="G209">
        <v>7.06</v>
      </c>
      <c r="H209">
        <v>1.6319999999999999</v>
      </c>
      <c r="I209" t="str">
        <f>VLOOKUP(U209,[1]BaseCases!$H$2:$K$143,2,FALSE)</f>
        <v>0.9958</v>
      </c>
      <c r="J209">
        <v>0</v>
      </c>
      <c r="K209">
        <v>0</v>
      </c>
      <c r="L209">
        <f t="shared" si="12"/>
        <v>0</v>
      </c>
      <c r="M209">
        <f t="shared" si="13"/>
        <v>0</v>
      </c>
      <c r="N209">
        <f>[1]Inputs!$B$5^2/((G209*[1]Inputs!$B$7)*(SQRT(1+H209^2)))</f>
        <v>12.398416711713383</v>
      </c>
      <c r="O209">
        <f t="shared" si="14"/>
        <v>6.4407510153791828E-2</v>
      </c>
      <c r="P209" t="str">
        <f>VLOOKUP(U209,[1]BaseCases!$H$2:$K$143,4,FALSE)</f>
        <v>1.0000</v>
      </c>
      <c r="Q209" t="str">
        <f>VLOOKUP(U209,[1]BaseCases!$H$2:$K$143,3,FALSE)</f>
        <v>1.0300</v>
      </c>
      <c r="R209">
        <v>0</v>
      </c>
      <c r="S209">
        <v>0</v>
      </c>
      <c r="T209" t="e">
        <f>IF(V209="","Test_"&amp;A209&amp;"_"&amp;[1]Inputs!$A$1&amp;"_R0"&amp;"_SCR"&amp;ROUND(G209,2)&amp;"_XR"&amp;ROUND(H209,2)&amp;"_P"&amp;E209&amp;"_Q"&amp;VLOOKUP(F209,#REF!,2,FALSE),"Test_"&amp;A209&amp;"_"&amp;[1]Inputs!$A$1&amp;"_R0"&amp;"_SCR"&amp;ROUND(G209,2)&amp;"_XR"&amp;ROUND(H209,2)&amp;"_P"&amp;E209&amp;"_Q"&amp;VLOOKUP(F209,#REF!,2,FALSE)&amp;"_"&amp;V209)</f>
        <v>#REF!</v>
      </c>
      <c r="U209" t="str">
        <f t="shared" si="15"/>
        <v>PSSE_DMAT_BESSD_SCR7.06_XR1.63_P0.5_Q0</v>
      </c>
    </row>
    <row r="210" spans="1:22" x14ac:dyDescent="0.25">
      <c r="A210" s="5" t="s">
        <v>585</v>
      </c>
      <c r="B210" s="5" t="s">
        <v>17</v>
      </c>
      <c r="C210" t="s">
        <v>41</v>
      </c>
      <c r="E210">
        <v>0.5</v>
      </c>
      <c r="F210">
        <v>0</v>
      </c>
      <c r="G210">
        <v>4.53</v>
      </c>
      <c r="H210">
        <v>1.212</v>
      </c>
      <c r="I210" t="str">
        <f>VLOOKUP(U210,[1]BaseCases!$H$2:$K$143,2,FALSE)</f>
        <v>0.9653</v>
      </c>
      <c r="J210">
        <v>0</v>
      </c>
      <c r="K210">
        <v>0</v>
      </c>
      <c r="L210">
        <f t="shared" si="12"/>
        <v>0</v>
      </c>
      <c r="M210">
        <f t="shared" si="13"/>
        <v>0</v>
      </c>
      <c r="N210">
        <f>[1]Inputs!$B$5^2/((G210*[1]Inputs!$B$7)*(SQRT(1+H210^2)))</f>
        <v>23.537519962726652</v>
      </c>
      <c r="O210">
        <f t="shared" si="14"/>
        <v>9.0805770640656758E-2</v>
      </c>
      <c r="P210" t="str">
        <f>VLOOKUP(U210,[1]BaseCases!$H$2:$K$143,4,FALSE)</f>
        <v>1.0000</v>
      </c>
      <c r="Q210" t="str">
        <f>VLOOKUP(U210,[1]BaseCases!$H$2:$K$143,3,FALSE)</f>
        <v>1.0300</v>
      </c>
      <c r="R210">
        <v>0</v>
      </c>
      <c r="S210">
        <v>0</v>
      </c>
      <c r="T210" t="e">
        <f>IF(V210="","Test_"&amp;A210&amp;"_"&amp;[1]Inputs!$A$1&amp;"_R0"&amp;"_SCR"&amp;ROUND(G210,2)&amp;"_XR"&amp;ROUND(H210,2)&amp;"_P"&amp;E210&amp;"_Q"&amp;VLOOKUP(F210,#REF!,2,FALSE),"Test_"&amp;A210&amp;"_"&amp;[1]Inputs!$A$1&amp;"_R0"&amp;"_SCR"&amp;ROUND(G210,2)&amp;"_XR"&amp;ROUND(H210,2)&amp;"_P"&amp;E210&amp;"_Q"&amp;VLOOKUP(F210,#REF!,2,FALSE)&amp;"_"&amp;V210)</f>
        <v>#REF!</v>
      </c>
      <c r="U210" t="str">
        <f t="shared" si="15"/>
        <v>PSSE_DMAT_BESSD_SCR4.53_XR1.21_P0.5_Q0</v>
      </c>
    </row>
    <row r="211" spans="1:22" x14ac:dyDescent="0.25">
      <c r="A211" s="5" t="s">
        <v>586</v>
      </c>
      <c r="B211" s="5" t="s">
        <v>17</v>
      </c>
      <c r="C211" t="s">
        <v>42</v>
      </c>
      <c r="E211">
        <v>0.5</v>
      </c>
      <c r="F211">
        <v>0</v>
      </c>
      <c r="G211">
        <v>4.53</v>
      </c>
      <c r="H211">
        <v>1.212</v>
      </c>
      <c r="I211" t="str">
        <f>VLOOKUP(U211,[1]BaseCases!$H$2:$K$143,2,FALSE)</f>
        <v>0.9653</v>
      </c>
      <c r="J211">
        <v>0</v>
      </c>
      <c r="K211">
        <v>0</v>
      </c>
      <c r="L211">
        <f t="shared" si="12"/>
        <v>0</v>
      </c>
      <c r="M211">
        <f t="shared" si="13"/>
        <v>0</v>
      </c>
      <c r="N211">
        <f>[1]Inputs!$B$5^2/((G211*[1]Inputs!$B$7)*(SQRT(1+H211^2)))</f>
        <v>23.537519962726652</v>
      </c>
      <c r="O211">
        <f t="shared" si="14"/>
        <v>9.0805770640656758E-2</v>
      </c>
      <c r="P211" t="str">
        <f>VLOOKUP(U211,[1]BaseCases!$H$2:$K$143,4,FALSE)</f>
        <v>1.0000</v>
      </c>
      <c r="Q211" t="str">
        <f>VLOOKUP(U211,[1]BaseCases!$H$2:$K$143,3,FALSE)</f>
        <v>1.0300</v>
      </c>
      <c r="R211">
        <v>0</v>
      </c>
      <c r="S211">
        <v>0</v>
      </c>
      <c r="T211" t="e">
        <f>IF(V211="","Test_"&amp;A211&amp;"_"&amp;[1]Inputs!$A$1&amp;"_R0"&amp;"_SCR"&amp;ROUND(G211,2)&amp;"_XR"&amp;ROUND(H211,2)&amp;"_P"&amp;E211&amp;"_Q"&amp;VLOOKUP(F211,#REF!,2,FALSE),"Test_"&amp;A211&amp;"_"&amp;[1]Inputs!$A$1&amp;"_R0"&amp;"_SCR"&amp;ROUND(G211,2)&amp;"_XR"&amp;ROUND(H211,2)&amp;"_P"&amp;E211&amp;"_Q"&amp;VLOOKUP(F211,#REF!,2,FALSE)&amp;"_"&amp;V211)</f>
        <v>#REF!</v>
      </c>
      <c r="U211" t="str">
        <f t="shared" si="15"/>
        <v>PSSE_DMAT_BESSD_SCR4.53_XR1.21_P0.5_Q0</v>
      </c>
    </row>
    <row r="212" spans="1:22" x14ac:dyDescent="0.25">
      <c r="A212" s="5" t="s">
        <v>587</v>
      </c>
      <c r="B212" s="5" t="s">
        <v>17</v>
      </c>
      <c r="C212" t="s">
        <v>43</v>
      </c>
      <c r="E212">
        <v>0.5</v>
      </c>
      <c r="F212">
        <v>0</v>
      </c>
      <c r="G212">
        <v>4.53</v>
      </c>
      <c r="H212">
        <v>1.212</v>
      </c>
      <c r="I212" t="str">
        <f>VLOOKUP(U212,[1]BaseCases!$H$2:$K$143,2,FALSE)</f>
        <v>0.9653</v>
      </c>
      <c r="J212">
        <v>0</v>
      </c>
      <c r="K212">
        <v>0</v>
      </c>
      <c r="L212">
        <f t="shared" si="12"/>
        <v>0</v>
      </c>
      <c r="M212">
        <f t="shared" si="13"/>
        <v>0</v>
      </c>
      <c r="N212">
        <f>[1]Inputs!$B$5^2/((G212*[1]Inputs!$B$7)*(SQRT(1+H212^2)))</f>
        <v>23.537519962726652</v>
      </c>
      <c r="O212">
        <f t="shared" si="14"/>
        <v>9.0805770640656758E-2</v>
      </c>
      <c r="P212" t="str">
        <f>VLOOKUP(U212,[1]BaseCases!$H$2:$K$143,4,FALSE)</f>
        <v>1.0000</v>
      </c>
      <c r="Q212" t="str">
        <f>VLOOKUP(U212,[1]BaseCases!$H$2:$K$143,3,FALSE)</f>
        <v>1.0300</v>
      </c>
      <c r="R212">
        <v>0</v>
      </c>
      <c r="S212">
        <v>0</v>
      </c>
      <c r="T212" t="e">
        <f>IF(V212="","Test_"&amp;A212&amp;"_"&amp;[1]Inputs!$A$1&amp;"_R0"&amp;"_SCR"&amp;ROUND(G212,2)&amp;"_XR"&amp;ROUND(H212,2)&amp;"_P"&amp;E212&amp;"_Q"&amp;VLOOKUP(F212,#REF!,2,FALSE),"Test_"&amp;A212&amp;"_"&amp;[1]Inputs!$A$1&amp;"_R0"&amp;"_SCR"&amp;ROUND(G212,2)&amp;"_XR"&amp;ROUND(H212,2)&amp;"_P"&amp;E212&amp;"_Q"&amp;VLOOKUP(F212,#REF!,2,FALSE)&amp;"_"&amp;V212)</f>
        <v>#REF!</v>
      </c>
      <c r="U212" t="str">
        <f t="shared" si="15"/>
        <v>PSSE_DMAT_BESSD_SCR4.53_XR1.21_P0.5_Q0</v>
      </c>
    </row>
    <row r="213" spans="1:22" x14ac:dyDescent="0.25">
      <c r="A213" s="5" t="s">
        <v>588</v>
      </c>
      <c r="B213" s="5" t="s">
        <v>17</v>
      </c>
      <c r="C213" t="s">
        <v>44</v>
      </c>
      <c r="E213">
        <v>1</v>
      </c>
      <c r="F213">
        <v>0</v>
      </c>
      <c r="G213">
        <v>10</v>
      </c>
      <c r="H213">
        <v>14</v>
      </c>
      <c r="I213" t="str">
        <f>VLOOKUP(U213,[1]BaseCases!$H$2:$K$143,2,FALSE)</f>
        <v>1.0276</v>
      </c>
      <c r="J213">
        <v>0</v>
      </c>
      <c r="K213">
        <v>0</v>
      </c>
      <c r="L213">
        <f t="shared" si="12"/>
        <v>0</v>
      </c>
      <c r="M213">
        <f t="shared" si="13"/>
        <v>0</v>
      </c>
      <c r="N213">
        <f>[1]Inputs!$B$5^2/((G213*[1]Inputs!$B$7)*(SQRT(1+H213^2)))</f>
        <v>1.1936621144128245</v>
      </c>
      <c r="O213">
        <f t="shared" si="14"/>
        <v>5.3193623249290875E-2</v>
      </c>
      <c r="P213" t="str">
        <f>VLOOKUP(U213,[1]BaseCases!$H$2:$K$143,4,FALSE)</f>
        <v>1.0125</v>
      </c>
      <c r="Q213" t="str">
        <f>VLOOKUP(U213,[1]BaseCases!$H$2:$K$143,3,FALSE)</f>
        <v>1.0300</v>
      </c>
      <c r="R213">
        <v>0</v>
      </c>
      <c r="S213">
        <v>0</v>
      </c>
      <c r="T213" t="e">
        <f>IF(V213="","Test_"&amp;A213&amp;"_"&amp;[1]Inputs!$A$1&amp;"_R0"&amp;"_SCR"&amp;ROUND(G213,2)&amp;"_XR"&amp;ROUND(H213,2)&amp;"_P"&amp;E213&amp;"_Q"&amp;VLOOKUP(F213,#REF!,2,FALSE),"Test_"&amp;A213&amp;"_"&amp;[1]Inputs!$A$1&amp;"_R0"&amp;"_SCR"&amp;ROUND(G213,2)&amp;"_XR"&amp;ROUND(H213,2)&amp;"_P"&amp;E213&amp;"_Q"&amp;VLOOKUP(F213,#REF!,2,FALSE)&amp;"_"&amp;V213)</f>
        <v>#REF!</v>
      </c>
      <c r="U213" t="str">
        <f t="shared" si="15"/>
        <v>PSSE_DMAT_BESSD_SCR10_XR14_P1_Q0</v>
      </c>
    </row>
    <row r="214" spans="1:22" x14ac:dyDescent="0.25">
      <c r="A214" t="s">
        <v>589</v>
      </c>
      <c r="B214" s="5" t="s">
        <v>17</v>
      </c>
      <c r="C214" t="s">
        <v>44</v>
      </c>
      <c r="E214">
        <v>1</v>
      </c>
      <c r="F214">
        <v>0</v>
      </c>
      <c r="G214">
        <v>10</v>
      </c>
      <c r="H214">
        <v>3</v>
      </c>
      <c r="I214" t="str">
        <f>VLOOKUP(U214,[1]BaseCases!$H$2:$K$143,2,FALSE)</f>
        <v>1.0035</v>
      </c>
      <c r="J214">
        <v>0</v>
      </c>
      <c r="K214">
        <v>0</v>
      </c>
      <c r="L214">
        <f t="shared" si="12"/>
        <v>0</v>
      </c>
      <c r="M214">
        <f t="shared" si="13"/>
        <v>0</v>
      </c>
      <c r="N214">
        <f>[1]Inputs!$B$5^2/((G214*[1]Inputs!$B$7)*(SQRT(1+H214^2)))</f>
        <v>5.298031341420562</v>
      </c>
      <c r="O214">
        <f t="shared" si="14"/>
        <v>5.0592472598572052E-2</v>
      </c>
      <c r="P214" t="str">
        <f>VLOOKUP(U214,[1]BaseCases!$H$2:$K$143,4,FALSE)</f>
        <v>1.0125</v>
      </c>
      <c r="Q214" t="str">
        <f>VLOOKUP(U214,[1]BaseCases!$H$2:$K$143,3,FALSE)</f>
        <v>1.0300</v>
      </c>
      <c r="R214">
        <v>0</v>
      </c>
      <c r="S214">
        <v>0</v>
      </c>
      <c r="T214" t="e">
        <f>IF(V214="","Test_"&amp;A214&amp;"_"&amp;[1]Inputs!$A$1&amp;"_R0"&amp;"_SCR"&amp;ROUND(G214,2)&amp;"_XR"&amp;ROUND(H214,2)&amp;"_P"&amp;E214&amp;"_Q"&amp;VLOOKUP(F214,#REF!,2,FALSE),"Test_"&amp;A214&amp;"_"&amp;[1]Inputs!$A$1&amp;"_R0"&amp;"_SCR"&amp;ROUND(G214,2)&amp;"_XR"&amp;ROUND(H214,2)&amp;"_P"&amp;E214&amp;"_Q"&amp;VLOOKUP(F214,#REF!,2,FALSE)&amp;"_"&amp;V214)</f>
        <v>#REF!</v>
      </c>
      <c r="U214" t="str">
        <f t="shared" si="15"/>
        <v>PSSE_DMAT_BESSD_SCR10_XR3_P1_Q0</v>
      </c>
    </row>
    <row r="215" spans="1:22" x14ac:dyDescent="0.25">
      <c r="A215" t="s">
        <v>590</v>
      </c>
      <c r="B215" s="5" t="s">
        <v>17</v>
      </c>
      <c r="C215" t="s">
        <v>44</v>
      </c>
      <c r="E215">
        <v>0.05</v>
      </c>
      <c r="F215">
        <v>0</v>
      </c>
      <c r="G215">
        <v>10</v>
      </c>
      <c r="H215">
        <v>14</v>
      </c>
      <c r="I215" t="str">
        <f>VLOOKUP(U215,[1]BaseCases!$H$2:$K$143,2,FALSE)</f>
        <v>1.0296</v>
      </c>
      <c r="J215">
        <v>0</v>
      </c>
      <c r="K215">
        <v>0</v>
      </c>
      <c r="L215">
        <f t="shared" si="12"/>
        <v>0</v>
      </c>
      <c r="M215">
        <f t="shared" si="13"/>
        <v>0</v>
      </c>
      <c r="N215">
        <f>[1]Inputs!$B$5^2/((G215*[1]Inputs!$B$7)*(SQRT(1+H215^2)))</f>
        <v>1.1936621144128245</v>
      </c>
      <c r="O215">
        <f t="shared" si="14"/>
        <v>5.3193623249290875E-2</v>
      </c>
      <c r="P215" t="str">
        <f>VLOOKUP(U215,[1]BaseCases!$H$2:$K$143,4,FALSE)</f>
        <v>1.0000</v>
      </c>
      <c r="Q215" t="str">
        <f>VLOOKUP(U215,[1]BaseCases!$H$2:$K$143,3,FALSE)</f>
        <v>1.0300</v>
      </c>
      <c r="R215">
        <v>0</v>
      </c>
      <c r="S215">
        <v>0</v>
      </c>
      <c r="T215" t="e">
        <f>IF(V215="","Test_"&amp;A215&amp;"_"&amp;[1]Inputs!$A$1&amp;"_R0"&amp;"_SCR"&amp;ROUND(G215,2)&amp;"_XR"&amp;ROUND(H215,2)&amp;"_P"&amp;E215&amp;"_Q"&amp;VLOOKUP(F215,#REF!,2,FALSE),"Test_"&amp;A215&amp;"_"&amp;[1]Inputs!$A$1&amp;"_R0"&amp;"_SCR"&amp;ROUND(G215,2)&amp;"_XR"&amp;ROUND(H215,2)&amp;"_P"&amp;E215&amp;"_Q"&amp;VLOOKUP(F215,#REF!,2,FALSE)&amp;"_"&amp;V215)</f>
        <v>#REF!</v>
      </c>
      <c r="U215" t="str">
        <f t="shared" si="15"/>
        <v>PSSE_DMAT_BESSD_SCR10_XR14_P0.05_Q0</v>
      </c>
    </row>
    <row r="216" spans="1:22" x14ac:dyDescent="0.25">
      <c r="A216" t="s">
        <v>591</v>
      </c>
      <c r="B216" s="5" t="s">
        <v>17</v>
      </c>
      <c r="C216" t="s">
        <v>44</v>
      </c>
      <c r="E216">
        <v>0.05</v>
      </c>
      <c r="F216">
        <v>0</v>
      </c>
      <c r="G216">
        <v>10</v>
      </c>
      <c r="H216">
        <v>3</v>
      </c>
      <c r="I216" t="str">
        <f>VLOOKUP(U216,[1]BaseCases!$H$2:$K$143,2,FALSE)</f>
        <v>1.0284</v>
      </c>
      <c r="J216">
        <v>0</v>
      </c>
      <c r="K216">
        <v>0</v>
      </c>
      <c r="L216">
        <f t="shared" si="12"/>
        <v>0</v>
      </c>
      <c r="M216">
        <f t="shared" si="13"/>
        <v>0</v>
      </c>
      <c r="N216">
        <f>[1]Inputs!$B$5^2/((G216*[1]Inputs!$B$7)*(SQRT(1+H216^2)))</f>
        <v>5.298031341420562</v>
      </c>
      <c r="O216">
        <f t="shared" si="14"/>
        <v>5.0592472598572052E-2</v>
      </c>
      <c r="P216" t="str">
        <f>VLOOKUP(U216,[1]BaseCases!$H$2:$K$143,4,FALSE)</f>
        <v>1.0000</v>
      </c>
      <c r="Q216" t="str">
        <f>VLOOKUP(U216,[1]BaseCases!$H$2:$K$143,3,FALSE)</f>
        <v>1.0300</v>
      </c>
      <c r="R216">
        <v>0</v>
      </c>
      <c r="S216">
        <v>0</v>
      </c>
      <c r="T216" t="e">
        <f>IF(V216="","Test_"&amp;A216&amp;"_"&amp;[1]Inputs!$A$1&amp;"_R0"&amp;"_SCR"&amp;ROUND(G216,2)&amp;"_XR"&amp;ROUND(H216,2)&amp;"_P"&amp;E216&amp;"_Q"&amp;VLOOKUP(F216,#REF!,2,FALSE),"Test_"&amp;A216&amp;"_"&amp;[1]Inputs!$A$1&amp;"_R0"&amp;"_SCR"&amp;ROUND(G216,2)&amp;"_XR"&amp;ROUND(H216,2)&amp;"_P"&amp;E216&amp;"_Q"&amp;VLOOKUP(F216,#REF!,2,FALSE)&amp;"_"&amp;V216)</f>
        <v>#REF!</v>
      </c>
      <c r="U216" t="str">
        <f t="shared" si="15"/>
        <v>PSSE_DMAT_BESSD_SCR10_XR3_P0.05_Q0</v>
      </c>
    </row>
    <row r="217" spans="1:22" x14ac:dyDescent="0.25">
      <c r="A217" t="s">
        <v>592</v>
      </c>
      <c r="B217" s="5" t="s">
        <v>17</v>
      </c>
      <c r="C217" t="s">
        <v>44</v>
      </c>
      <c r="E217">
        <v>1</v>
      </c>
      <c r="F217">
        <v>0</v>
      </c>
      <c r="G217">
        <v>3</v>
      </c>
      <c r="H217">
        <v>14</v>
      </c>
      <c r="I217" t="str">
        <f>VLOOKUP(U217,[1]BaseCases!$H$2:$K$143,2,FALSE)</f>
        <v>1.0573</v>
      </c>
      <c r="J217">
        <v>0</v>
      </c>
      <c r="K217">
        <v>0</v>
      </c>
      <c r="L217">
        <f t="shared" si="12"/>
        <v>0</v>
      </c>
      <c r="M217">
        <f t="shared" si="13"/>
        <v>0</v>
      </c>
      <c r="N217">
        <f>[1]Inputs!$B$5^2/((G217*[1]Inputs!$B$7)*(SQRT(1+H217^2)))</f>
        <v>3.9788737147094158</v>
      </c>
      <c r="O217">
        <f t="shared" si="14"/>
        <v>0.17731207749763628</v>
      </c>
      <c r="P217" t="str">
        <f>VLOOKUP(U217,[1]BaseCases!$H$2:$K$143,4,FALSE)</f>
        <v>1.0125</v>
      </c>
      <c r="Q217" t="str">
        <f>VLOOKUP(U217,[1]BaseCases!$H$2:$K$143,3,FALSE)</f>
        <v>1.0300</v>
      </c>
      <c r="R217">
        <v>0</v>
      </c>
      <c r="S217">
        <v>0</v>
      </c>
      <c r="T217" t="e">
        <f>IF(V217="","Test_"&amp;A217&amp;"_"&amp;[1]Inputs!$A$1&amp;"_R0"&amp;"_SCR"&amp;ROUND(G217,2)&amp;"_XR"&amp;ROUND(H217,2)&amp;"_P"&amp;E217&amp;"_Q"&amp;VLOOKUP(F217,#REF!,2,FALSE),"Test_"&amp;A217&amp;"_"&amp;[1]Inputs!$A$1&amp;"_R0"&amp;"_SCR"&amp;ROUND(G217,2)&amp;"_XR"&amp;ROUND(H217,2)&amp;"_P"&amp;E217&amp;"_Q"&amp;VLOOKUP(F217,#REF!,2,FALSE)&amp;"_"&amp;V217)</f>
        <v>#REF!</v>
      </c>
      <c r="U217" t="str">
        <f t="shared" si="15"/>
        <v>PSSE_DMAT_BESSD_SCR3_XR14_P1_Q0</v>
      </c>
    </row>
    <row r="218" spans="1:22" x14ac:dyDescent="0.25">
      <c r="A218" t="s">
        <v>593</v>
      </c>
      <c r="B218" s="5" t="s">
        <v>17</v>
      </c>
      <c r="C218" t="s">
        <v>44</v>
      </c>
      <c r="E218">
        <v>1</v>
      </c>
      <c r="F218">
        <v>0</v>
      </c>
      <c r="G218">
        <v>3</v>
      </c>
      <c r="H218">
        <v>3</v>
      </c>
      <c r="I218" t="str">
        <f>VLOOKUP(U218,[1]BaseCases!$H$2:$K$143,2,FALSE)</f>
        <v>0.9773</v>
      </c>
      <c r="J218">
        <v>0</v>
      </c>
      <c r="K218">
        <v>0</v>
      </c>
      <c r="L218">
        <f t="shared" si="12"/>
        <v>0</v>
      </c>
      <c r="M218">
        <f t="shared" si="13"/>
        <v>0</v>
      </c>
      <c r="N218">
        <f>[1]Inputs!$B$5^2/((G218*[1]Inputs!$B$7)*(SQRT(1+H218^2)))</f>
        <v>17.660104471401873</v>
      </c>
      <c r="O218">
        <f t="shared" si="14"/>
        <v>0.16864157532857349</v>
      </c>
      <c r="P218" t="str">
        <f>VLOOKUP(U218,[1]BaseCases!$H$2:$K$143,4,FALSE)</f>
        <v>1.0000</v>
      </c>
      <c r="Q218" t="str">
        <f>VLOOKUP(U218,[1]BaseCases!$H$2:$K$143,3,FALSE)</f>
        <v>1.0300</v>
      </c>
      <c r="R218">
        <v>0</v>
      </c>
      <c r="S218">
        <v>0</v>
      </c>
      <c r="T218" t="e">
        <f>IF(V218="","Test_"&amp;A218&amp;"_"&amp;[1]Inputs!$A$1&amp;"_R0"&amp;"_SCR"&amp;ROUND(G218,2)&amp;"_XR"&amp;ROUND(H218,2)&amp;"_P"&amp;E218&amp;"_Q"&amp;VLOOKUP(F218,#REF!,2,FALSE),"Test_"&amp;A218&amp;"_"&amp;[1]Inputs!$A$1&amp;"_R0"&amp;"_SCR"&amp;ROUND(G218,2)&amp;"_XR"&amp;ROUND(H218,2)&amp;"_P"&amp;E218&amp;"_Q"&amp;VLOOKUP(F218,#REF!,2,FALSE)&amp;"_"&amp;V218)</f>
        <v>#REF!</v>
      </c>
      <c r="U218" t="str">
        <f t="shared" si="15"/>
        <v>PSSE_DMAT_BESSD_SCR3_XR3_P1_Q0</v>
      </c>
    </row>
    <row r="219" spans="1:22" x14ac:dyDescent="0.25">
      <c r="A219" t="s">
        <v>594</v>
      </c>
      <c r="B219" s="5" t="s">
        <v>17</v>
      </c>
      <c r="C219" t="s">
        <v>44</v>
      </c>
      <c r="E219">
        <v>0.05</v>
      </c>
      <c r="F219">
        <v>0</v>
      </c>
      <c r="G219">
        <v>3</v>
      </c>
      <c r="H219">
        <v>14</v>
      </c>
      <c r="I219" t="str">
        <f>VLOOKUP(U219,[1]BaseCases!$H$2:$K$143,2,FALSE)</f>
        <v>1.0288</v>
      </c>
      <c r="J219">
        <v>0</v>
      </c>
      <c r="K219">
        <v>0</v>
      </c>
      <c r="L219">
        <f t="shared" si="12"/>
        <v>0</v>
      </c>
      <c r="M219">
        <f t="shared" si="13"/>
        <v>0</v>
      </c>
      <c r="N219">
        <f>[1]Inputs!$B$5^2/((G219*[1]Inputs!$B$7)*(SQRT(1+H219^2)))</f>
        <v>3.9788737147094158</v>
      </c>
      <c r="O219">
        <f t="shared" si="14"/>
        <v>0.17731207749763628</v>
      </c>
      <c r="P219" t="str">
        <f>VLOOKUP(U219,[1]BaseCases!$H$2:$K$143,4,FALSE)</f>
        <v>1.0000</v>
      </c>
      <c r="Q219" t="str">
        <f>VLOOKUP(U219,[1]BaseCases!$H$2:$K$143,3,FALSE)</f>
        <v>1.0300</v>
      </c>
      <c r="R219">
        <v>0</v>
      </c>
      <c r="S219">
        <v>0</v>
      </c>
      <c r="T219" t="e">
        <f>IF(V219="","Test_"&amp;A219&amp;"_"&amp;[1]Inputs!$A$1&amp;"_R0"&amp;"_SCR"&amp;ROUND(G219,2)&amp;"_XR"&amp;ROUND(H219,2)&amp;"_P"&amp;E219&amp;"_Q"&amp;VLOOKUP(F219,#REF!,2,FALSE),"Test_"&amp;A219&amp;"_"&amp;[1]Inputs!$A$1&amp;"_R0"&amp;"_SCR"&amp;ROUND(G219,2)&amp;"_XR"&amp;ROUND(H219,2)&amp;"_P"&amp;E219&amp;"_Q"&amp;VLOOKUP(F219,#REF!,2,FALSE)&amp;"_"&amp;V219)</f>
        <v>#REF!</v>
      </c>
      <c r="U219" t="str">
        <f t="shared" si="15"/>
        <v>PSSE_DMAT_BESSD_SCR3_XR14_P0.05_Q0</v>
      </c>
    </row>
    <row r="220" spans="1:22" x14ac:dyDescent="0.25">
      <c r="A220" t="s">
        <v>595</v>
      </c>
      <c r="B220" s="5" t="s">
        <v>17</v>
      </c>
      <c r="C220" t="s">
        <v>44</v>
      </c>
      <c r="E220">
        <v>0.05</v>
      </c>
      <c r="F220">
        <v>0</v>
      </c>
      <c r="G220">
        <v>3</v>
      </c>
      <c r="H220">
        <v>3</v>
      </c>
      <c r="I220" t="str">
        <f>VLOOKUP(U220,[1]BaseCases!$H$2:$K$143,2,FALSE)</f>
        <v>1.0248</v>
      </c>
      <c r="J220">
        <v>0</v>
      </c>
      <c r="K220">
        <v>0</v>
      </c>
      <c r="L220">
        <f t="shared" si="12"/>
        <v>0</v>
      </c>
      <c r="M220">
        <f t="shared" si="13"/>
        <v>0</v>
      </c>
      <c r="N220">
        <f>[1]Inputs!$B$5^2/((G220*[1]Inputs!$B$7)*(SQRT(1+H220^2)))</f>
        <v>17.660104471401873</v>
      </c>
      <c r="O220">
        <f t="shared" si="14"/>
        <v>0.16864157532857349</v>
      </c>
      <c r="P220" t="str">
        <f>VLOOKUP(U220,[1]BaseCases!$H$2:$K$143,4,FALSE)</f>
        <v>1.0000</v>
      </c>
      <c r="Q220" t="str">
        <f>VLOOKUP(U220,[1]BaseCases!$H$2:$K$143,3,FALSE)</f>
        <v>1.0300</v>
      </c>
      <c r="R220">
        <v>0</v>
      </c>
      <c r="S220">
        <v>0</v>
      </c>
      <c r="T220" t="e">
        <f>IF(V220="","Test_"&amp;A220&amp;"_"&amp;[1]Inputs!$A$1&amp;"_R0"&amp;"_SCR"&amp;ROUND(G220,2)&amp;"_XR"&amp;ROUND(H220,2)&amp;"_P"&amp;E220&amp;"_Q"&amp;VLOOKUP(F220,#REF!,2,FALSE),"Test_"&amp;A220&amp;"_"&amp;[1]Inputs!$A$1&amp;"_R0"&amp;"_SCR"&amp;ROUND(G220,2)&amp;"_XR"&amp;ROUND(H220,2)&amp;"_P"&amp;E220&amp;"_Q"&amp;VLOOKUP(F220,#REF!,2,FALSE)&amp;"_"&amp;V220)</f>
        <v>#REF!</v>
      </c>
      <c r="U220" t="str">
        <f t="shared" si="15"/>
        <v>PSSE_DMAT_BESSD_SCR3_XR3_P0.05_Q0</v>
      </c>
    </row>
    <row r="221" spans="1:22" x14ac:dyDescent="0.25">
      <c r="A221" t="s">
        <v>596</v>
      </c>
      <c r="B221" s="5" t="s">
        <v>17</v>
      </c>
      <c r="C221" t="s">
        <v>44</v>
      </c>
      <c r="E221">
        <v>1</v>
      </c>
      <c r="F221">
        <v>0</v>
      </c>
      <c r="G221">
        <v>7.06</v>
      </c>
      <c r="H221">
        <v>1.6319999999999999</v>
      </c>
      <c r="I221" t="str">
        <f>VLOOKUP(V221,[1]BaseCases!$H$2:$K$143,2,FALSE)</f>
        <v>0.9653</v>
      </c>
      <c r="J221">
        <v>0</v>
      </c>
      <c r="K221">
        <v>0</v>
      </c>
      <c r="L221">
        <f t="shared" si="12"/>
        <v>0</v>
      </c>
      <c r="M221">
        <f t="shared" si="13"/>
        <v>0</v>
      </c>
      <c r="N221">
        <f>[1]Inputs!$B$5^2/((G221*[1]Inputs!$B$7)*(SQRT(1+H221^2)))</f>
        <v>12.398416711713383</v>
      </c>
      <c r="O221">
        <f t="shared" si="14"/>
        <v>6.4407510153791828E-2</v>
      </c>
      <c r="P221" t="str">
        <f>VLOOKUP(V221,[1]BaseCases!$H$2:$K$143,4,FALSE)</f>
        <v>1.0000</v>
      </c>
      <c r="Q221" t="str">
        <f>VLOOKUP(V221,[1]BaseCases!$H$2:$K$143,3,FALSE)</f>
        <v>1.0300</v>
      </c>
      <c r="R221">
        <v>0</v>
      </c>
      <c r="S221">
        <v>0</v>
      </c>
      <c r="T221" t="e">
        <f>IF(V221="","Test_"&amp;A221&amp;"_"&amp;[1]Inputs!$A$1&amp;"_R0"&amp;"_SCR"&amp;ROUND(G221,2)&amp;"_XR"&amp;ROUND(H221,2)&amp;"_P"&amp;E221&amp;"_Q"&amp;VLOOKUP(F221,#REF!,2,FALSE),"Test_"&amp;A221&amp;"_"&amp;[1]Inputs!$A$1&amp;"_R0"&amp;"_SCR"&amp;ROUND(G221,2)&amp;"_XR"&amp;ROUND(H221,2)&amp;"_P"&amp;E221&amp;"_Q"&amp;VLOOKUP(F221,#REF!,2,FALSE))</f>
        <v>#REF!</v>
      </c>
      <c r="U221" t="str">
        <f>"PSSE_DMAT_BESSD_SCR"&amp;ROUND(G221,2)&amp;"_XR"&amp;ROUND(H221,2)&amp;"_P"&amp;E221&amp;"_Q"&amp;F221&amp;"_TF"</f>
        <v>PSSE_DMAT_BESSD_SCR7.06_XR1.63_P1_Q0_TF</v>
      </c>
      <c r="V221" t="str">
        <f>"PSSE_DMAT_BESSD_SCR"&amp;ROUND(G221,2)&amp;"_XR"&amp;ROUND(H221,2)&amp;"_P"&amp;E221&amp;"_Q"&amp;F221</f>
        <v>PSSE_DMAT_BESSD_SCR7.06_XR1.63_P1_Q0</v>
      </c>
    </row>
    <row r="222" spans="1:22" x14ac:dyDescent="0.25">
      <c r="A222" t="s">
        <v>597</v>
      </c>
      <c r="B222" s="5" t="s">
        <v>17</v>
      </c>
      <c r="C222" t="s">
        <v>44</v>
      </c>
      <c r="E222">
        <v>1</v>
      </c>
      <c r="F222">
        <v>0</v>
      </c>
      <c r="G222">
        <v>4.53</v>
      </c>
      <c r="H222">
        <v>1.212</v>
      </c>
      <c r="I222" t="str">
        <f>VLOOKUP(V222,[1]BaseCases!$H$2:$K$143,2,FALSE)</f>
        <v>0.9087</v>
      </c>
      <c r="J222">
        <v>0</v>
      </c>
      <c r="K222">
        <v>0</v>
      </c>
      <c r="L222">
        <f t="shared" si="12"/>
        <v>0</v>
      </c>
      <c r="M222">
        <f t="shared" si="13"/>
        <v>0</v>
      </c>
      <c r="N222">
        <f>[1]Inputs!$B$5^2/((G222*[1]Inputs!$B$7)*(SQRT(1+H222^2)))</f>
        <v>23.537519962726652</v>
      </c>
      <c r="O222">
        <f t="shared" si="14"/>
        <v>9.0805770640656758E-2</v>
      </c>
      <c r="P222" t="str">
        <f>VLOOKUP(V222,[1]BaseCases!$H$2:$K$143,4,FALSE)</f>
        <v>1.0000</v>
      </c>
      <c r="Q222" t="str">
        <f>VLOOKUP(V222,[1]BaseCases!$H$2:$K$143,3,FALSE)</f>
        <v>1.0300</v>
      </c>
      <c r="R222">
        <v>0</v>
      </c>
      <c r="S222">
        <v>0</v>
      </c>
      <c r="T222" t="e">
        <f>IF(V222="","Test_"&amp;A222&amp;"_"&amp;[1]Inputs!$A$1&amp;"_R0"&amp;"_SCR"&amp;ROUND(G222,2)&amp;"_XR"&amp;ROUND(H222,2)&amp;"_P"&amp;E222&amp;"_Q"&amp;VLOOKUP(F222,#REF!,2,FALSE),"Test_"&amp;A222&amp;"_"&amp;[1]Inputs!$A$1&amp;"_R0"&amp;"_SCR"&amp;ROUND(G222,2)&amp;"_XR"&amp;ROUND(H222,2)&amp;"_P"&amp;E222&amp;"_Q"&amp;VLOOKUP(F222,#REF!,2,FALSE))</f>
        <v>#REF!</v>
      </c>
      <c r="U222" t="str">
        <f>"PSSE_DMAT_BESSD_SCR"&amp;ROUND(G222,2)&amp;"_XR"&amp;ROUND(H222,2)&amp;"_P"&amp;E222&amp;"_Q"&amp;F222&amp;"_TF"</f>
        <v>PSSE_DMAT_BESSD_SCR4.53_XR1.21_P1_Q0_TF</v>
      </c>
      <c r="V222" t="str">
        <f>"PSSE_DMAT_BESSD_SCR"&amp;ROUND(G222,2)&amp;"_XR"&amp;ROUND(H222,2)&amp;"_P"&amp;E222&amp;"_Q"&amp;F222</f>
        <v>PSSE_DMAT_BESSD_SCR4.53_XR1.21_P1_Q0</v>
      </c>
    </row>
    <row r="223" spans="1:22" x14ac:dyDescent="0.25">
      <c r="A223" t="s">
        <v>598</v>
      </c>
      <c r="B223" s="5" t="s">
        <v>17</v>
      </c>
      <c r="C223" t="s">
        <v>44</v>
      </c>
      <c r="E223">
        <v>0.05</v>
      </c>
      <c r="F223">
        <v>0</v>
      </c>
      <c r="G223">
        <v>7.06</v>
      </c>
      <c r="H223">
        <v>1.6319999999999999</v>
      </c>
      <c r="I223" t="str">
        <f>VLOOKUP(U223,[1]BaseCases!$H$2:$K$143,2,FALSE)</f>
        <v>1.0264</v>
      </c>
      <c r="J223">
        <v>0</v>
      </c>
      <c r="K223">
        <v>0</v>
      </c>
      <c r="L223">
        <f t="shared" si="12"/>
        <v>0</v>
      </c>
      <c r="M223">
        <f t="shared" si="13"/>
        <v>0</v>
      </c>
      <c r="N223">
        <f>[1]Inputs!$B$5^2/((G223*[1]Inputs!$B$7)*(SQRT(1+H223^2)))</f>
        <v>12.398416711713383</v>
      </c>
      <c r="O223">
        <f t="shared" si="14"/>
        <v>6.4407510153791828E-2</v>
      </c>
      <c r="P223" t="str">
        <f>VLOOKUP(U223,[1]BaseCases!$H$2:$K$143,4,FALSE)</f>
        <v>1.0000</v>
      </c>
      <c r="Q223" t="str">
        <f>VLOOKUP(U223,[1]BaseCases!$H$2:$K$143,3,FALSE)</f>
        <v>1.0300</v>
      </c>
      <c r="R223">
        <v>0</v>
      </c>
      <c r="S223">
        <v>0</v>
      </c>
      <c r="T223" t="e">
        <f>IF(V223="","Test_"&amp;A223&amp;"_"&amp;[1]Inputs!$A$1&amp;"_R0"&amp;"_SCR"&amp;ROUND(G223,2)&amp;"_XR"&amp;ROUND(H223,2)&amp;"_P"&amp;E223&amp;"_Q"&amp;VLOOKUP(F223,#REF!,2,FALSE),"Test_"&amp;A223&amp;"_"&amp;[1]Inputs!$A$1&amp;"_R0"&amp;"_SCR"&amp;ROUND(G223,2)&amp;"_XR"&amp;ROUND(H223,2)&amp;"_P"&amp;E223&amp;"_Q"&amp;VLOOKUP(F223,#REF!,2,FALSE)&amp;"_"&amp;V223)</f>
        <v>#REF!</v>
      </c>
      <c r="U223" t="str">
        <f t="shared" si="15"/>
        <v>PSSE_DMAT_BESSD_SCR7.06_XR1.63_P0.05_Q0</v>
      </c>
    </row>
    <row r="224" spans="1:22" x14ac:dyDescent="0.25">
      <c r="A224" t="s">
        <v>599</v>
      </c>
      <c r="B224" s="5" t="s">
        <v>17</v>
      </c>
      <c r="C224" t="s">
        <v>44</v>
      </c>
      <c r="E224">
        <v>0.05</v>
      </c>
      <c r="F224">
        <v>0</v>
      </c>
      <c r="G224">
        <v>4.53</v>
      </c>
      <c r="H224">
        <v>1.212</v>
      </c>
      <c r="I224" t="str">
        <f>VLOOKUP(U224,[1]BaseCases!$H$2:$K$143,2,FALSE)</f>
        <v>1.0233</v>
      </c>
      <c r="J224">
        <v>0</v>
      </c>
      <c r="K224">
        <v>0</v>
      </c>
      <c r="L224">
        <f t="shared" si="12"/>
        <v>0</v>
      </c>
      <c r="M224">
        <f t="shared" si="13"/>
        <v>0</v>
      </c>
      <c r="N224">
        <f>[1]Inputs!$B$5^2/((G224*[1]Inputs!$B$7)*(SQRT(1+H224^2)))</f>
        <v>23.537519962726652</v>
      </c>
      <c r="O224">
        <f t="shared" si="14"/>
        <v>9.0805770640656758E-2</v>
      </c>
      <c r="P224" t="str">
        <f>VLOOKUP(U224,[1]BaseCases!$H$2:$K$143,4,FALSE)</f>
        <v>1.0000</v>
      </c>
      <c r="Q224" t="str">
        <f>VLOOKUP(U224,[1]BaseCases!$H$2:$K$143,3,FALSE)</f>
        <v>1.0300</v>
      </c>
      <c r="R224">
        <v>0</v>
      </c>
      <c r="S224">
        <v>0</v>
      </c>
      <c r="T224" t="e">
        <f>IF(V224="","Test_"&amp;A224&amp;"_"&amp;[1]Inputs!$A$1&amp;"_R0"&amp;"_SCR"&amp;ROUND(G224,2)&amp;"_XR"&amp;ROUND(H224,2)&amp;"_P"&amp;E224&amp;"_Q"&amp;VLOOKUP(F224,#REF!,2,FALSE),"Test_"&amp;A224&amp;"_"&amp;[1]Inputs!$A$1&amp;"_R0"&amp;"_SCR"&amp;ROUND(G224,2)&amp;"_XR"&amp;ROUND(H224,2)&amp;"_P"&amp;E224&amp;"_Q"&amp;VLOOKUP(F224,#REF!,2,FALSE)&amp;"_"&amp;V224)</f>
        <v>#REF!</v>
      </c>
      <c r="U224" t="str">
        <f t="shared" si="15"/>
        <v>PSSE_DMAT_BESSD_SCR4.53_XR1.21_P0.05_Q0</v>
      </c>
    </row>
    <row r="225" spans="1:21" x14ac:dyDescent="0.25">
      <c r="A225" t="s">
        <v>600</v>
      </c>
      <c r="B225" s="5" t="s">
        <v>17</v>
      </c>
      <c r="C225" t="s">
        <v>45</v>
      </c>
      <c r="E225">
        <v>0.05</v>
      </c>
      <c r="F225">
        <v>0</v>
      </c>
      <c r="G225">
        <v>1</v>
      </c>
      <c r="H225">
        <v>14</v>
      </c>
      <c r="I225" t="str">
        <f>VLOOKUP(U225,[1]BaseCases!$H$2:$K$143,2,FALSE)</f>
        <v>1.0273</v>
      </c>
      <c r="J225">
        <v>0</v>
      </c>
      <c r="K225">
        <v>0</v>
      </c>
      <c r="L225">
        <f t="shared" si="12"/>
        <v>0</v>
      </c>
      <c r="M225">
        <f t="shared" si="13"/>
        <v>0</v>
      </c>
      <c r="N225">
        <f>[1]Inputs!$B$5^2/((G225*[1]Inputs!$B$7)*(SQRT(1+H225^2)))</f>
        <v>11.936621144128248</v>
      </c>
      <c r="O225">
        <f t="shared" si="14"/>
        <v>0.53193623249290878</v>
      </c>
      <c r="P225" t="str">
        <f>VLOOKUP(U225,[1]BaseCases!$H$2:$K$143,4,FALSE)</f>
        <v>1.0000</v>
      </c>
      <c r="Q225" t="str">
        <f>VLOOKUP(U225,[1]BaseCases!$H$2:$K$143,3,FALSE)</f>
        <v>1.0300</v>
      </c>
      <c r="R225">
        <v>0</v>
      </c>
      <c r="S225">
        <v>0</v>
      </c>
      <c r="T225" t="e">
        <f>IF(V225="","Test_"&amp;A225&amp;"_"&amp;[1]Inputs!$A$1&amp;"_R0"&amp;"_SCR"&amp;ROUND(G225,2)&amp;"_XR"&amp;ROUND(H225,2)&amp;"_P"&amp;E225&amp;"_Q"&amp;VLOOKUP(F225,#REF!,2,FALSE),"Test_"&amp;A225&amp;"_"&amp;[1]Inputs!$A$1&amp;"_R0"&amp;"_SCR"&amp;ROUND(G225,2)&amp;"_XR"&amp;ROUND(H225,2)&amp;"_P"&amp;E225&amp;"_Q"&amp;VLOOKUP(F225,#REF!,2,FALSE)&amp;"_"&amp;V225)</f>
        <v>#REF!</v>
      </c>
      <c r="U225" t="str">
        <f t="shared" si="15"/>
        <v>PSSE_DMAT_BESSD_SCR1_XR14_P0.05_Q0</v>
      </c>
    </row>
    <row r="226" spans="1:21" x14ac:dyDescent="0.25">
      <c r="A226" t="s">
        <v>601</v>
      </c>
      <c r="B226" s="5" t="s">
        <v>17</v>
      </c>
      <c r="C226" t="s">
        <v>45</v>
      </c>
      <c r="E226">
        <v>0.05</v>
      </c>
      <c r="F226">
        <v>0</v>
      </c>
      <c r="G226">
        <v>1</v>
      </c>
      <c r="H226">
        <v>3</v>
      </c>
      <c r="I226" t="str">
        <f>VLOOKUP(U226,[1]BaseCases!$H$2:$K$143,2,FALSE)</f>
        <v>1.0154</v>
      </c>
      <c r="J226">
        <v>0</v>
      </c>
      <c r="K226">
        <v>0</v>
      </c>
      <c r="L226">
        <f t="shared" si="12"/>
        <v>0</v>
      </c>
      <c r="M226">
        <f t="shared" si="13"/>
        <v>0</v>
      </c>
      <c r="N226">
        <f>[1]Inputs!$B$5^2/((G226*[1]Inputs!$B$7)*(SQRT(1+H226^2)))</f>
        <v>52.980313414205618</v>
      </c>
      <c r="O226">
        <f t="shared" si="14"/>
        <v>0.50592472598572047</v>
      </c>
      <c r="P226" t="str">
        <f>VLOOKUP(U226,[1]BaseCases!$H$2:$K$143,4,FALSE)</f>
        <v>1.0000</v>
      </c>
      <c r="Q226" t="str">
        <f>VLOOKUP(U226,[1]BaseCases!$H$2:$K$143,3,FALSE)</f>
        <v>1.0300</v>
      </c>
      <c r="R226">
        <v>0</v>
      </c>
      <c r="S226">
        <v>0</v>
      </c>
      <c r="T226" t="e">
        <f>IF(V226="","Test_"&amp;A226&amp;"_"&amp;[1]Inputs!$A$1&amp;"_R0"&amp;"_SCR"&amp;ROUND(G226,2)&amp;"_XR"&amp;ROUND(H226,2)&amp;"_P"&amp;E226&amp;"_Q"&amp;VLOOKUP(F226,#REF!,2,FALSE),"Test_"&amp;A226&amp;"_"&amp;[1]Inputs!$A$1&amp;"_R0"&amp;"_SCR"&amp;ROUND(G226,2)&amp;"_XR"&amp;ROUND(H226,2)&amp;"_P"&amp;E226&amp;"_Q"&amp;VLOOKUP(F226,#REF!,2,FALSE)&amp;"_"&amp;V226)</f>
        <v>#REF!</v>
      </c>
      <c r="U226" t="str">
        <f t="shared" si="15"/>
        <v>PSSE_DMAT_BESSD_SCR1_XR3_P0.05_Q0</v>
      </c>
    </row>
    <row r="227" spans="1:21" x14ac:dyDescent="0.25">
      <c r="A227" t="s">
        <v>602</v>
      </c>
      <c r="B227" s="5" t="s">
        <v>17</v>
      </c>
      <c r="C227" t="s">
        <v>46</v>
      </c>
      <c r="E227">
        <v>1</v>
      </c>
      <c r="F227">
        <v>0</v>
      </c>
      <c r="G227">
        <v>3</v>
      </c>
      <c r="H227">
        <v>14</v>
      </c>
      <c r="I227" t="str">
        <f>VLOOKUP(U227,[1]BaseCases!$H$2:$K$143,2,FALSE)</f>
        <v>1.0573</v>
      </c>
      <c r="J227">
        <v>0</v>
      </c>
      <c r="K227">
        <v>0.43</v>
      </c>
      <c r="L227">
        <f t="shared" si="12"/>
        <v>15.915494858837663</v>
      </c>
      <c r="M227">
        <f t="shared" si="13"/>
        <v>0.70924830999054511</v>
      </c>
      <c r="N227">
        <f>[1]Inputs!$B$5^2/((G227*[1]Inputs!$B$7)*(SQRT(1+H227^2)))</f>
        <v>3.9788737147094158</v>
      </c>
      <c r="O227">
        <f t="shared" si="14"/>
        <v>0.17731207749763628</v>
      </c>
      <c r="P227" t="str">
        <f>VLOOKUP(U227,[1]BaseCases!$H$2:$K$143,4,FALSE)</f>
        <v>1.0125</v>
      </c>
      <c r="Q227" t="str">
        <f>VLOOKUP(U227,[1]BaseCases!$H$2:$K$143,3,FALSE)</f>
        <v>1.0300</v>
      </c>
      <c r="R227">
        <v>0</v>
      </c>
      <c r="S227">
        <v>4</v>
      </c>
      <c r="T227" t="e">
        <f>IF(V227="","Test_"&amp;A227&amp;"_"&amp;[1]Inputs!$A$1&amp;"_R0"&amp;"_SCR"&amp;ROUND(G227,2)&amp;"_XR"&amp;ROUND(H227,2)&amp;"_P"&amp;E227&amp;"_Q"&amp;VLOOKUP(F227,#REF!,2,FALSE),"Test_"&amp;A227&amp;"_"&amp;[1]Inputs!$A$1&amp;"_R0"&amp;"_SCR"&amp;ROUND(G227,2)&amp;"_XR"&amp;ROUND(H227,2)&amp;"_P"&amp;E227&amp;"_Q"&amp;VLOOKUP(F227,#REF!,2,FALSE)&amp;"_"&amp;V227)</f>
        <v>#REF!</v>
      </c>
      <c r="U227" t="str">
        <f t="shared" si="15"/>
        <v>PSSE_DMAT_BESSD_SCR3_XR14_P1_Q0</v>
      </c>
    </row>
    <row r="228" spans="1:21" x14ac:dyDescent="0.25">
      <c r="A228" t="s">
        <v>603</v>
      </c>
      <c r="B228" s="5" t="s">
        <v>17</v>
      </c>
      <c r="C228" t="s">
        <v>46</v>
      </c>
      <c r="E228">
        <v>1</v>
      </c>
      <c r="F228">
        <v>0</v>
      </c>
      <c r="G228">
        <v>3</v>
      </c>
      <c r="H228">
        <v>3</v>
      </c>
      <c r="I228" t="str">
        <f>VLOOKUP(U228,[1]BaseCases!$H$2:$K$143,2,FALSE)</f>
        <v>0.9773</v>
      </c>
      <c r="J228">
        <v>0</v>
      </c>
      <c r="K228">
        <v>0.43</v>
      </c>
      <c r="L228">
        <f t="shared" si="12"/>
        <v>70.640417885607491</v>
      </c>
      <c r="M228">
        <f t="shared" si="13"/>
        <v>0.67456630131429396</v>
      </c>
      <c r="N228">
        <f>[1]Inputs!$B$5^2/((G228*[1]Inputs!$B$7)*(SQRT(1+H228^2)))</f>
        <v>17.660104471401873</v>
      </c>
      <c r="O228">
        <f t="shared" si="14"/>
        <v>0.16864157532857349</v>
      </c>
      <c r="P228" t="str">
        <f>VLOOKUP(U228,[1]BaseCases!$H$2:$K$143,4,FALSE)</f>
        <v>1.0000</v>
      </c>
      <c r="Q228" t="str">
        <f>VLOOKUP(U228,[1]BaseCases!$H$2:$K$143,3,FALSE)</f>
        <v>1.0300</v>
      </c>
      <c r="R228">
        <v>0</v>
      </c>
      <c r="S228">
        <v>4</v>
      </c>
      <c r="T228" t="e">
        <f>IF(V228="","Test_"&amp;A228&amp;"_"&amp;[1]Inputs!$A$1&amp;"_R0"&amp;"_SCR"&amp;ROUND(G228,2)&amp;"_XR"&amp;ROUND(H228,2)&amp;"_P"&amp;E228&amp;"_Q"&amp;VLOOKUP(F228,#REF!,2,FALSE),"Test_"&amp;A228&amp;"_"&amp;[1]Inputs!$A$1&amp;"_R0"&amp;"_SCR"&amp;ROUND(G228,2)&amp;"_XR"&amp;ROUND(H228,2)&amp;"_P"&amp;E228&amp;"_Q"&amp;VLOOKUP(F228,#REF!,2,FALSE)&amp;"_"&amp;V228)</f>
        <v>#REF!</v>
      </c>
      <c r="U228" t="str">
        <f t="shared" si="15"/>
        <v>PSSE_DMAT_BESSD_SCR3_XR3_P1_Q0</v>
      </c>
    </row>
    <row r="229" spans="1:21" x14ac:dyDescent="0.25">
      <c r="A229" t="s">
        <v>604</v>
      </c>
      <c r="B229" s="5" t="s">
        <v>17</v>
      </c>
      <c r="C229" t="s">
        <v>46</v>
      </c>
      <c r="E229">
        <v>0.5</v>
      </c>
      <c r="F229">
        <v>0</v>
      </c>
      <c r="G229">
        <v>3</v>
      </c>
      <c r="H229">
        <v>14</v>
      </c>
      <c r="I229" t="str">
        <f>VLOOKUP(U229,[1]BaseCases!$H$2:$K$143,2,FALSE)</f>
        <v>1.0310</v>
      </c>
      <c r="J229">
        <v>0</v>
      </c>
      <c r="K229">
        <v>0.43</v>
      </c>
      <c r="L229">
        <f t="shared" si="12"/>
        <v>15.915494858837663</v>
      </c>
      <c r="M229">
        <f t="shared" si="13"/>
        <v>0.70924830999054511</v>
      </c>
      <c r="N229">
        <f>[1]Inputs!$B$5^2/((G229*[1]Inputs!$B$7)*(SQRT(1+H229^2)))</f>
        <v>3.9788737147094158</v>
      </c>
      <c r="O229">
        <f t="shared" si="14"/>
        <v>0.17731207749763628</v>
      </c>
      <c r="P229" t="str">
        <f>VLOOKUP(U229,[1]BaseCases!$H$2:$K$143,4,FALSE)</f>
        <v>1.0125</v>
      </c>
      <c r="Q229" t="str">
        <f>VLOOKUP(U229,[1]BaseCases!$H$2:$K$143,3,FALSE)</f>
        <v>1.0300</v>
      </c>
      <c r="R229">
        <v>0</v>
      </c>
      <c r="S229">
        <v>4</v>
      </c>
      <c r="T229" t="e">
        <f>IF(V229="","Test_"&amp;A229&amp;"_"&amp;[1]Inputs!$A$1&amp;"_R0"&amp;"_SCR"&amp;ROUND(G229,2)&amp;"_XR"&amp;ROUND(H229,2)&amp;"_P"&amp;E229&amp;"_Q"&amp;VLOOKUP(F229,#REF!,2,FALSE),"Test_"&amp;A229&amp;"_"&amp;[1]Inputs!$A$1&amp;"_R0"&amp;"_SCR"&amp;ROUND(G229,2)&amp;"_XR"&amp;ROUND(H229,2)&amp;"_P"&amp;E229&amp;"_Q"&amp;VLOOKUP(F229,#REF!,2,FALSE)&amp;"_"&amp;V229)</f>
        <v>#REF!</v>
      </c>
      <c r="U229" t="str">
        <f t="shared" si="15"/>
        <v>PSSE_DMAT_BESSD_SCR3_XR14_P0.5_Q0</v>
      </c>
    </row>
    <row r="230" spans="1:21" x14ac:dyDescent="0.25">
      <c r="A230" t="s">
        <v>605</v>
      </c>
      <c r="B230" s="5" t="s">
        <v>17</v>
      </c>
      <c r="C230" t="s">
        <v>46</v>
      </c>
      <c r="E230">
        <v>0.5</v>
      </c>
      <c r="F230">
        <v>0</v>
      </c>
      <c r="G230">
        <v>3</v>
      </c>
      <c r="H230">
        <v>3</v>
      </c>
      <c r="I230" t="str">
        <f>VLOOKUP(U230,[1]BaseCases!$H$2:$K$143,2,FALSE)</f>
        <v>0.9910</v>
      </c>
      <c r="J230">
        <v>0</v>
      </c>
      <c r="K230">
        <v>0.43</v>
      </c>
      <c r="L230">
        <f t="shared" si="12"/>
        <v>70.640417885607491</v>
      </c>
      <c r="M230">
        <f t="shared" si="13"/>
        <v>0.67456630131429396</v>
      </c>
      <c r="N230">
        <f>[1]Inputs!$B$5^2/((G230*[1]Inputs!$B$7)*(SQRT(1+H230^2)))</f>
        <v>17.660104471401873</v>
      </c>
      <c r="O230">
        <f t="shared" si="14"/>
        <v>0.16864157532857349</v>
      </c>
      <c r="P230" t="str">
        <f>VLOOKUP(U230,[1]BaseCases!$H$2:$K$143,4,FALSE)</f>
        <v>1.0000</v>
      </c>
      <c r="Q230" t="str">
        <f>VLOOKUP(U230,[1]BaseCases!$H$2:$K$143,3,FALSE)</f>
        <v>1.0300</v>
      </c>
      <c r="R230">
        <v>0</v>
      </c>
      <c r="S230">
        <v>4</v>
      </c>
      <c r="T230" t="e">
        <f>IF(V230="","Test_"&amp;A230&amp;"_"&amp;[1]Inputs!$A$1&amp;"_R0"&amp;"_SCR"&amp;ROUND(G230,2)&amp;"_XR"&amp;ROUND(H230,2)&amp;"_P"&amp;E230&amp;"_Q"&amp;VLOOKUP(F230,#REF!,2,FALSE),"Test_"&amp;A230&amp;"_"&amp;[1]Inputs!$A$1&amp;"_R0"&amp;"_SCR"&amp;ROUND(G230,2)&amp;"_XR"&amp;ROUND(H230,2)&amp;"_P"&amp;E230&amp;"_Q"&amp;VLOOKUP(F230,#REF!,2,FALSE)&amp;"_"&amp;V230)</f>
        <v>#REF!</v>
      </c>
      <c r="U230" t="str">
        <f t="shared" si="15"/>
        <v>PSSE_DMAT_BESSD_SCR3_XR3_P0.5_Q0</v>
      </c>
    </row>
    <row r="231" spans="1:21" x14ac:dyDescent="0.25">
      <c r="A231" t="s">
        <v>606</v>
      </c>
      <c r="B231" s="5" t="s">
        <v>17</v>
      </c>
      <c r="C231" t="s">
        <v>46</v>
      </c>
      <c r="E231">
        <v>0.05</v>
      </c>
      <c r="F231">
        <v>0</v>
      </c>
      <c r="G231">
        <v>3</v>
      </c>
      <c r="H231">
        <v>14</v>
      </c>
      <c r="I231" t="str">
        <f>VLOOKUP(U231,[1]BaseCases!$H$2:$K$143,2,FALSE)</f>
        <v>1.0288</v>
      </c>
      <c r="J231">
        <v>0</v>
      </c>
      <c r="K231">
        <v>0.43</v>
      </c>
      <c r="L231">
        <f t="shared" si="12"/>
        <v>15.915494858837663</v>
      </c>
      <c r="M231">
        <f t="shared" si="13"/>
        <v>0.70924830999054511</v>
      </c>
      <c r="N231">
        <f>[1]Inputs!$B$5^2/((G231*[1]Inputs!$B$7)*(SQRT(1+H231^2)))</f>
        <v>3.9788737147094158</v>
      </c>
      <c r="O231">
        <f t="shared" si="14"/>
        <v>0.17731207749763628</v>
      </c>
      <c r="P231" t="str">
        <f>VLOOKUP(U231,[1]BaseCases!$H$2:$K$143,4,FALSE)</f>
        <v>1.0000</v>
      </c>
      <c r="Q231" t="str">
        <f>VLOOKUP(U231,[1]BaseCases!$H$2:$K$143,3,FALSE)</f>
        <v>1.0300</v>
      </c>
      <c r="R231">
        <v>0</v>
      </c>
      <c r="S231">
        <v>4</v>
      </c>
      <c r="T231" t="e">
        <f>IF(V231="","Test_"&amp;A231&amp;"_"&amp;[1]Inputs!$A$1&amp;"_R0"&amp;"_SCR"&amp;ROUND(G231,2)&amp;"_XR"&amp;ROUND(H231,2)&amp;"_P"&amp;E231&amp;"_Q"&amp;VLOOKUP(F231,#REF!,2,FALSE),"Test_"&amp;A231&amp;"_"&amp;[1]Inputs!$A$1&amp;"_R0"&amp;"_SCR"&amp;ROUND(G231,2)&amp;"_XR"&amp;ROUND(H231,2)&amp;"_P"&amp;E231&amp;"_Q"&amp;VLOOKUP(F231,#REF!,2,FALSE)&amp;"_"&amp;V231)</f>
        <v>#REF!</v>
      </c>
      <c r="U231" t="str">
        <f t="shared" si="15"/>
        <v>PSSE_DMAT_BESSD_SCR3_XR14_P0.05_Q0</v>
      </c>
    </row>
    <row r="232" spans="1:21" x14ac:dyDescent="0.25">
      <c r="A232" t="s">
        <v>607</v>
      </c>
      <c r="B232" s="5" t="s">
        <v>17</v>
      </c>
      <c r="C232" t="s">
        <v>46</v>
      </c>
      <c r="E232">
        <v>0.05</v>
      </c>
      <c r="F232">
        <v>0</v>
      </c>
      <c r="G232">
        <v>3</v>
      </c>
      <c r="H232">
        <v>3</v>
      </c>
      <c r="I232" t="str">
        <f>VLOOKUP(U232,[1]BaseCases!$H$2:$K$143,2,FALSE)</f>
        <v>1.0248</v>
      </c>
      <c r="J232">
        <v>0</v>
      </c>
      <c r="K232">
        <v>0.43</v>
      </c>
      <c r="L232">
        <f t="shared" si="12"/>
        <v>70.640417885607491</v>
      </c>
      <c r="M232">
        <f t="shared" si="13"/>
        <v>0.67456630131429396</v>
      </c>
      <c r="N232">
        <f>[1]Inputs!$B$5^2/((G232*[1]Inputs!$B$7)*(SQRT(1+H232^2)))</f>
        <v>17.660104471401873</v>
      </c>
      <c r="O232">
        <f t="shared" si="14"/>
        <v>0.16864157532857349</v>
      </c>
      <c r="P232" t="str">
        <f>VLOOKUP(U232,[1]BaseCases!$H$2:$K$143,4,FALSE)</f>
        <v>1.0000</v>
      </c>
      <c r="Q232" t="str">
        <f>VLOOKUP(U232,[1]BaseCases!$H$2:$K$143,3,FALSE)</f>
        <v>1.0300</v>
      </c>
      <c r="R232">
        <v>0</v>
      </c>
      <c r="S232">
        <v>4</v>
      </c>
      <c r="T232" t="e">
        <f>IF(V232="","Test_"&amp;A232&amp;"_"&amp;[1]Inputs!$A$1&amp;"_R0"&amp;"_SCR"&amp;ROUND(G232,2)&amp;"_XR"&amp;ROUND(H232,2)&amp;"_P"&amp;E232&amp;"_Q"&amp;VLOOKUP(F232,#REF!,2,FALSE),"Test_"&amp;A232&amp;"_"&amp;[1]Inputs!$A$1&amp;"_R0"&amp;"_SCR"&amp;ROUND(G232,2)&amp;"_XR"&amp;ROUND(H232,2)&amp;"_P"&amp;E232&amp;"_Q"&amp;VLOOKUP(F232,#REF!,2,FALSE)&amp;"_"&amp;V232)</f>
        <v>#REF!</v>
      </c>
      <c r="U232" t="str">
        <f t="shared" si="15"/>
        <v>PSSE_DMAT_BESSD_SCR3_XR3_P0.05_Q0</v>
      </c>
    </row>
    <row r="233" spans="1:21" x14ac:dyDescent="0.25">
      <c r="A233" t="s">
        <v>608</v>
      </c>
      <c r="B233" s="5" t="s">
        <v>17</v>
      </c>
      <c r="C233" t="s">
        <v>46</v>
      </c>
      <c r="E233">
        <v>1</v>
      </c>
      <c r="F233">
        <v>0</v>
      </c>
      <c r="G233">
        <v>3</v>
      </c>
      <c r="H233">
        <v>14</v>
      </c>
      <c r="I233" t="str">
        <f>VLOOKUP(U233,[1]BaseCases!$H$2:$K$143,2,FALSE)</f>
        <v>1.0573</v>
      </c>
      <c r="J233">
        <v>0</v>
      </c>
      <c r="K233">
        <v>0.43</v>
      </c>
      <c r="L233">
        <f t="shared" si="12"/>
        <v>0</v>
      </c>
      <c r="M233">
        <f t="shared" si="13"/>
        <v>0</v>
      </c>
      <c r="N233">
        <f>[1]Inputs!$B$5^2/((G233*[1]Inputs!$B$7)*(SQRT(1+H233^2)))</f>
        <v>3.9788737147094158</v>
      </c>
      <c r="O233">
        <f t="shared" si="14"/>
        <v>0.17731207749763628</v>
      </c>
      <c r="P233" t="str">
        <f>VLOOKUP(U233,[1]BaseCases!$H$2:$K$143,4,FALSE)</f>
        <v>1.0125</v>
      </c>
      <c r="Q233" t="str">
        <f>VLOOKUP(U233,[1]BaseCases!$H$2:$K$143,3,FALSE)</f>
        <v>1.0300</v>
      </c>
      <c r="R233">
        <v>0</v>
      </c>
      <c r="S233">
        <v>0</v>
      </c>
      <c r="T233" t="e">
        <f>IF(V233="","Test_"&amp;A233&amp;"_"&amp;[1]Inputs!$A$1&amp;"_R0"&amp;"_SCR"&amp;ROUND(G233,2)&amp;"_XR"&amp;ROUND(H233,2)&amp;"_P"&amp;E233&amp;"_Q"&amp;VLOOKUP(F233,#REF!,2,FALSE),"Test_"&amp;A233&amp;"_"&amp;[1]Inputs!$A$1&amp;"_R0"&amp;"_SCR"&amp;ROUND(G233,2)&amp;"_XR"&amp;ROUND(H233,2)&amp;"_P"&amp;E233&amp;"_Q"&amp;VLOOKUP(F233,#REF!,2,FALSE)&amp;"_"&amp;V233)</f>
        <v>#REF!</v>
      </c>
      <c r="U233" t="str">
        <f t="shared" si="15"/>
        <v>PSSE_DMAT_BESSD_SCR3_XR14_P1_Q0</v>
      </c>
    </row>
    <row r="234" spans="1:21" x14ac:dyDescent="0.25">
      <c r="A234" t="s">
        <v>609</v>
      </c>
      <c r="B234" s="5" t="s">
        <v>17</v>
      </c>
      <c r="C234" t="s">
        <v>46</v>
      </c>
      <c r="E234">
        <v>1</v>
      </c>
      <c r="F234">
        <v>0</v>
      </c>
      <c r="G234">
        <v>3</v>
      </c>
      <c r="H234">
        <v>3</v>
      </c>
      <c r="I234" t="str">
        <f>VLOOKUP(U234,[1]BaseCases!$H$2:$K$143,2,FALSE)</f>
        <v>0.9773</v>
      </c>
      <c r="J234">
        <v>0</v>
      </c>
      <c r="K234">
        <v>0.43</v>
      </c>
      <c r="L234">
        <f t="shared" si="12"/>
        <v>0</v>
      </c>
      <c r="M234">
        <f t="shared" si="13"/>
        <v>0</v>
      </c>
      <c r="N234">
        <f>[1]Inputs!$B$5^2/((G234*[1]Inputs!$B$7)*(SQRT(1+H234^2)))</f>
        <v>17.660104471401873</v>
      </c>
      <c r="O234">
        <f t="shared" si="14"/>
        <v>0.16864157532857349</v>
      </c>
      <c r="P234" t="str">
        <f>VLOOKUP(U234,[1]BaseCases!$H$2:$K$143,4,FALSE)</f>
        <v>1.0000</v>
      </c>
      <c r="Q234" t="str">
        <f>VLOOKUP(U234,[1]BaseCases!$H$2:$K$143,3,FALSE)</f>
        <v>1.0300</v>
      </c>
      <c r="R234">
        <v>0</v>
      </c>
      <c r="S234">
        <v>0</v>
      </c>
      <c r="T234" t="e">
        <f>IF(V234="","Test_"&amp;A234&amp;"_"&amp;[1]Inputs!$A$1&amp;"_R0"&amp;"_SCR"&amp;ROUND(G234,2)&amp;"_XR"&amp;ROUND(H234,2)&amp;"_P"&amp;E234&amp;"_Q"&amp;VLOOKUP(F234,#REF!,2,FALSE),"Test_"&amp;A234&amp;"_"&amp;[1]Inputs!$A$1&amp;"_R0"&amp;"_SCR"&amp;ROUND(G234,2)&amp;"_XR"&amp;ROUND(H234,2)&amp;"_P"&amp;E234&amp;"_Q"&amp;VLOOKUP(F234,#REF!,2,FALSE)&amp;"_"&amp;V234)</f>
        <v>#REF!</v>
      </c>
      <c r="U234" t="str">
        <f t="shared" si="15"/>
        <v>PSSE_DMAT_BESSD_SCR3_XR3_P1_Q0</v>
      </c>
    </row>
    <row r="235" spans="1:21" x14ac:dyDescent="0.25">
      <c r="A235" t="s">
        <v>610</v>
      </c>
      <c r="B235" s="5" t="s">
        <v>17</v>
      </c>
      <c r="C235" t="s">
        <v>46</v>
      </c>
      <c r="E235">
        <v>0.5</v>
      </c>
      <c r="F235">
        <v>0</v>
      </c>
      <c r="G235">
        <v>3</v>
      </c>
      <c r="H235">
        <v>14</v>
      </c>
      <c r="I235" t="str">
        <f>VLOOKUP(U235,[1]BaseCases!$H$2:$K$143,2,FALSE)</f>
        <v>1.0310</v>
      </c>
      <c r="J235">
        <v>0</v>
      </c>
      <c r="K235">
        <v>0.43</v>
      </c>
      <c r="L235">
        <f t="shared" si="12"/>
        <v>0</v>
      </c>
      <c r="M235">
        <f t="shared" si="13"/>
        <v>0</v>
      </c>
      <c r="N235">
        <f>[1]Inputs!$B$5^2/((G235*[1]Inputs!$B$7)*(SQRT(1+H235^2)))</f>
        <v>3.9788737147094158</v>
      </c>
      <c r="O235">
        <f t="shared" si="14"/>
        <v>0.17731207749763628</v>
      </c>
      <c r="P235" t="str">
        <f>VLOOKUP(U235,[1]BaseCases!$H$2:$K$143,4,FALSE)</f>
        <v>1.0125</v>
      </c>
      <c r="Q235" t="str">
        <f>VLOOKUP(U235,[1]BaseCases!$H$2:$K$143,3,FALSE)</f>
        <v>1.0300</v>
      </c>
      <c r="R235">
        <v>0</v>
      </c>
      <c r="S235">
        <v>0</v>
      </c>
      <c r="T235" t="e">
        <f>IF(V235="","Test_"&amp;A235&amp;"_"&amp;[1]Inputs!$A$1&amp;"_R0"&amp;"_SCR"&amp;ROUND(G235,2)&amp;"_XR"&amp;ROUND(H235,2)&amp;"_P"&amp;E235&amp;"_Q"&amp;VLOOKUP(F235,#REF!,2,FALSE),"Test_"&amp;A235&amp;"_"&amp;[1]Inputs!$A$1&amp;"_R0"&amp;"_SCR"&amp;ROUND(G235,2)&amp;"_XR"&amp;ROUND(H235,2)&amp;"_P"&amp;E235&amp;"_Q"&amp;VLOOKUP(F235,#REF!,2,FALSE)&amp;"_"&amp;V235)</f>
        <v>#REF!</v>
      </c>
      <c r="U235" t="str">
        <f t="shared" si="15"/>
        <v>PSSE_DMAT_BESSD_SCR3_XR14_P0.5_Q0</v>
      </c>
    </row>
    <row r="236" spans="1:21" x14ac:dyDescent="0.25">
      <c r="A236" t="s">
        <v>611</v>
      </c>
      <c r="B236" s="5" t="s">
        <v>17</v>
      </c>
      <c r="C236" t="s">
        <v>46</v>
      </c>
      <c r="E236">
        <v>0.5</v>
      </c>
      <c r="F236">
        <v>0</v>
      </c>
      <c r="G236">
        <v>3</v>
      </c>
      <c r="H236">
        <v>3</v>
      </c>
      <c r="I236" t="str">
        <f>VLOOKUP(U236,[1]BaseCases!$H$2:$K$143,2,FALSE)</f>
        <v>0.9910</v>
      </c>
      <c r="J236">
        <v>0</v>
      </c>
      <c r="K236">
        <v>0.43</v>
      </c>
      <c r="L236">
        <f t="shared" si="12"/>
        <v>0</v>
      </c>
      <c r="M236">
        <f t="shared" si="13"/>
        <v>0</v>
      </c>
      <c r="N236">
        <f>[1]Inputs!$B$5^2/((G236*[1]Inputs!$B$7)*(SQRT(1+H236^2)))</f>
        <v>17.660104471401873</v>
      </c>
      <c r="O236">
        <f t="shared" si="14"/>
        <v>0.16864157532857349</v>
      </c>
      <c r="P236" t="str">
        <f>VLOOKUP(U236,[1]BaseCases!$H$2:$K$143,4,FALSE)</f>
        <v>1.0000</v>
      </c>
      <c r="Q236" t="str">
        <f>VLOOKUP(U236,[1]BaseCases!$H$2:$K$143,3,FALSE)</f>
        <v>1.0300</v>
      </c>
      <c r="R236">
        <v>0</v>
      </c>
      <c r="S236">
        <v>0</v>
      </c>
      <c r="T236" t="e">
        <f>IF(V236="","Test_"&amp;A236&amp;"_"&amp;[1]Inputs!$A$1&amp;"_R0"&amp;"_SCR"&amp;ROUND(G236,2)&amp;"_XR"&amp;ROUND(H236,2)&amp;"_P"&amp;E236&amp;"_Q"&amp;VLOOKUP(F236,#REF!,2,FALSE),"Test_"&amp;A236&amp;"_"&amp;[1]Inputs!$A$1&amp;"_R0"&amp;"_SCR"&amp;ROUND(G236,2)&amp;"_XR"&amp;ROUND(H236,2)&amp;"_P"&amp;E236&amp;"_Q"&amp;VLOOKUP(F236,#REF!,2,FALSE)&amp;"_"&amp;V236)</f>
        <v>#REF!</v>
      </c>
      <c r="U236" t="str">
        <f t="shared" si="15"/>
        <v>PSSE_DMAT_BESSD_SCR3_XR3_P0.5_Q0</v>
      </c>
    </row>
    <row r="237" spans="1:21" x14ac:dyDescent="0.25">
      <c r="A237" t="s">
        <v>612</v>
      </c>
      <c r="B237" s="5" t="s">
        <v>17</v>
      </c>
      <c r="C237" t="s">
        <v>46</v>
      </c>
      <c r="E237">
        <v>0.05</v>
      </c>
      <c r="F237">
        <v>0</v>
      </c>
      <c r="G237">
        <v>3</v>
      </c>
      <c r="H237">
        <v>14</v>
      </c>
      <c r="I237" t="str">
        <f>VLOOKUP(U237,[1]BaseCases!$H$2:$K$143,2,FALSE)</f>
        <v>1.0288</v>
      </c>
      <c r="J237">
        <v>0</v>
      </c>
      <c r="K237">
        <v>0.43</v>
      </c>
      <c r="L237">
        <f t="shared" si="12"/>
        <v>0</v>
      </c>
      <c r="M237">
        <f t="shared" si="13"/>
        <v>0</v>
      </c>
      <c r="N237">
        <f>[1]Inputs!$B$5^2/((G237*[1]Inputs!$B$7)*(SQRT(1+H237^2)))</f>
        <v>3.9788737147094158</v>
      </c>
      <c r="O237">
        <f t="shared" si="14"/>
        <v>0.17731207749763628</v>
      </c>
      <c r="P237" t="str">
        <f>VLOOKUP(U237,[1]BaseCases!$H$2:$K$143,4,FALSE)</f>
        <v>1.0000</v>
      </c>
      <c r="Q237" t="str">
        <f>VLOOKUP(U237,[1]BaseCases!$H$2:$K$143,3,FALSE)</f>
        <v>1.0300</v>
      </c>
      <c r="R237">
        <v>0</v>
      </c>
      <c r="S237">
        <v>0</v>
      </c>
      <c r="T237" t="e">
        <f>IF(V237="","Test_"&amp;A237&amp;"_"&amp;[1]Inputs!$A$1&amp;"_R0"&amp;"_SCR"&amp;ROUND(G237,2)&amp;"_XR"&amp;ROUND(H237,2)&amp;"_P"&amp;E237&amp;"_Q"&amp;VLOOKUP(F237,#REF!,2,FALSE),"Test_"&amp;A237&amp;"_"&amp;[1]Inputs!$A$1&amp;"_R0"&amp;"_SCR"&amp;ROUND(G237,2)&amp;"_XR"&amp;ROUND(H237,2)&amp;"_P"&amp;E237&amp;"_Q"&amp;VLOOKUP(F237,#REF!,2,FALSE)&amp;"_"&amp;V237)</f>
        <v>#REF!</v>
      </c>
      <c r="U237" t="str">
        <f t="shared" si="15"/>
        <v>PSSE_DMAT_BESSD_SCR3_XR14_P0.05_Q0</v>
      </c>
    </row>
    <row r="238" spans="1:21" x14ac:dyDescent="0.25">
      <c r="A238" t="s">
        <v>613</v>
      </c>
      <c r="B238" s="5" t="s">
        <v>17</v>
      </c>
      <c r="C238" t="s">
        <v>46</v>
      </c>
      <c r="E238">
        <v>0.05</v>
      </c>
      <c r="F238">
        <v>0</v>
      </c>
      <c r="G238">
        <v>3</v>
      </c>
      <c r="H238">
        <v>3</v>
      </c>
      <c r="I238" t="str">
        <f>VLOOKUP(U238,[1]BaseCases!$H$2:$K$143,2,FALSE)</f>
        <v>1.0248</v>
      </c>
      <c r="J238">
        <v>0</v>
      </c>
      <c r="K238">
        <v>0.43</v>
      </c>
      <c r="L238">
        <f t="shared" si="12"/>
        <v>0</v>
      </c>
      <c r="M238">
        <f t="shared" si="13"/>
        <v>0</v>
      </c>
      <c r="N238">
        <f>[1]Inputs!$B$5^2/((G238*[1]Inputs!$B$7)*(SQRT(1+H238^2)))</f>
        <v>17.660104471401873</v>
      </c>
      <c r="O238">
        <f t="shared" si="14"/>
        <v>0.16864157532857349</v>
      </c>
      <c r="P238" t="str">
        <f>VLOOKUP(U238,[1]BaseCases!$H$2:$K$143,4,FALSE)</f>
        <v>1.0000</v>
      </c>
      <c r="Q238" t="str">
        <f>VLOOKUP(U238,[1]BaseCases!$H$2:$K$143,3,FALSE)</f>
        <v>1.0300</v>
      </c>
      <c r="R238">
        <v>0</v>
      </c>
      <c r="S238">
        <v>0</v>
      </c>
      <c r="T238" t="e">
        <f>IF(V238="","Test_"&amp;A238&amp;"_"&amp;[1]Inputs!$A$1&amp;"_R0"&amp;"_SCR"&amp;ROUND(G238,2)&amp;"_XR"&amp;ROUND(H238,2)&amp;"_P"&amp;E238&amp;"_Q"&amp;VLOOKUP(F238,#REF!,2,FALSE),"Test_"&amp;A238&amp;"_"&amp;[1]Inputs!$A$1&amp;"_R0"&amp;"_SCR"&amp;ROUND(G238,2)&amp;"_XR"&amp;ROUND(H238,2)&amp;"_P"&amp;E238&amp;"_Q"&amp;VLOOKUP(F238,#REF!,2,FALSE)&amp;"_"&amp;V238)</f>
        <v>#REF!</v>
      </c>
      <c r="U238" t="str">
        <f t="shared" si="15"/>
        <v>PSSE_DMAT_BESSD_SCR3_XR3_P0.05_Q0</v>
      </c>
    </row>
    <row r="239" spans="1:21" x14ac:dyDescent="0.25">
      <c r="A239" t="s">
        <v>614</v>
      </c>
      <c r="B239" s="5" t="s">
        <v>17</v>
      </c>
      <c r="C239" t="s">
        <v>47</v>
      </c>
      <c r="E239">
        <v>1</v>
      </c>
      <c r="F239">
        <v>0</v>
      </c>
      <c r="G239">
        <v>7.06</v>
      </c>
      <c r="H239">
        <v>1.6319999999999999</v>
      </c>
      <c r="I239" t="str">
        <f>VLOOKUP(U239,[1]BaseCases!$H$2:$K$143,2,FALSE)</f>
        <v>0.9653</v>
      </c>
      <c r="J239">
        <v>0</v>
      </c>
      <c r="K239">
        <v>0.43</v>
      </c>
      <c r="L239">
        <f t="shared" si="12"/>
        <v>0</v>
      </c>
      <c r="M239">
        <f t="shared" si="13"/>
        <v>0</v>
      </c>
      <c r="N239">
        <f>[1]Inputs!$B$5^2/((G239*[1]Inputs!$B$7)*(SQRT(1+H239^2)))</f>
        <v>12.398416711713383</v>
      </c>
      <c r="O239">
        <f t="shared" si="14"/>
        <v>6.4407510153791828E-2</v>
      </c>
      <c r="P239" t="str">
        <f>VLOOKUP(U239,[1]BaseCases!$H$2:$K$143,4,FALSE)</f>
        <v>1.0000</v>
      </c>
      <c r="Q239" t="str">
        <f>VLOOKUP(U239,[1]BaseCases!$H$2:$K$143,3,FALSE)</f>
        <v>1.0300</v>
      </c>
      <c r="R239">
        <v>0</v>
      </c>
      <c r="S239">
        <v>0</v>
      </c>
      <c r="T239" t="e">
        <f>IF(V239="","Test_"&amp;A239&amp;"_"&amp;[1]Inputs!$A$1&amp;"_R0"&amp;"_SCR"&amp;ROUND(G239,2)&amp;"_XR"&amp;ROUND(H239,2)&amp;"_P"&amp;E239&amp;"_Q"&amp;VLOOKUP(F239,#REF!,2,FALSE),"Test_"&amp;A239&amp;"_"&amp;[1]Inputs!$A$1&amp;"_R0"&amp;"_SCR"&amp;ROUND(G239,2)&amp;"_XR"&amp;ROUND(H239,2)&amp;"_P"&amp;E239&amp;"_Q"&amp;VLOOKUP(F239,#REF!,2,FALSE)&amp;"_"&amp;V239)</f>
        <v>#REF!</v>
      </c>
      <c r="U239" t="str">
        <f t="shared" si="15"/>
        <v>PSSE_DMAT_BESSD_SCR7.06_XR1.63_P1_Q0</v>
      </c>
    </row>
    <row r="240" spans="1:21" x14ac:dyDescent="0.25">
      <c r="A240" t="s">
        <v>615</v>
      </c>
      <c r="B240" s="5" t="s">
        <v>17</v>
      </c>
      <c r="C240" t="s">
        <v>47</v>
      </c>
      <c r="E240">
        <v>1</v>
      </c>
      <c r="F240">
        <v>0</v>
      </c>
      <c r="G240">
        <v>4.53</v>
      </c>
      <c r="H240">
        <v>1.212</v>
      </c>
      <c r="I240" t="str">
        <f>VLOOKUP(U240,[1]BaseCases!$H$2:$K$143,2,FALSE)</f>
        <v>0.9087</v>
      </c>
      <c r="J240">
        <v>0</v>
      </c>
      <c r="K240">
        <v>0.43</v>
      </c>
      <c r="L240">
        <f t="shared" si="12"/>
        <v>0</v>
      </c>
      <c r="M240">
        <f t="shared" si="13"/>
        <v>0</v>
      </c>
      <c r="N240">
        <f>[1]Inputs!$B$5^2/((G240*[1]Inputs!$B$7)*(SQRT(1+H240^2)))</f>
        <v>23.537519962726652</v>
      </c>
      <c r="O240">
        <f t="shared" si="14"/>
        <v>9.0805770640656758E-2</v>
      </c>
      <c r="P240" t="str">
        <f>VLOOKUP(U240,[1]BaseCases!$H$2:$K$143,4,FALSE)</f>
        <v>1.0000</v>
      </c>
      <c r="Q240" t="str">
        <f>VLOOKUP(U240,[1]BaseCases!$H$2:$K$143,3,FALSE)</f>
        <v>1.0300</v>
      </c>
      <c r="R240">
        <v>0</v>
      </c>
      <c r="S240">
        <v>0</v>
      </c>
      <c r="T240" t="e">
        <f>IF(V240="","Test_"&amp;A240&amp;"_"&amp;[1]Inputs!$A$1&amp;"_R0"&amp;"_SCR"&amp;ROUND(G240,2)&amp;"_XR"&amp;ROUND(H240,2)&amp;"_P"&amp;E240&amp;"_Q"&amp;VLOOKUP(F240,#REF!,2,FALSE),"Test_"&amp;A240&amp;"_"&amp;[1]Inputs!$A$1&amp;"_R0"&amp;"_SCR"&amp;ROUND(G240,2)&amp;"_XR"&amp;ROUND(H240,2)&amp;"_P"&amp;E240&amp;"_Q"&amp;VLOOKUP(F240,#REF!,2,FALSE)&amp;"_"&amp;V240)</f>
        <v>#REF!</v>
      </c>
      <c r="U240" t="str">
        <f t="shared" si="15"/>
        <v>PSSE_DMAT_BESSD_SCR4.53_XR1.21_P1_Q0</v>
      </c>
    </row>
    <row r="241" spans="1:21" x14ac:dyDescent="0.25">
      <c r="A241" t="s">
        <v>616</v>
      </c>
      <c r="B241" s="5" t="s">
        <v>17</v>
      </c>
      <c r="C241" t="s">
        <v>47</v>
      </c>
      <c r="E241">
        <v>1</v>
      </c>
      <c r="F241">
        <v>0</v>
      </c>
      <c r="G241">
        <v>7.06</v>
      </c>
      <c r="H241">
        <v>1.6319999999999999</v>
      </c>
      <c r="I241" t="str">
        <f>VLOOKUP(U241,[1]BaseCases!$H$2:$K$143,2,FALSE)</f>
        <v>0.9653</v>
      </c>
      <c r="J241">
        <v>0</v>
      </c>
      <c r="K241">
        <v>0.43</v>
      </c>
      <c r="L241">
        <f t="shared" si="12"/>
        <v>1.363825838288472</v>
      </c>
      <c r="M241">
        <f t="shared" si="13"/>
        <v>7.0848261169171008E-3</v>
      </c>
      <c r="N241">
        <f>[1]Inputs!$B$5^2/((G241*[1]Inputs!$B$7)*(SQRT(1+H241^2)))</f>
        <v>12.398416711713383</v>
      </c>
      <c r="O241">
        <f t="shared" si="14"/>
        <v>6.4407510153791828E-2</v>
      </c>
      <c r="P241" t="str">
        <f>VLOOKUP(U241,[1]BaseCases!$H$2:$K$143,4,FALSE)</f>
        <v>1.0000</v>
      </c>
      <c r="Q241" t="str">
        <f>VLOOKUP(U241,[1]BaseCases!$H$2:$K$143,3,FALSE)</f>
        <v>1.0300</v>
      </c>
      <c r="R241">
        <v>0</v>
      </c>
      <c r="S241">
        <v>0.11</v>
      </c>
      <c r="T241" t="e">
        <f>IF(V241="","Test_"&amp;A241&amp;"_"&amp;[1]Inputs!$A$1&amp;"_R0"&amp;"_SCR"&amp;ROUND(G241,2)&amp;"_XR"&amp;ROUND(H241,2)&amp;"_P"&amp;E241&amp;"_Q"&amp;VLOOKUP(F241,#REF!,2,FALSE),"Test_"&amp;A241&amp;"_"&amp;[1]Inputs!$A$1&amp;"_R0"&amp;"_SCR"&amp;ROUND(G241,2)&amp;"_XR"&amp;ROUND(H241,2)&amp;"_P"&amp;E241&amp;"_Q"&amp;VLOOKUP(F241,#REF!,2,FALSE)&amp;"_"&amp;V241)</f>
        <v>#REF!</v>
      </c>
      <c r="U241" t="str">
        <f t="shared" si="15"/>
        <v>PSSE_DMAT_BESSD_SCR7.06_XR1.63_P1_Q0</v>
      </c>
    </row>
    <row r="242" spans="1:21" x14ac:dyDescent="0.25">
      <c r="A242" t="s">
        <v>617</v>
      </c>
      <c r="B242" s="5" t="s">
        <v>17</v>
      </c>
      <c r="C242" t="s">
        <v>47</v>
      </c>
      <c r="E242">
        <v>1</v>
      </c>
      <c r="F242">
        <v>0</v>
      </c>
      <c r="G242">
        <v>4.53</v>
      </c>
      <c r="H242">
        <v>1.212</v>
      </c>
      <c r="I242" t="str">
        <f>VLOOKUP(U242,[1]BaseCases!$H$2:$K$143,2,FALSE)</f>
        <v>0.9087</v>
      </c>
      <c r="J242">
        <v>0</v>
      </c>
      <c r="K242">
        <v>0.43</v>
      </c>
      <c r="L242">
        <f t="shared" si="12"/>
        <v>2.5891271958999318</v>
      </c>
      <c r="M242">
        <f t="shared" si="13"/>
        <v>9.988634770472243E-3</v>
      </c>
      <c r="N242">
        <f>[1]Inputs!$B$5^2/((G242*[1]Inputs!$B$7)*(SQRT(1+H242^2)))</f>
        <v>23.537519962726652</v>
      </c>
      <c r="O242">
        <f t="shared" si="14"/>
        <v>9.0805770640656758E-2</v>
      </c>
      <c r="P242" t="str">
        <f>VLOOKUP(U242,[1]BaseCases!$H$2:$K$143,4,FALSE)</f>
        <v>1.0000</v>
      </c>
      <c r="Q242" t="str">
        <f>VLOOKUP(U242,[1]BaseCases!$H$2:$K$143,3,FALSE)</f>
        <v>1.0300</v>
      </c>
      <c r="R242">
        <v>0</v>
      </c>
      <c r="S242">
        <v>0.11</v>
      </c>
      <c r="T242" t="e">
        <f>IF(V242="","Test_"&amp;A242&amp;"_"&amp;[1]Inputs!$A$1&amp;"_R0"&amp;"_SCR"&amp;ROUND(G242,2)&amp;"_XR"&amp;ROUND(H242,2)&amp;"_P"&amp;E242&amp;"_Q"&amp;VLOOKUP(F242,#REF!,2,FALSE),"Test_"&amp;A242&amp;"_"&amp;[1]Inputs!$A$1&amp;"_R0"&amp;"_SCR"&amp;ROUND(G242,2)&amp;"_XR"&amp;ROUND(H242,2)&amp;"_P"&amp;E242&amp;"_Q"&amp;VLOOKUP(F242,#REF!,2,FALSE)&amp;"_"&amp;V242)</f>
        <v>#REF!</v>
      </c>
      <c r="U242" t="str">
        <f t="shared" si="15"/>
        <v>PSSE_DMAT_BESSD_SCR4.53_XR1.21_P1_Q0</v>
      </c>
    </row>
    <row r="243" spans="1:21" x14ac:dyDescent="0.25">
      <c r="A243" t="s">
        <v>618</v>
      </c>
      <c r="B243" s="5" t="s">
        <v>17</v>
      </c>
      <c r="C243" t="s">
        <v>47</v>
      </c>
      <c r="E243">
        <v>1</v>
      </c>
      <c r="F243">
        <v>0</v>
      </c>
      <c r="G243">
        <v>7.06</v>
      </c>
      <c r="H243">
        <v>1.6319999999999999</v>
      </c>
      <c r="I243" t="str">
        <f>VLOOKUP(U243,[1]BaseCases!$H$2:$K$143,2,FALSE)</f>
        <v>0.9653</v>
      </c>
      <c r="J243">
        <v>0</v>
      </c>
      <c r="K243">
        <v>0.43</v>
      </c>
      <c r="L243">
        <f t="shared" si="12"/>
        <v>3.0996041779283456</v>
      </c>
      <c r="M243">
        <f t="shared" si="13"/>
        <v>1.6101877538447957E-2</v>
      </c>
      <c r="N243">
        <f>[1]Inputs!$B$5^2/((G243*[1]Inputs!$B$7)*(SQRT(1+H243^2)))</f>
        <v>12.398416711713383</v>
      </c>
      <c r="O243">
        <f t="shared" si="14"/>
        <v>6.4407510153791828E-2</v>
      </c>
      <c r="P243" t="str">
        <f>VLOOKUP(U243,[1]BaseCases!$H$2:$K$143,4,FALSE)</f>
        <v>1.0000</v>
      </c>
      <c r="Q243" t="str">
        <f>VLOOKUP(U243,[1]BaseCases!$H$2:$K$143,3,FALSE)</f>
        <v>1.0300</v>
      </c>
      <c r="R243">
        <v>0</v>
      </c>
      <c r="S243">
        <v>0.25</v>
      </c>
      <c r="T243" t="e">
        <f>IF(V243="","Test_"&amp;A243&amp;"_"&amp;[1]Inputs!$A$1&amp;"_R0"&amp;"_SCR"&amp;ROUND(G243,2)&amp;"_XR"&amp;ROUND(H243,2)&amp;"_P"&amp;E243&amp;"_Q"&amp;VLOOKUP(F243,#REF!,2,FALSE),"Test_"&amp;A243&amp;"_"&amp;[1]Inputs!$A$1&amp;"_R0"&amp;"_SCR"&amp;ROUND(G243,2)&amp;"_XR"&amp;ROUND(H243,2)&amp;"_P"&amp;E243&amp;"_Q"&amp;VLOOKUP(F243,#REF!,2,FALSE)&amp;"_"&amp;V243)</f>
        <v>#REF!</v>
      </c>
      <c r="U243" t="str">
        <f t="shared" si="15"/>
        <v>PSSE_DMAT_BESSD_SCR7.06_XR1.63_P1_Q0</v>
      </c>
    </row>
    <row r="244" spans="1:21" x14ac:dyDescent="0.25">
      <c r="A244" t="s">
        <v>619</v>
      </c>
      <c r="B244" s="5" t="s">
        <v>17</v>
      </c>
      <c r="C244" t="s">
        <v>47</v>
      </c>
      <c r="E244">
        <v>1</v>
      </c>
      <c r="F244">
        <v>0</v>
      </c>
      <c r="G244">
        <v>4.53</v>
      </c>
      <c r="H244">
        <v>1.212</v>
      </c>
      <c r="I244" t="str">
        <f>VLOOKUP(U244,[1]BaseCases!$H$2:$K$143,2,FALSE)</f>
        <v>0.9087</v>
      </c>
      <c r="J244">
        <v>0</v>
      </c>
      <c r="K244">
        <v>0.43</v>
      </c>
      <c r="L244">
        <f t="shared" si="12"/>
        <v>5.884379990681663</v>
      </c>
      <c r="M244">
        <f t="shared" si="13"/>
        <v>2.2701442660164189E-2</v>
      </c>
      <c r="N244">
        <f>[1]Inputs!$B$5^2/((G244*[1]Inputs!$B$7)*(SQRT(1+H244^2)))</f>
        <v>23.537519962726652</v>
      </c>
      <c r="O244">
        <f t="shared" si="14"/>
        <v>9.0805770640656758E-2</v>
      </c>
      <c r="P244" t="str">
        <f>VLOOKUP(U244,[1]BaseCases!$H$2:$K$143,4,FALSE)</f>
        <v>1.0000</v>
      </c>
      <c r="Q244" t="str">
        <f>VLOOKUP(U244,[1]BaseCases!$H$2:$K$143,3,FALSE)</f>
        <v>1.0300</v>
      </c>
      <c r="R244">
        <v>0</v>
      </c>
      <c r="S244">
        <v>0.25</v>
      </c>
      <c r="T244" t="e">
        <f>IF(V244="","Test_"&amp;A244&amp;"_"&amp;[1]Inputs!$A$1&amp;"_R0"&amp;"_SCR"&amp;ROUND(G244,2)&amp;"_XR"&amp;ROUND(H244,2)&amp;"_P"&amp;E244&amp;"_Q"&amp;VLOOKUP(F244,#REF!,2,FALSE),"Test_"&amp;A244&amp;"_"&amp;[1]Inputs!$A$1&amp;"_R0"&amp;"_SCR"&amp;ROUND(G244,2)&amp;"_XR"&amp;ROUND(H244,2)&amp;"_P"&amp;E244&amp;"_Q"&amp;VLOOKUP(F244,#REF!,2,FALSE)&amp;"_"&amp;V244)</f>
        <v>#REF!</v>
      </c>
      <c r="U244" t="str">
        <f t="shared" si="15"/>
        <v>PSSE_DMAT_BESSD_SCR4.53_XR1.21_P1_Q0</v>
      </c>
    </row>
    <row r="245" spans="1:21" x14ac:dyDescent="0.25">
      <c r="A245" t="s">
        <v>620</v>
      </c>
      <c r="B245" s="5" t="s">
        <v>17</v>
      </c>
      <c r="C245" t="s">
        <v>47</v>
      </c>
      <c r="E245">
        <v>1</v>
      </c>
      <c r="F245">
        <v>0</v>
      </c>
      <c r="G245">
        <v>7.06</v>
      </c>
      <c r="H245">
        <v>1.6319999999999999</v>
      </c>
      <c r="I245" t="str">
        <f>VLOOKUP(U245,[1]BaseCases!$H$2:$K$143,2,FALSE)</f>
        <v>0.9653</v>
      </c>
      <c r="J245">
        <v>0</v>
      </c>
      <c r="K245">
        <v>0.43</v>
      </c>
      <c r="L245">
        <f t="shared" si="12"/>
        <v>5.2073350189196201</v>
      </c>
      <c r="M245">
        <f t="shared" si="13"/>
        <v>2.7051154264592567E-2</v>
      </c>
      <c r="N245">
        <f>[1]Inputs!$B$5^2/((G245*[1]Inputs!$B$7)*(SQRT(1+H245^2)))</f>
        <v>12.398416711713383</v>
      </c>
      <c r="O245">
        <f t="shared" si="14"/>
        <v>6.4407510153791828E-2</v>
      </c>
      <c r="P245" t="str">
        <f>VLOOKUP(U245,[1]BaseCases!$H$2:$K$143,4,FALSE)</f>
        <v>1.0000</v>
      </c>
      <c r="Q245" t="str">
        <f>VLOOKUP(U245,[1]BaseCases!$H$2:$K$143,3,FALSE)</f>
        <v>1.0300</v>
      </c>
      <c r="R245">
        <v>0</v>
      </c>
      <c r="S245">
        <v>0.42</v>
      </c>
      <c r="T245" t="e">
        <f>IF(V245="","Test_"&amp;A245&amp;"_"&amp;[1]Inputs!$A$1&amp;"_R0"&amp;"_SCR"&amp;ROUND(G245,2)&amp;"_XR"&amp;ROUND(H245,2)&amp;"_P"&amp;E245&amp;"_Q"&amp;VLOOKUP(F245,#REF!,2,FALSE),"Test_"&amp;A245&amp;"_"&amp;[1]Inputs!$A$1&amp;"_R0"&amp;"_SCR"&amp;ROUND(G245,2)&amp;"_XR"&amp;ROUND(H245,2)&amp;"_P"&amp;E245&amp;"_Q"&amp;VLOOKUP(F245,#REF!,2,FALSE)&amp;"_"&amp;V245)</f>
        <v>#REF!</v>
      </c>
      <c r="U245" t="str">
        <f t="shared" si="15"/>
        <v>PSSE_DMAT_BESSD_SCR7.06_XR1.63_P1_Q0</v>
      </c>
    </row>
    <row r="246" spans="1:21" x14ac:dyDescent="0.25">
      <c r="A246" t="s">
        <v>621</v>
      </c>
      <c r="B246" s="5" t="s">
        <v>17</v>
      </c>
      <c r="C246" t="s">
        <v>47</v>
      </c>
      <c r="E246">
        <v>1</v>
      </c>
      <c r="F246">
        <v>0</v>
      </c>
      <c r="G246">
        <v>4.53</v>
      </c>
      <c r="H246">
        <v>1.212</v>
      </c>
      <c r="I246" t="str">
        <f>VLOOKUP(U246,[1]BaseCases!$H$2:$K$143,2,FALSE)</f>
        <v>0.9087</v>
      </c>
      <c r="J246">
        <v>0</v>
      </c>
      <c r="K246">
        <v>0.43</v>
      </c>
      <c r="L246">
        <f t="shared" si="12"/>
        <v>9.8857583843451931</v>
      </c>
      <c r="M246">
        <f t="shared" si="13"/>
        <v>3.8138423669075834E-2</v>
      </c>
      <c r="N246">
        <f>[1]Inputs!$B$5^2/((G246*[1]Inputs!$B$7)*(SQRT(1+H246^2)))</f>
        <v>23.537519962726652</v>
      </c>
      <c r="O246">
        <f t="shared" si="14"/>
        <v>9.0805770640656758E-2</v>
      </c>
      <c r="P246" t="str">
        <f>VLOOKUP(U246,[1]BaseCases!$H$2:$K$143,4,FALSE)</f>
        <v>1.0000</v>
      </c>
      <c r="Q246" t="str">
        <f>VLOOKUP(U246,[1]BaseCases!$H$2:$K$143,3,FALSE)</f>
        <v>1.0300</v>
      </c>
      <c r="R246">
        <v>0</v>
      </c>
      <c r="S246">
        <v>0.42</v>
      </c>
      <c r="T246" t="e">
        <f>IF(V246="","Test_"&amp;A246&amp;"_"&amp;[1]Inputs!$A$1&amp;"_R0"&amp;"_SCR"&amp;ROUND(G246,2)&amp;"_XR"&amp;ROUND(H246,2)&amp;"_P"&amp;E246&amp;"_Q"&amp;VLOOKUP(F246,#REF!,2,FALSE),"Test_"&amp;A246&amp;"_"&amp;[1]Inputs!$A$1&amp;"_R0"&amp;"_SCR"&amp;ROUND(G246,2)&amp;"_XR"&amp;ROUND(H246,2)&amp;"_P"&amp;E246&amp;"_Q"&amp;VLOOKUP(F246,#REF!,2,FALSE)&amp;"_"&amp;V246)</f>
        <v>#REF!</v>
      </c>
      <c r="U246" t="str">
        <f t="shared" si="15"/>
        <v>PSSE_DMAT_BESSD_SCR4.53_XR1.21_P1_Q0</v>
      </c>
    </row>
    <row r="247" spans="1:21" x14ac:dyDescent="0.25">
      <c r="A247" t="s">
        <v>622</v>
      </c>
      <c r="B247" s="5" t="s">
        <v>17</v>
      </c>
      <c r="C247" t="s">
        <v>47</v>
      </c>
      <c r="E247">
        <v>1</v>
      </c>
      <c r="F247">
        <v>0</v>
      </c>
      <c r="G247">
        <v>7.06</v>
      </c>
      <c r="H247">
        <v>1.6319999999999999</v>
      </c>
      <c r="I247" t="str">
        <f>VLOOKUP(U247,[1]BaseCases!$H$2:$K$143,2,FALSE)</f>
        <v>0.9653</v>
      </c>
      <c r="J247">
        <v>0</v>
      </c>
      <c r="K247">
        <v>0.43</v>
      </c>
      <c r="L247">
        <f t="shared" si="12"/>
        <v>8.1829550297308327</v>
      </c>
      <c r="M247">
        <f t="shared" si="13"/>
        <v>4.2508956701502607E-2</v>
      </c>
      <c r="N247">
        <f>[1]Inputs!$B$5^2/((G247*[1]Inputs!$B$7)*(SQRT(1+H247^2)))</f>
        <v>12.398416711713383</v>
      </c>
      <c r="O247">
        <f t="shared" si="14"/>
        <v>6.4407510153791828E-2</v>
      </c>
      <c r="P247" t="str">
        <f>VLOOKUP(U247,[1]BaseCases!$H$2:$K$143,4,FALSE)</f>
        <v>1.0000</v>
      </c>
      <c r="Q247" t="str">
        <f>VLOOKUP(U247,[1]BaseCases!$H$2:$K$143,3,FALSE)</f>
        <v>1.0300</v>
      </c>
      <c r="R247">
        <v>0</v>
      </c>
      <c r="S247">
        <v>0.66</v>
      </c>
      <c r="T247" t="e">
        <f>IF(V247="","Test_"&amp;A247&amp;"_"&amp;[1]Inputs!$A$1&amp;"_R0"&amp;"_SCR"&amp;ROUND(G247,2)&amp;"_XR"&amp;ROUND(H247,2)&amp;"_P"&amp;E247&amp;"_Q"&amp;VLOOKUP(F247,#REF!,2,FALSE),"Test_"&amp;A247&amp;"_"&amp;[1]Inputs!$A$1&amp;"_R0"&amp;"_SCR"&amp;ROUND(G247,2)&amp;"_XR"&amp;ROUND(H247,2)&amp;"_P"&amp;E247&amp;"_Q"&amp;VLOOKUP(F247,#REF!,2,FALSE)&amp;"_"&amp;V247)</f>
        <v>#REF!</v>
      </c>
      <c r="U247" t="str">
        <f t="shared" si="15"/>
        <v>PSSE_DMAT_BESSD_SCR7.06_XR1.63_P1_Q0</v>
      </c>
    </row>
    <row r="248" spans="1:21" x14ac:dyDescent="0.25">
      <c r="A248" t="s">
        <v>623</v>
      </c>
      <c r="B248" s="5" t="s">
        <v>17</v>
      </c>
      <c r="C248" t="s">
        <v>47</v>
      </c>
      <c r="E248">
        <v>1</v>
      </c>
      <c r="F248">
        <v>0</v>
      </c>
      <c r="G248">
        <v>4.53</v>
      </c>
      <c r="H248">
        <v>1.212</v>
      </c>
      <c r="I248" t="str">
        <f>VLOOKUP(U248,[1]BaseCases!$H$2:$K$143,2,FALSE)</f>
        <v>0.9087</v>
      </c>
      <c r="J248">
        <v>0</v>
      </c>
      <c r="K248">
        <v>0.43</v>
      </c>
      <c r="L248">
        <f t="shared" si="12"/>
        <v>15.534763175399592</v>
      </c>
      <c r="M248">
        <f t="shared" si="13"/>
        <v>5.9931808622833461E-2</v>
      </c>
      <c r="N248">
        <f>[1]Inputs!$B$5^2/((G248*[1]Inputs!$B$7)*(SQRT(1+H248^2)))</f>
        <v>23.537519962726652</v>
      </c>
      <c r="O248">
        <f t="shared" si="14"/>
        <v>9.0805770640656758E-2</v>
      </c>
      <c r="P248" t="str">
        <f>VLOOKUP(U248,[1]BaseCases!$H$2:$K$143,4,FALSE)</f>
        <v>1.0000</v>
      </c>
      <c r="Q248" t="str">
        <f>VLOOKUP(U248,[1]BaseCases!$H$2:$K$143,3,FALSE)</f>
        <v>1.0300</v>
      </c>
      <c r="R248">
        <v>0</v>
      </c>
      <c r="S248">
        <v>0.66</v>
      </c>
      <c r="T248" t="e">
        <f>IF(V248="","Test_"&amp;A248&amp;"_"&amp;[1]Inputs!$A$1&amp;"_R0"&amp;"_SCR"&amp;ROUND(G248,2)&amp;"_XR"&amp;ROUND(H248,2)&amp;"_P"&amp;E248&amp;"_Q"&amp;VLOOKUP(F248,#REF!,2,FALSE),"Test_"&amp;A248&amp;"_"&amp;[1]Inputs!$A$1&amp;"_R0"&amp;"_SCR"&amp;ROUND(G248,2)&amp;"_XR"&amp;ROUND(H248,2)&amp;"_P"&amp;E248&amp;"_Q"&amp;VLOOKUP(F248,#REF!,2,FALSE)&amp;"_"&amp;V248)</f>
        <v>#REF!</v>
      </c>
      <c r="U248" t="str">
        <f t="shared" si="15"/>
        <v>PSSE_DMAT_BESSD_SCR4.53_XR1.21_P1_Q0</v>
      </c>
    </row>
    <row r="249" spans="1:21" x14ac:dyDescent="0.25">
      <c r="A249" t="s">
        <v>624</v>
      </c>
      <c r="B249" s="5" t="s">
        <v>17</v>
      </c>
      <c r="C249" t="s">
        <v>47</v>
      </c>
      <c r="E249">
        <v>1</v>
      </c>
      <c r="F249">
        <v>0</v>
      </c>
      <c r="G249">
        <v>7.06</v>
      </c>
      <c r="H249">
        <v>1.6319999999999999</v>
      </c>
      <c r="I249" t="str">
        <f>VLOOKUP(U249,[1]BaseCases!$H$2:$K$143,2,FALSE)</f>
        <v>0.9653</v>
      </c>
      <c r="J249">
        <v>0</v>
      </c>
      <c r="K249">
        <v>0.43</v>
      </c>
      <c r="L249">
        <f t="shared" si="12"/>
        <v>12.398416711713383</v>
      </c>
      <c r="M249">
        <f t="shared" si="13"/>
        <v>6.4407510153791828E-2</v>
      </c>
      <c r="N249">
        <f>[1]Inputs!$B$5^2/((G249*[1]Inputs!$B$7)*(SQRT(1+H249^2)))</f>
        <v>12.398416711713383</v>
      </c>
      <c r="O249">
        <f t="shared" si="14"/>
        <v>6.4407510153791828E-2</v>
      </c>
      <c r="P249" t="str">
        <f>VLOOKUP(U249,[1]BaseCases!$H$2:$K$143,4,FALSE)</f>
        <v>1.0000</v>
      </c>
      <c r="Q249" t="str">
        <f>VLOOKUP(U249,[1]BaseCases!$H$2:$K$143,3,FALSE)</f>
        <v>1.0300</v>
      </c>
      <c r="R249">
        <v>0</v>
      </c>
      <c r="S249">
        <v>1</v>
      </c>
      <c r="T249" t="e">
        <f>IF(V249="","Test_"&amp;A249&amp;"_"&amp;[1]Inputs!$A$1&amp;"_R0"&amp;"_SCR"&amp;ROUND(G249,2)&amp;"_XR"&amp;ROUND(H249,2)&amp;"_P"&amp;E249&amp;"_Q"&amp;VLOOKUP(F249,#REF!,2,FALSE),"Test_"&amp;A249&amp;"_"&amp;[1]Inputs!$A$1&amp;"_R0"&amp;"_SCR"&amp;ROUND(G249,2)&amp;"_XR"&amp;ROUND(H249,2)&amp;"_P"&amp;E249&amp;"_Q"&amp;VLOOKUP(F249,#REF!,2,FALSE)&amp;"_"&amp;V249)</f>
        <v>#REF!</v>
      </c>
      <c r="U249" t="str">
        <f t="shared" si="15"/>
        <v>PSSE_DMAT_BESSD_SCR7.06_XR1.63_P1_Q0</v>
      </c>
    </row>
    <row r="250" spans="1:21" x14ac:dyDescent="0.25">
      <c r="A250" t="s">
        <v>625</v>
      </c>
      <c r="B250" s="5" t="s">
        <v>17</v>
      </c>
      <c r="C250" t="s">
        <v>47</v>
      </c>
      <c r="E250">
        <v>1</v>
      </c>
      <c r="F250">
        <v>0</v>
      </c>
      <c r="G250">
        <v>4.53</v>
      </c>
      <c r="H250">
        <v>1.212</v>
      </c>
      <c r="I250" t="str">
        <f>VLOOKUP(U250,[1]BaseCases!$H$2:$K$143,2,FALSE)</f>
        <v>0.9087</v>
      </c>
      <c r="J250">
        <v>0</v>
      </c>
      <c r="K250">
        <v>0.43</v>
      </c>
      <c r="L250">
        <f t="shared" si="12"/>
        <v>23.537519962726652</v>
      </c>
      <c r="M250">
        <f t="shared" si="13"/>
        <v>9.0805770640656758E-2</v>
      </c>
      <c r="N250">
        <f>[1]Inputs!$B$5^2/((G250*[1]Inputs!$B$7)*(SQRT(1+H250^2)))</f>
        <v>23.537519962726652</v>
      </c>
      <c r="O250">
        <f t="shared" si="14"/>
        <v>9.0805770640656758E-2</v>
      </c>
      <c r="P250" t="str">
        <f>VLOOKUP(U250,[1]BaseCases!$H$2:$K$143,4,FALSE)</f>
        <v>1.0000</v>
      </c>
      <c r="Q250" t="str">
        <f>VLOOKUP(U250,[1]BaseCases!$H$2:$K$143,3,FALSE)</f>
        <v>1.0300</v>
      </c>
      <c r="R250">
        <v>0</v>
      </c>
      <c r="S250">
        <v>1</v>
      </c>
      <c r="T250" t="e">
        <f>IF(V250="","Test_"&amp;A250&amp;"_"&amp;[1]Inputs!$A$1&amp;"_R0"&amp;"_SCR"&amp;ROUND(G250,2)&amp;"_XR"&amp;ROUND(H250,2)&amp;"_P"&amp;E250&amp;"_Q"&amp;VLOOKUP(F250,#REF!,2,FALSE),"Test_"&amp;A250&amp;"_"&amp;[1]Inputs!$A$1&amp;"_R0"&amp;"_SCR"&amp;ROUND(G250,2)&amp;"_XR"&amp;ROUND(H250,2)&amp;"_P"&amp;E250&amp;"_Q"&amp;VLOOKUP(F250,#REF!,2,FALSE)&amp;"_"&amp;V250)</f>
        <v>#REF!</v>
      </c>
      <c r="U250" t="str">
        <f t="shared" si="15"/>
        <v>PSSE_DMAT_BESSD_SCR4.53_XR1.21_P1_Q0</v>
      </c>
    </row>
    <row r="251" spans="1:21" x14ac:dyDescent="0.25">
      <c r="A251" t="s">
        <v>626</v>
      </c>
      <c r="B251" s="5" t="s">
        <v>17</v>
      </c>
      <c r="C251" t="s">
        <v>47</v>
      </c>
      <c r="E251">
        <v>1</v>
      </c>
      <c r="F251">
        <v>0</v>
      </c>
      <c r="G251">
        <v>7.06</v>
      </c>
      <c r="H251">
        <v>1.6319999999999999</v>
      </c>
      <c r="I251" t="str">
        <f>VLOOKUP(U251,[1]BaseCases!$H$2:$K$143,2,FALSE)</f>
        <v>0.9653</v>
      </c>
      <c r="J251">
        <v>0</v>
      </c>
      <c r="K251">
        <v>0.43</v>
      </c>
      <c r="L251">
        <f t="shared" si="12"/>
        <v>18.597625067570075</v>
      </c>
      <c r="M251">
        <f t="shared" si="13"/>
        <v>9.6611265230687748E-2</v>
      </c>
      <c r="N251">
        <f>[1]Inputs!$B$5^2/((G251*[1]Inputs!$B$7)*(SQRT(1+H251^2)))</f>
        <v>12.398416711713383</v>
      </c>
      <c r="O251">
        <f t="shared" si="14"/>
        <v>6.4407510153791828E-2</v>
      </c>
      <c r="P251" t="str">
        <f>VLOOKUP(U251,[1]BaseCases!$H$2:$K$143,4,FALSE)</f>
        <v>1.0000</v>
      </c>
      <c r="Q251" t="str">
        <f>VLOOKUP(U251,[1]BaseCases!$H$2:$K$143,3,FALSE)</f>
        <v>1.0300</v>
      </c>
      <c r="R251">
        <v>0</v>
      </c>
      <c r="S251">
        <v>1.5</v>
      </c>
      <c r="T251" t="e">
        <f>IF(V251="","Test_"&amp;A251&amp;"_"&amp;[1]Inputs!$A$1&amp;"_R0"&amp;"_SCR"&amp;ROUND(G251,2)&amp;"_XR"&amp;ROUND(H251,2)&amp;"_P"&amp;E251&amp;"_Q"&amp;VLOOKUP(F251,#REF!,2,FALSE),"Test_"&amp;A251&amp;"_"&amp;[1]Inputs!$A$1&amp;"_R0"&amp;"_SCR"&amp;ROUND(G251,2)&amp;"_XR"&amp;ROUND(H251,2)&amp;"_P"&amp;E251&amp;"_Q"&amp;VLOOKUP(F251,#REF!,2,FALSE)&amp;"_"&amp;V251)</f>
        <v>#REF!</v>
      </c>
      <c r="U251" t="str">
        <f t="shared" si="15"/>
        <v>PSSE_DMAT_BESSD_SCR7.06_XR1.63_P1_Q0</v>
      </c>
    </row>
    <row r="252" spans="1:21" x14ac:dyDescent="0.25">
      <c r="A252" t="s">
        <v>627</v>
      </c>
      <c r="B252" s="5" t="s">
        <v>17</v>
      </c>
      <c r="C252" t="s">
        <v>47</v>
      </c>
      <c r="E252">
        <v>1</v>
      </c>
      <c r="F252">
        <v>0</v>
      </c>
      <c r="G252">
        <v>4.53</v>
      </c>
      <c r="H252">
        <v>1.212</v>
      </c>
      <c r="I252" t="str">
        <f>VLOOKUP(U252,[1]BaseCases!$H$2:$K$143,2,FALSE)</f>
        <v>0.9087</v>
      </c>
      <c r="J252">
        <v>0</v>
      </c>
      <c r="K252">
        <v>0.43</v>
      </c>
      <c r="L252">
        <f t="shared" si="12"/>
        <v>35.306279944089979</v>
      </c>
      <c r="M252">
        <f t="shared" si="13"/>
        <v>0.13620865596098514</v>
      </c>
      <c r="N252">
        <f>[1]Inputs!$B$5^2/((G252*[1]Inputs!$B$7)*(SQRT(1+H252^2)))</f>
        <v>23.537519962726652</v>
      </c>
      <c r="O252">
        <f t="shared" si="14"/>
        <v>9.0805770640656758E-2</v>
      </c>
      <c r="P252" t="str">
        <f>VLOOKUP(U252,[1]BaseCases!$H$2:$K$143,4,FALSE)</f>
        <v>1.0000</v>
      </c>
      <c r="Q252" t="str">
        <f>VLOOKUP(U252,[1]BaseCases!$H$2:$K$143,3,FALSE)</f>
        <v>1.0300</v>
      </c>
      <c r="R252">
        <v>0</v>
      </c>
      <c r="S252">
        <v>1.5</v>
      </c>
      <c r="T252" t="e">
        <f>IF(V252="","Test_"&amp;A252&amp;"_"&amp;[1]Inputs!$A$1&amp;"_R0"&amp;"_SCR"&amp;ROUND(G252,2)&amp;"_XR"&amp;ROUND(H252,2)&amp;"_P"&amp;E252&amp;"_Q"&amp;VLOOKUP(F252,#REF!,2,FALSE),"Test_"&amp;A252&amp;"_"&amp;[1]Inputs!$A$1&amp;"_R0"&amp;"_SCR"&amp;ROUND(G252,2)&amp;"_XR"&amp;ROUND(H252,2)&amp;"_P"&amp;E252&amp;"_Q"&amp;VLOOKUP(F252,#REF!,2,FALSE)&amp;"_"&amp;V252)</f>
        <v>#REF!</v>
      </c>
      <c r="U252" t="str">
        <f t="shared" si="15"/>
        <v>PSSE_DMAT_BESSD_SCR4.53_XR1.21_P1_Q0</v>
      </c>
    </row>
    <row r="253" spans="1:21" x14ac:dyDescent="0.25">
      <c r="A253" t="s">
        <v>628</v>
      </c>
      <c r="B253" s="5" t="s">
        <v>17</v>
      </c>
      <c r="C253" t="s">
        <v>47</v>
      </c>
      <c r="E253">
        <v>1</v>
      </c>
      <c r="F253">
        <v>0</v>
      </c>
      <c r="G253">
        <v>7.06</v>
      </c>
      <c r="H253">
        <v>1.6319999999999999</v>
      </c>
      <c r="I253" t="str">
        <f>VLOOKUP(U253,[1]BaseCases!$H$2:$K$143,2,FALSE)</f>
        <v>0.9653</v>
      </c>
      <c r="J253">
        <v>0</v>
      </c>
      <c r="K253">
        <v>0.43</v>
      </c>
      <c r="L253">
        <f t="shared" si="12"/>
        <v>28.516358436940777</v>
      </c>
      <c r="M253">
        <f t="shared" si="13"/>
        <v>0.1481372733537212</v>
      </c>
      <c r="N253">
        <f>[1]Inputs!$B$5^2/((G253*[1]Inputs!$B$7)*(SQRT(1+H253^2)))</f>
        <v>12.398416711713383</v>
      </c>
      <c r="O253">
        <f t="shared" si="14"/>
        <v>6.4407510153791828E-2</v>
      </c>
      <c r="P253" t="str">
        <f>VLOOKUP(U253,[1]BaseCases!$H$2:$K$143,4,FALSE)</f>
        <v>1.0000</v>
      </c>
      <c r="Q253" t="str">
        <f>VLOOKUP(U253,[1]BaseCases!$H$2:$K$143,3,FALSE)</f>
        <v>1.0300</v>
      </c>
      <c r="R253">
        <v>0</v>
      </c>
      <c r="S253">
        <v>2.2999999999999998</v>
      </c>
      <c r="T253" t="e">
        <f>IF(V253="","Test_"&amp;A253&amp;"_"&amp;[1]Inputs!$A$1&amp;"_R0"&amp;"_SCR"&amp;ROUND(G253,2)&amp;"_XR"&amp;ROUND(H253,2)&amp;"_P"&amp;E253&amp;"_Q"&amp;VLOOKUP(F253,#REF!,2,FALSE),"Test_"&amp;A253&amp;"_"&amp;[1]Inputs!$A$1&amp;"_R0"&amp;"_SCR"&amp;ROUND(G253,2)&amp;"_XR"&amp;ROUND(H253,2)&amp;"_P"&amp;E253&amp;"_Q"&amp;VLOOKUP(F253,#REF!,2,FALSE)&amp;"_"&amp;V253)</f>
        <v>#REF!</v>
      </c>
      <c r="U253" t="str">
        <f t="shared" si="15"/>
        <v>PSSE_DMAT_BESSD_SCR7.06_XR1.63_P1_Q0</v>
      </c>
    </row>
    <row r="254" spans="1:21" x14ac:dyDescent="0.25">
      <c r="A254" t="s">
        <v>629</v>
      </c>
      <c r="B254" s="5" t="s">
        <v>17</v>
      </c>
      <c r="C254" t="s">
        <v>47</v>
      </c>
      <c r="E254">
        <v>1</v>
      </c>
      <c r="F254">
        <v>0</v>
      </c>
      <c r="G254">
        <v>4.53</v>
      </c>
      <c r="H254">
        <v>1.212</v>
      </c>
      <c r="I254" t="str">
        <f>VLOOKUP(U254,[1]BaseCases!$H$2:$K$143,2,FALSE)</f>
        <v>0.9087</v>
      </c>
      <c r="J254">
        <v>0</v>
      </c>
      <c r="K254">
        <v>0.43</v>
      </c>
      <c r="L254">
        <f t="shared" si="12"/>
        <v>54.136295914271294</v>
      </c>
      <c r="M254">
        <f t="shared" si="13"/>
        <v>0.20885327247351052</v>
      </c>
      <c r="N254">
        <f>[1]Inputs!$B$5^2/((G254*[1]Inputs!$B$7)*(SQRT(1+H254^2)))</f>
        <v>23.537519962726652</v>
      </c>
      <c r="O254">
        <f t="shared" si="14"/>
        <v>9.0805770640656758E-2</v>
      </c>
      <c r="P254" t="str">
        <f>VLOOKUP(U254,[1]BaseCases!$H$2:$K$143,4,FALSE)</f>
        <v>1.0000</v>
      </c>
      <c r="Q254" t="str">
        <f>VLOOKUP(U254,[1]BaseCases!$H$2:$K$143,3,FALSE)</f>
        <v>1.0300</v>
      </c>
      <c r="R254">
        <v>0</v>
      </c>
      <c r="S254">
        <v>2.2999999999999998</v>
      </c>
      <c r="T254" t="e">
        <f>IF(V254="","Test_"&amp;A254&amp;"_"&amp;[1]Inputs!$A$1&amp;"_R0"&amp;"_SCR"&amp;ROUND(G254,2)&amp;"_XR"&amp;ROUND(H254,2)&amp;"_P"&amp;E254&amp;"_Q"&amp;VLOOKUP(F254,#REF!,2,FALSE),"Test_"&amp;A254&amp;"_"&amp;[1]Inputs!$A$1&amp;"_R0"&amp;"_SCR"&amp;ROUND(G254,2)&amp;"_XR"&amp;ROUND(H254,2)&amp;"_P"&amp;E254&amp;"_Q"&amp;VLOOKUP(F254,#REF!,2,FALSE)&amp;"_"&amp;V254)</f>
        <v>#REF!</v>
      </c>
      <c r="U254" t="str">
        <f t="shared" si="15"/>
        <v>PSSE_DMAT_BESSD_SCR4.53_XR1.21_P1_Q0</v>
      </c>
    </row>
    <row r="255" spans="1:21" x14ac:dyDescent="0.25">
      <c r="A255" t="s">
        <v>630</v>
      </c>
      <c r="B255" s="5" t="s">
        <v>17</v>
      </c>
      <c r="C255" t="s">
        <v>47</v>
      </c>
      <c r="E255">
        <v>1</v>
      </c>
      <c r="F255">
        <v>0</v>
      </c>
      <c r="G255">
        <v>7.06</v>
      </c>
      <c r="H255">
        <v>1.6319999999999999</v>
      </c>
      <c r="I255" t="str">
        <f>VLOOKUP(U255,[1]BaseCases!$H$2:$K$143,2,FALSE)</f>
        <v>0.9653</v>
      </c>
      <c r="J255">
        <v>0</v>
      </c>
      <c r="K255">
        <v>0.43</v>
      </c>
      <c r="L255">
        <f t="shared" si="12"/>
        <v>49.59366684685353</v>
      </c>
      <c r="M255">
        <f t="shared" si="13"/>
        <v>0.25763004061516731</v>
      </c>
      <c r="N255">
        <f>[1]Inputs!$B$5^2/((G255*[1]Inputs!$B$7)*(SQRT(1+H255^2)))</f>
        <v>12.398416711713383</v>
      </c>
      <c r="O255">
        <f t="shared" si="14"/>
        <v>6.4407510153791828E-2</v>
      </c>
      <c r="P255" t="str">
        <f>VLOOKUP(U255,[1]BaseCases!$H$2:$K$143,4,FALSE)</f>
        <v>1.0000</v>
      </c>
      <c r="Q255" t="str">
        <f>VLOOKUP(U255,[1]BaseCases!$H$2:$K$143,3,FALSE)</f>
        <v>1.0300</v>
      </c>
      <c r="R255">
        <v>0</v>
      </c>
      <c r="S255">
        <v>4</v>
      </c>
      <c r="T255" t="e">
        <f>IF(V255="","Test_"&amp;A255&amp;"_"&amp;[1]Inputs!$A$1&amp;"_R0"&amp;"_SCR"&amp;ROUND(G255,2)&amp;"_XR"&amp;ROUND(H255,2)&amp;"_P"&amp;E255&amp;"_Q"&amp;VLOOKUP(F255,#REF!,2,FALSE),"Test_"&amp;A255&amp;"_"&amp;[1]Inputs!$A$1&amp;"_R0"&amp;"_SCR"&amp;ROUND(G255,2)&amp;"_XR"&amp;ROUND(H255,2)&amp;"_P"&amp;E255&amp;"_Q"&amp;VLOOKUP(F255,#REF!,2,FALSE)&amp;"_"&amp;V255)</f>
        <v>#REF!</v>
      </c>
      <c r="U255" t="str">
        <f t="shared" si="15"/>
        <v>PSSE_DMAT_BESSD_SCR7.06_XR1.63_P1_Q0</v>
      </c>
    </row>
    <row r="256" spans="1:21" x14ac:dyDescent="0.25">
      <c r="A256" t="s">
        <v>631</v>
      </c>
      <c r="B256" s="5" t="s">
        <v>17</v>
      </c>
      <c r="C256" t="s">
        <v>47</v>
      </c>
      <c r="E256">
        <v>1</v>
      </c>
      <c r="F256">
        <v>0</v>
      </c>
      <c r="G256">
        <v>4.53</v>
      </c>
      <c r="H256">
        <v>1.212</v>
      </c>
      <c r="I256" t="str">
        <f>VLOOKUP(U256,[1]BaseCases!$H$2:$K$143,2,FALSE)</f>
        <v>0.9087</v>
      </c>
      <c r="J256">
        <v>0</v>
      </c>
      <c r="K256">
        <v>0.43</v>
      </c>
      <c r="L256">
        <f t="shared" si="12"/>
        <v>94.150079850906607</v>
      </c>
      <c r="M256">
        <f t="shared" si="13"/>
        <v>0.36322308256262703</v>
      </c>
      <c r="N256">
        <f>[1]Inputs!$B$5^2/((G256*[1]Inputs!$B$7)*(SQRT(1+H256^2)))</f>
        <v>23.537519962726652</v>
      </c>
      <c r="O256">
        <f t="shared" si="14"/>
        <v>9.0805770640656758E-2</v>
      </c>
      <c r="P256" t="str">
        <f>VLOOKUP(U256,[1]BaseCases!$H$2:$K$143,4,FALSE)</f>
        <v>1.0000</v>
      </c>
      <c r="Q256" t="str">
        <f>VLOOKUP(U256,[1]BaseCases!$H$2:$K$143,3,FALSE)</f>
        <v>1.0300</v>
      </c>
      <c r="R256">
        <v>0</v>
      </c>
      <c r="S256">
        <v>4</v>
      </c>
      <c r="T256" t="e">
        <f>IF(V256="","Test_"&amp;A256&amp;"_"&amp;[1]Inputs!$A$1&amp;"_R0"&amp;"_SCR"&amp;ROUND(G256,2)&amp;"_XR"&amp;ROUND(H256,2)&amp;"_P"&amp;E256&amp;"_Q"&amp;VLOOKUP(F256,#REF!,2,FALSE),"Test_"&amp;A256&amp;"_"&amp;[1]Inputs!$A$1&amp;"_R0"&amp;"_SCR"&amp;ROUND(G256,2)&amp;"_XR"&amp;ROUND(H256,2)&amp;"_P"&amp;E256&amp;"_Q"&amp;VLOOKUP(F256,#REF!,2,FALSE)&amp;"_"&amp;V256)</f>
        <v>#REF!</v>
      </c>
      <c r="U256" t="str">
        <f t="shared" si="15"/>
        <v>PSSE_DMAT_BESSD_SCR4.53_XR1.21_P1_Q0</v>
      </c>
    </row>
    <row r="257" spans="1:21" x14ac:dyDescent="0.25">
      <c r="A257" t="s">
        <v>632</v>
      </c>
      <c r="B257" s="5" t="s">
        <v>17</v>
      </c>
      <c r="C257" t="s">
        <v>47</v>
      </c>
      <c r="E257">
        <v>1</v>
      </c>
      <c r="F257">
        <v>0</v>
      </c>
      <c r="G257">
        <v>7.06</v>
      </c>
      <c r="H257">
        <v>1.6319999999999999</v>
      </c>
      <c r="I257" t="str">
        <f>VLOOKUP(U257,[1]BaseCases!$H$2:$K$143,2,FALSE)</f>
        <v>0.9653</v>
      </c>
      <c r="J257">
        <v>0</v>
      </c>
      <c r="K257">
        <v>0.43</v>
      </c>
      <c r="L257">
        <f t="shared" si="12"/>
        <v>111.58575040542044</v>
      </c>
      <c r="M257">
        <f t="shared" si="13"/>
        <v>0.57966759138412649</v>
      </c>
      <c r="N257">
        <f>[1]Inputs!$B$5^2/((G257*[1]Inputs!$B$7)*(SQRT(1+H257^2)))</f>
        <v>12.398416711713383</v>
      </c>
      <c r="O257">
        <f t="shared" si="14"/>
        <v>6.4407510153791828E-2</v>
      </c>
      <c r="P257" t="str">
        <f>VLOOKUP(U257,[1]BaseCases!$H$2:$K$143,4,FALSE)</f>
        <v>1.0000</v>
      </c>
      <c r="Q257" t="str">
        <f>VLOOKUP(U257,[1]BaseCases!$H$2:$K$143,3,FALSE)</f>
        <v>1.0300</v>
      </c>
      <c r="R257">
        <v>0</v>
      </c>
      <c r="S257">
        <v>9</v>
      </c>
      <c r="T257" t="e">
        <f>IF(V257="","Test_"&amp;A257&amp;"_"&amp;[1]Inputs!$A$1&amp;"_R0"&amp;"_SCR"&amp;ROUND(G257,2)&amp;"_XR"&amp;ROUND(H257,2)&amp;"_P"&amp;E257&amp;"_Q"&amp;VLOOKUP(F257,#REF!,2,FALSE),"Test_"&amp;A257&amp;"_"&amp;[1]Inputs!$A$1&amp;"_R0"&amp;"_SCR"&amp;ROUND(G257,2)&amp;"_XR"&amp;ROUND(H257,2)&amp;"_P"&amp;E257&amp;"_Q"&amp;VLOOKUP(F257,#REF!,2,FALSE)&amp;"_"&amp;V257)</f>
        <v>#REF!</v>
      </c>
      <c r="U257" t="str">
        <f t="shared" si="15"/>
        <v>PSSE_DMAT_BESSD_SCR7.06_XR1.63_P1_Q0</v>
      </c>
    </row>
    <row r="258" spans="1:21" x14ac:dyDescent="0.25">
      <c r="A258" t="s">
        <v>633</v>
      </c>
      <c r="B258" s="5" t="s">
        <v>17</v>
      </c>
      <c r="C258" t="s">
        <v>47</v>
      </c>
      <c r="E258">
        <v>1</v>
      </c>
      <c r="F258">
        <v>0</v>
      </c>
      <c r="G258">
        <v>4.53</v>
      </c>
      <c r="H258">
        <v>1.212</v>
      </c>
      <c r="I258" t="str">
        <f>VLOOKUP(U258,[1]BaseCases!$H$2:$K$143,2,FALSE)</f>
        <v>0.9087</v>
      </c>
      <c r="J258">
        <v>0</v>
      </c>
      <c r="K258">
        <v>0.43</v>
      </c>
      <c r="L258">
        <f t="shared" ref="L258:L321" si="16">N258*S258</f>
        <v>211.83767966453988</v>
      </c>
      <c r="M258">
        <f t="shared" ref="M258:M321" si="17">O258*S258</f>
        <v>0.81725193576591082</v>
      </c>
      <c r="N258">
        <f>[1]Inputs!$B$5^2/((G258*[1]Inputs!$B$7)*(SQRT(1+H258^2)))</f>
        <v>23.537519962726652</v>
      </c>
      <c r="O258">
        <f t="shared" si="14"/>
        <v>9.0805770640656758E-2</v>
      </c>
      <c r="P258" t="str">
        <f>VLOOKUP(U258,[1]BaseCases!$H$2:$K$143,4,FALSE)</f>
        <v>1.0000</v>
      </c>
      <c r="Q258" t="str">
        <f>VLOOKUP(U258,[1]BaseCases!$H$2:$K$143,3,FALSE)</f>
        <v>1.0300</v>
      </c>
      <c r="R258">
        <v>0</v>
      </c>
      <c r="S258">
        <v>9</v>
      </c>
      <c r="T258" t="e">
        <f>IF(V258="","Test_"&amp;A258&amp;"_"&amp;[1]Inputs!$A$1&amp;"_R0"&amp;"_SCR"&amp;ROUND(G258,2)&amp;"_XR"&amp;ROUND(H258,2)&amp;"_P"&amp;E258&amp;"_Q"&amp;VLOOKUP(F258,#REF!,2,FALSE),"Test_"&amp;A258&amp;"_"&amp;[1]Inputs!$A$1&amp;"_R0"&amp;"_SCR"&amp;ROUND(G258,2)&amp;"_XR"&amp;ROUND(H258,2)&amp;"_P"&amp;E258&amp;"_Q"&amp;VLOOKUP(F258,#REF!,2,FALSE)&amp;"_"&amp;V258)</f>
        <v>#REF!</v>
      </c>
      <c r="U258" t="str">
        <f t="shared" si="15"/>
        <v>PSSE_DMAT_BESSD_SCR4.53_XR1.21_P1_Q0</v>
      </c>
    </row>
    <row r="259" spans="1:21" x14ac:dyDescent="0.25">
      <c r="A259" t="s">
        <v>634</v>
      </c>
      <c r="B259" s="5" t="s">
        <v>17</v>
      </c>
      <c r="C259" t="s">
        <v>47</v>
      </c>
      <c r="E259">
        <v>0.5</v>
      </c>
      <c r="F259">
        <v>0</v>
      </c>
      <c r="G259">
        <v>7.06</v>
      </c>
      <c r="H259">
        <v>1.6319999999999999</v>
      </c>
      <c r="I259" t="str">
        <f>VLOOKUP(U259,[1]BaseCases!$H$2:$K$143,2,FALSE)</f>
        <v>0.9958</v>
      </c>
      <c r="J259">
        <v>0</v>
      </c>
      <c r="K259">
        <v>0.43</v>
      </c>
      <c r="L259">
        <f t="shared" si="16"/>
        <v>0</v>
      </c>
      <c r="M259">
        <f t="shared" si="17"/>
        <v>0</v>
      </c>
      <c r="N259">
        <f>[1]Inputs!$B$5^2/((G259*[1]Inputs!$B$7)*(SQRT(1+H259^2)))</f>
        <v>12.398416711713383</v>
      </c>
      <c r="O259">
        <f t="shared" ref="O259:O278" si="18">N259*H259/(2*PI()*50)</f>
        <v>6.4407510153791828E-2</v>
      </c>
      <c r="P259" t="str">
        <f>VLOOKUP(U259,[1]BaseCases!$H$2:$K$143,4,FALSE)</f>
        <v>1.0000</v>
      </c>
      <c r="Q259" t="str">
        <f>VLOOKUP(U259,[1]BaseCases!$H$2:$K$143,3,FALSE)</f>
        <v>1.0300</v>
      </c>
      <c r="R259">
        <v>0</v>
      </c>
      <c r="S259">
        <v>0</v>
      </c>
      <c r="T259" t="e">
        <f>IF(V259="","Test_"&amp;A259&amp;"_"&amp;[1]Inputs!$A$1&amp;"_R0"&amp;"_SCR"&amp;ROUND(G259,2)&amp;"_XR"&amp;ROUND(H259,2)&amp;"_P"&amp;E259&amp;"_Q"&amp;VLOOKUP(F259,#REF!,2,FALSE),"Test_"&amp;A259&amp;"_"&amp;[1]Inputs!$A$1&amp;"_R0"&amp;"_SCR"&amp;ROUND(G259,2)&amp;"_XR"&amp;ROUND(H259,2)&amp;"_P"&amp;E259&amp;"_Q"&amp;VLOOKUP(F259,#REF!,2,FALSE)&amp;"_"&amp;V259)</f>
        <v>#REF!</v>
      </c>
      <c r="U259" t="str">
        <f t="shared" ref="U259:U278" si="19">"PSSE_DMAT_BESSD_SCR"&amp;ROUND(G259,2)&amp;"_XR"&amp;ROUND(H259,2)&amp;"_P"&amp;E259&amp;"_Q"&amp;F259</f>
        <v>PSSE_DMAT_BESSD_SCR7.06_XR1.63_P0.5_Q0</v>
      </c>
    </row>
    <row r="260" spans="1:21" x14ac:dyDescent="0.25">
      <c r="A260" t="s">
        <v>635</v>
      </c>
      <c r="B260" s="5" t="s">
        <v>17</v>
      </c>
      <c r="C260" t="s">
        <v>47</v>
      </c>
      <c r="E260">
        <v>0.5</v>
      </c>
      <c r="F260">
        <v>0</v>
      </c>
      <c r="G260">
        <v>4.53</v>
      </c>
      <c r="H260">
        <v>1.212</v>
      </c>
      <c r="I260" t="str">
        <f>VLOOKUP(U260,[1]BaseCases!$H$2:$K$143,2,FALSE)</f>
        <v>0.9653</v>
      </c>
      <c r="J260">
        <v>0</v>
      </c>
      <c r="K260">
        <v>0.43</v>
      </c>
      <c r="L260">
        <f t="shared" si="16"/>
        <v>0</v>
      </c>
      <c r="M260">
        <f t="shared" si="17"/>
        <v>0</v>
      </c>
      <c r="N260">
        <f>[1]Inputs!$B$5^2/((G260*[1]Inputs!$B$7)*(SQRT(1+H260^2)))</f>
        <v>23.537519962726652</v>
      </c>
      <c r="O260">
        <f t="shared" si="18"/>
        <v>9.0805770640656758E-2</v>
      </c>
      <c r="P260" t="str">
        <f>VLOOKUP(U260,[1]BaseCases!$H$2:$K$143,4,FALSE)</f>
        <v>1.0000</v>
      </c>
      <c r="Q260" t="str">
        <f>VLOOKUP(U260,[1]BaseCases!$H$2:$K$143,3,FALSE)</f>
        <v>1.0300</v>
      </c>
      <c r="R260">
        <v>0</v>
      </c>
      <c r="S260">
        <v>0</v>
      </c>
      <c r="T260" t="e">
        <f>IF(V260="","Test_"&amp;A260&amp;"_"&amp;[1]Inputs!$A$1&amp;"_R0"&amp;"_SCR"&amp;ROUND(G260,2)&amp;"_XR"&amp;ROUND(H260,2)&amp;"_P"&amp;E260&amp;"_Q"&amp;VLOOKUP(F260,#REF!,2,FALSE),"Test_"&amp;A260&amp;"_"&amp;[1]Inputs!$A$1&amp;"_R0"&amp;"_SCR"&amp;ROUND(G260,2)&amp;"_XR"&amp;ROUND(H260,2)&amp;"_P"&amp;E260&amp;"_Q"&amp;VLOOKUP(F260,#REF!,2,FALSE)&amp;"_"&amp;V260)</f>
        <v>#REF!</v>
      </c>
      <c r="U260" t="str">
        <f t="shared" si="19"/>
        <v>PSSE_DMAT_BESSD_SCR4.53_XR1.21_P0.5_Q0</v>
      </c>
    </row>
    <row r="261" spans="1:21" x14ac:dyDescent="0.25">
      <c r="A261" t="s">
        <v>636</v>
      </c>
      <c r="B261" s="5" t="s">
        <v>17</v>
      </c>
      <c r="C261" t="s">
        <v>47</v>
      </c>
      <c r="E261">
        <v>0.5</v>
      </c>
      <c r="F261">
        <v>0</v>
      </c>
      <c r="G261">
        <v>7.06</v>
      </c>
      <c r="H261">
        <v>1.6319999999999999</v>
      </c>
      <c r="I261" t="str">
        <f>VLOOKUP(U261,[1]BaseCases!$H$2:$K$143,2,FALSE)</f>
        <v>0.9958</v>
      </c>
      <c r="J261">
        <v>0</v>
      </c>
      <c r="K261">
        <v>0.43</v>
      </c>
      <c r="L261">
        <f t="shared" si="16"/>
        <v>1.363825838288472</v>
      </c>
      <c r="M261">
        <f t="shared" si="17"/>
        <v>7.0848261169171008E-3</v>
      </c>
      <c r="N261">
        <f>[1]Inputs!$B$5^2/((G261*[1]Inputs!$B$7)*(SQRT(1+H261^2)))</f>
        <v>12.398416711713383</v>
      </c>
      <c r="O261">
        <f t="shared" si="18"/>
        <v>6.4407510153791828E-2</v>
      </c>
      <c r="P261" t="str">
        <f>VLOOKUP(U261,[1]BaseCases!$H$2:$K$143,4,FALSE)</f>
        <v>1.0000</v>
      </c>
      <c r="Q261" t="str">
        <f>VLOOKUP(U261,[1]BaseCases!$H$2:$K$143,3,FALSE)</f>
        <v>1.0300</v>
      </c>
      <c r="R261">
        <v>0</v>
      </c>
      <c r="S261">
        <v>0.11</v>
      </c>
      <c r="T261" t="e">
        <f>IF(V261="","Test_"&amp;A261&amp;"_"&amp;[1]Inputs!$A$1&amp;"_R0"&amp;"_SCR"&amp;ROUND(G261,2)&amp;"_XR"&amp;ROUND(H261,2)&amp;"_P"&amp;E261&amp;"_Q"&amp;VLOOKUP(F261,#REF!,2,FALSE),"Test_"&amp;A261&amp;"_"&amp;[1]Inputs!$A$1&amp;"_R0"&amp;"_SCR"&amp;ROUND(G261,2)&amp;"_XR"&amp;ROUND(H261,2)&amp;"_P"&amp;E261&amp;"_Q"&amp;VLOOKUP(F261,#REF!,2,FALSE)&amp;"_"&amp;V261)</f>
        <v>#REF!</v>
      </c>
      <c r="U261" t="str">
        <f t="shared" si="19"/>
        <v>PSSE_DMAT_BESSD_SCR7.06_XR1.63_P0.5_Q0</v>
      </c>
    </row>
    <row r="262" spans="1:21" x14ac:dyDescent="0.25">
      <c r="A262" t="s">
        <v>637</v>
      </c>
      <c r="B262" s="5" t="s">
        <v>17</v>
      </c>
      <c r="C262" t="s">
        <v>47</v>
      </c>
      <c r="E262">
        <v>0.5</v>
      </c>
      <c r="F262">
        <v>0</v>
      </c>
      <c r="G262">
        <v>4.53</v>
      </c>
      <c r="H262">
        <v>1.212</v>
      </c>
      <c r="I262" t="str">
        <f>VLOOKUP(U262,[1]BaseCases!$H$2:$K$143,2,FALSE)</f>
        <v>0.9653</v>
      </c>
      <c r="J262">
        <v>0</v>
      </c>
      <c r="K262">
        <v>0.43</v>
      </c>
      <c r="L262">
        <f t="shared" si="16"/>
        <v>2.5891271958999318</v>
      </c>
      <c r="M262">
        <f t="shared" si="17"/>
        <v>9.988634770472243E-3</v>
      </c>
      <c r="N262">
        <f>[1]Inputs!$B$5^2/((G262*[1]Inputs!$B$7)*(SQRT(1+H262^2)))</f>
        <v>23.537519962726652</v>
      </c>
      <c r="O262">
        <f t="shared" si="18"/>
        <v>9.0805770640656758E-2</v>
      </c>
      <c r="P262" t="str">
        <f>VLOOKUP(U262,[1]BaseCases!$H$2:$K$143,4,FALSE)</f>
        <v>1.0000</v>
      </c>
      <c r="Q262" t="str">
        <f>VLOOKUP(U262,[1]BaseCases!$H$2:$K$143,3,FALSE)</f>
        <v>1.0300</v>
      </c>
      <c r="R262">
        <v>0</v>
      </c>
      <c r="S262">
        <v>0.11</v>
      </c>
      <c r="T262" t="e">
        <f>IF(V262="","Test_"&amp;A262&amp;"_"&amp;[1]Inputs!$A$1&amp;"_R0"&amp;"_SCR"&amp;ROUND(G262,2)&amp;"_XR"&amp;ROUND(H262,2)&amp;"_P"&amp;E262&amp;"_Q"&amp;VLOOKUP(F262,#REF!,2,FALSE),"Test_"&amp;A262&amp;"_"&amp;[1]Inputs!$A$1&amp;"_R0"&amp;"_SCR"&amp;ROUND(G262,2)&amp;"_XR"&amp;ROUND(H262,2)&amp;"_P"&amp;E262&amp;"_Q"&amp;VLOOKUP(F262,#REF!,2,FALSE)&amp;"_"&amp;V262)</f>
        <v>#REF!</v>
      </c>
      <c r="U262" t="str">
        <f t="shared" si="19"/>
        <v>PSSE_DMAT_BESSD_SCR4.53_XR1.21_P0.5_Q0</v>
      </c>
    </row>
    <row r="263" spans="1:21" x14ac:dyDescent="0.25">
      <c r="A263" t="s">
        <v>638</v>
      </c>
      <c r="B263" s="5" t="s">
        <v>17</v>
      </c>
      <c r="C263" t="s">
        <v>47</v>
      </c>
      <c r="E263">
        <v>0.5</v>
      </c>
      <c r="F263">
        <v>0</v>
      </c>
      <c r="G263">
        <v>7.06</v>
      </c>
      <c r="H263">
        <v>1.6319999999999999</v>
      </c>
      <c r="I263" t="str">
        <f>VLOOKUP(U263,[1]BaseCases!$H$2:$K$143,2,FALSE)</f>
        <v>0.9958</v>
      </c>
      <c r="J263">
        <v>0</v>
      </c>
      <c r="K263">
        <v>0.43</v>
      </c>
      <c r="L263">
        <f t="shared" si="16"/>
        <v>3.0996041779283456</v>
      </c>
      <c r="M263">
        <f t="shared" si="17"/>
        <v>1.6101877538447957E-2</v>
      </c>
      <c r="N263">
        <f>[1]Inputs!$B$5^2/((G263*[1]Inputs!$B$7)*(SQRT(1+H263^2)))</f>
        <v>12.398416711713383</v>
      </c>
      <c r="O263">
        <f t="shared" si="18"/>
        <v>6.4407510153791828E-2</v>
      </c>
      <c r="P263" t="str">
        <f>VLOOKUP(U263,[1]BaseCases!$H$2:$K$143,4,FALSE)</f>
        <v>1.0000</v>
      </c>
      <c r="Q263" t="str">
        <f>VLOOKUP(U263,[1]BaseCases!$H$2:$K$143,3,FALSE)</f>
        <v>1.0300</v>
      </c>
      <c r="R263">
        <v>0</v>
      </c>
      <c r="S263">
        <v>0.25</v>
      </c>
      <c r="T263" t="e">
        <f>IF(V263="","Test_"&amp;A263&amp;"_"&amp;[1]Inputs!$A$1&amp;"_R0"&amp;"_SCR"&amp;ROUND(G263,2)&amp;"_XR"&amp;ROUND(H263,2)&amp;"_P"&amp;E263&amp;"_Q"&amp;VLOOKUP(F263,#REF!,2,FALSE),"Test_"&amp;A263&amp;"_"&amp;[1]Inputs!$A$1&amp;"_R0"&amp;"_SCR"&amp;ROUND(G263,2)&amp;"_XR"&amp;ROUND(H263,2)&amp;"_P"&amp;E263&amp;"_Q"&amp;VLOOKUP(F263,#REF!,2,FALSE)&amp;"_"&amp;V263)</f>
        <v>#REF!</v>
      </c>
      <c r="U263" t="str">
        <f t="shared" si="19"/>
        <v>PSSE_DMAT_BESSD_SCR7.06_XR1.63_P0.5_Q0</v>
      </c>
    </row>
    <row r="264" spans="1:21" x14ac:dyDescent="0.25">
      <c r="A264" t="s">
        <v>639</v>
      </c>
      <c r="B264" s="5" t="s">
        <v>17</v>
      </c>
      <c r="C264" t="s">
        <v>47</v>
      </c>
      <c r="E264">
        <v>0.5</v>
      </c>
      <c r="F264">
        <v>0</v>
      </c>
      <c r="G264">
        <v>4.53</v>
      </c>
      <c r="H264">
        <v>1.212</v>
      </c>
      <c r="I264" t="str">
        <f>VLOOKUP(U264,[1]BaseCases!$H$2:$K$143,2,FALSE)</f>
        <v>0.9653</v>
      </c>
      <c r="J264">
        <v>0</v>
      </c>
      <c r="K264">
        <v>0.43</v>
      </c>
      <c r="L264">
        <f t="shared" si="16"/>
        <v>5.884379990681663</v>
      </c>
      <c r="M264">
        <f t="shared" si="17"/>
        <v>2.2701442660164189E-2</v>
      </c>
      <c r="N264">
        <f>[1]Inputs!$B$5^2/((G264*[1]Inputs!$B$7)*(SQRT(1+H264^2)))</f>
        <v>23.537519962726652</v>
      </c>
      <c r="O264">
        <f t="shared" si="18"/>
        <v>9.0805770640656758E-2</v>
      </c>
      <c r="P264" t="str">
        <f>VLOOKUP(U264,[1]BaseCases!$H$2:$K$143,4,FALSE)</f>
        <v>1.0000</v>
      </c>
      <c r="Q264" t="str">
        <f>VLOOKUP(U264,[1]BaseCases!$H$2:$K$143,3,FALSE)</f>
        <v>1.0300</v>
      </c>
      <c r="R264">
        <v>0</v>
      </c>
      <c r="S264">
        <v>0.25</v>
      </c>
      <c r="T264" t="e">
        <f>IF(V264="","Test_"&amp;A264&amp;"_"&amp;[1]Inputs!$A$1&amp;"_R0"&amp;"_SCR"&amp;ROUND(G264,2)&amp;"_XR"&amp;ROUND(H264,2)&amp;"_P"&amp;E264&amp;"_Q"&amp;VLOOKUP(F264,#REF!,2,FALSE),"Test_"&amp;A264&amp;"_"&amp;[1]Inputs!$A$1&amp;"_R0"&amp;"_SCR"&amp;ROUND(G264,2)&amp;"_XR"&amp;ROUND(H264,2)&amp;"_P"&amp;E264&amp;"_Q"&amp;VLOOKUP(F264,#REF!,2,FALSE)&amp;"_"&amp;V264)</f>
        <v>#REF!</v>
      </c>
      <c r="U264" t="str">
        <f t="shared" si="19"/>
        <v>PSSE_DMAT_BESSD_SCR4.53_XR1.21_P0.5_Q0</v>
      </c>
    </row>
    <row r="265" spans="1:21" x14ac:dyDescent="0.25">
      <c r="A265" t="s">
        <v>640</v>
      </c>
      <c r="B265" s="5" t="s">
        <v>17</v>
      </c>
      <c r="C265" t="s">
        <v>47</v>
      </c>
      <c r="E265">
        <v>0.5</v>
      </c>
      <c r="F265">
        <v>0</v>
      </c>
      <c r="G265">
        <v>7.06</v>
      </c>
      <c r="H265">
        <v>1.6319999999999999</v>
      </c>
      <c r="I265" t="str">
        <f>VLOOKUP(U265,[1]BaseCases!$H$2:$K$143,2,FALSE)</f>
        <v>0.9958</v>
      </c>
      <c r="J265">
        <v>0</v>
      </c>
      <c r="K265">
        <v>0.43</v>
      </c>
      <c r="L265">
        <f t="shared" si="16"/>
        <v>5.2073350189196201</v>
      </c>
      <c r="M265">
        <f t="shared" si="17"/>
        <v>2.7051154264592567E-2</v>
      </c>
      <c r="N265">
        <f>[1]Inputs!$B$5^2/((G265*[1]Inputs!$B$7)*(SQRT(1+H265^2)))</f>
        <v>12.398416711713383</v>
      </c>
      <c r="O265">
        <f t="shared" si="18"/>
        <v>6.4407510153791828E-2</v>
      </c>
      <c r="P265" t="str">
        <f>VLOOKUP(U265,[1]BaseCases!$H$2:$K$143,4,FALSE)</f>
        <v>1.0000</v>
      </c>
      <c r="Q265" t="str">
        <f>VLOOKUP(U265,[1]BaseCases!$H$2:$K$143,3,FALSE)</f>
        <v>1.0300</v>
      </c>
      <c r="R265">
        <v>0</v>
      </c>
      <c r="S265">
        <v>0.42</v>
      </c>
      <c r="T265" t="e">
        <f>IF(V265="","Test_"&amp;A265&amp;"_"&amp;[1]Inputs!$A$1&amp;"_R0"&amp;"_SCR"&amp;ROUND(G265,2)&amp;"_XR"&amp;ROUND(H265,2)&amp;"_P"&amp;E265&amp;"_Q"&amp;VLOOKUP(F265,#REF!,2,FALSE),"Test_"&amp;A265&amp;"_"&amp;[1]Inputs!$A$1&amp;"_R0"&amp;"_SCR"&amp;ROUND(G265,2)&amp;"_XR"&amp;ROUND(H265,2)&amp;"_P"&amp;E265&amp;"_Q"&amp;VLOOKUP(F265,#REF!,2,FALSE)&amp;"_"&amp;V265)</f>
        <v>#REF!</v>
      </c>
      <c r="U265" t="str">
        <f t="shared" si="19"/>
        <v>PSSE_DMAT_BESSD_SCR7.06_XR1.63_P0.5_Q0</v>
      </c>
    </row>
    <row r="266" spans="1:21" x14ac:dyDescent="0.25">
      <c r="A266" t="s">
        <v>641</v>
      </c>
      <c r="B266" s="5" t="s">
        <v>17</v>
      </c>
      <c r="C266" t="s">
        <v>47</v>
      </c>
      <c r="E266">
        <v>0.5</v>
      </c>
      <c r="F266">
        <v>0</v>
      </c>
      <c r="G266">
        <v>4.53</v>
      </c>
      <c r="H266">
        <v>1.212</v>
      </c>
      <c r="I266" t="str">
        <f>VLOOKUP(U266,[1]BaseCases!$H$2:$K$143,2,FALSE)</f>
        <v>0.9653</v>
      </c>
      <c r="J266">
        <v>0</v>
      </c>
      <c r="K266">
        <v>0.43</v>
      </c>
      <c r="L266">
        <f t="shared" si="16"/>
        <v>9.8857583843451931</v>
      </c>
      <c r="M266">
        <f t="shared" si="17"/>
        <v>3.8138423669075834E-2</v>
      </c>
      <c r="N266">
        <f>[1]Inputs!$B$5^2/((G266*[1]Inputs!$B$7)*(SQRT(1+H266^2)))</f>
        <v>23.537519962726652</v>
      </c>
      <c r="O266">
        <f t="shared" si="18"/>
        <v>9.0805770640656758E-2</v>
      </c>
      <c r="P266" t="str">
        <f>VLOOKUP(U266,[1]BaseCases!$H$2:$K$143,4,FALSE)</f>
        <v>1.0000</v>
      </c>
      <c r="Q266" t="str">
        <f>VLOOKUP(U266,[1]BaseCases!$H$2:$K$143,3,FALSE)</f>
        <v>1.0300</v>
      </c>
      <c r="R266">
        <v>0</v>
      </c>
      <c r="S266">
        <v>0.42</v>
      </c>
      <c r="T266" t="e">
        <f>IF(V266="","Test_"&amp;A266&amp;"_"&amp;[1]Inputs!$A$1&amp;"_R0"&amp;"_SCR"&amp;ROUND(G266,2)&amp;"_XR"&amp;ROUND(H266,2)&amp;"_P"&amp;E266&amp;"_Q"&amp;VLOOKUP(F266,#REF!,2,FALSE),"Test_"&amp;A266&amp;"_"&amp;[1]Inputs!$A$1&amp;"_R0"&amp;"_SCR"&amp;ROUND(G266,2)&amp;"_XR"&amp;ROUND(H266,2)&amp;"_P"&amp;E266&amp;"_Q"&amp;VLOOKUP(F266,#REF!,2,FALSE)&amp;"_"&amp;V266)</f>
        <v>#REF!</v>
      </c>
      <c r="U266" t="str">
        <f t="shared" si="19"/>
        <v>PSSE_DMAT_BESSD_SCR4.53_XR1.21_P0.5_Q0</v>
      </c>
    </row>
    <row r="267" spans="1:21" x14ac:dyDescent="0.25">
      <c r="A267" t="s">
        <v>642</v>
      </c>
      <c r="B267" s="5" t="s">
        <v>17</v>
      </c>
      <c r="C267" t="s">
        <v>47</v>
      </c>
      <c r="E267">
        <v>0.5</v>
      </c>
      <c r="F267">
        <v>0</v>
      </c>
      <c r="G267">
        <v>7.06</v>
      </c>
      <c r="H267">
        <v>1.6319999999999999</v>
      </c>
      <c r="I267" t="str">
        <f>VLOOKUP(U267,[1]BaseCases!$H$2:$K$143,2,FALSE)</f>
        <v>0.9958</v>
      </c>
      <c r="J267">
        <v>0</v>
      </c>
      <c r="K267">
        <v>0.43</v>
      </c>
      <c r="L267">
        <f t="shared" si="16"/>
        <v>8.1829550297308327</v>
      </c>
      <c r="M267">
        <f t="shared" si="17"/>
        <v>4.2508956701502607E-2</v>
      </c>
      <c r="N267">
        <f>[1]Inputs!$B$5^2/((G267*[1]Inputs!$B$7)*(SQRT(1+H267^2)))</f>
        <v>12.398416711713383</v>
      </c>
      <c r="O267">
        <f t="shared" si="18"/>
        <v>6.4407510153791828E-2</v>
      </c>
      <c r="P267" t="str">
        <f>VLOOKUP(U267,[1]BaseCases!$H$2:$K$143,4,FALSE)</f>
        <v>1.0000</v>
      </c>
      <c r="Q267" t="str">
        <f>VLOOKUP(U267,[1]BaseCases!$H$2:$K$143,3,FALSE)</f>
        <v>1.0300</v>
      </c>
      <c r="R267">
        <v>0</v>
      </c>
      <c r="S267">
        <v>0.66</v>
      </c>
      <c r="T267" t="e">
        <f>IF(V267="","Test_"&amp;A267&amp;"_"&amp;[1]Inputs!$A$1&amp;"_R0"&amp;"_SCR"&amp;ROUND(G267,2)&amp;"_XR"&amp;ROUND(H267,2)&amp;"_P"&amp;E267&amp;"_Q"&amp;VLOOKUP(F267,#REF!,2,FALSE),"Test_"&amp;A267&amp;"_"&amp;[1]Inputs!$A$1&amp;"_R0"&amp;"_SCR"&amp;ROUND(G267,2)&amp;"_XR"&amp;ROUND(H267,2)&amp;"_P"&amp;E267&amp;"_Q"&amp;VLOOKUP(F267,#REF!,2,FALSE)&amp;"_"&amp;V267)</f>
        <v>#REF!</v>
      </c>
      <c r="U267" t="str">
        <f t="shared" si="19"/>
        <v>PSSE_DMAT_BESSD_SCR7.06_XR1.63_P0.5_Q0</v>
      </c>
    </row>
    <row r="268" spans="1:21" x14ac:dyDescent="0.25">
      <c r="A268" t="s">
        <v>643</v>
      </c>
      <c r="B268" s="5" t="s">
        <v>17</v>
      </c>
      <c r="C268" t="s">
        <v>47</v>
      </c>
      <c r="E268">
        <v>0.5</v>
      </c>
      <c r="F268">
        <v>0</v>
      </c>
      <c r="G268">
        <v>4.53</v>
      </c>
      <c r="H268">
        <v>1.212</v>
      </c>
      <c r="I268" t="str">
        <f>VLOOKUP(U268,[1]BaseCases!$H$2:$K$143,2,FALSE)</f>
        <v>0.9653</v>
      </c>
      <c r="J268">
        <v>0</v>
      </c>
      <c r="K268">
        <v>0.43</v>
      </c>
      <c r="L268">
        <f t="shared" si="16"/>
        <v>15.534763175399592</v>
      </c>
      <c r="M268">
        <f t="shared" si="17"/>
        <v>5.9931808622833461E-2</v>
      </c>
      <c r="N268">
        <f>[1]Inputs!$B$5^2/((G268*[1]Inputs!$B$7)*(SQRT(1+H268^2)))</f>
        <v>23.537519962726652</v>
      </c>
      <c r="O268">
        <f t="shared" si="18"/>
        <v>9.0805770640656758E-2</v>
      </c>
      <c r="P268" t="str">
        <f>VLOOKUP(U268,[1]BaseCases!$H$2:$K$143,4,FALSE)</f>
        <v>1.0000</v>
      </c>
      <c r="Q268" t="str">
        <f>VLOOKUP(U268,[1]BaseCases!$H$2:$K$143,3,FALSE)</f>
        <v>1.0300</v>
      </c>
      <c r="R268">
        <v>0</v>
      </c>
      <c r="S268">
        <v>0.66</v>
      </c>
      <c r="T268" t="e">
        <f>IF(V268="","Test_"&amp;A268&amp;"_"&amp;[1]Inputs!$A$1&amp;"_R0"&amp;"_SCR"&amp;ROUND(G268,2)&amp;"_XR"&amp;ROUND(H268,2)&amp;"_P"&amp;E268&amp;"_Q"&amp;VLOOKUP(F268,#REF!,2,FALSE),"Test_"&amp;A268&amp;"_"&amp;[1]Inputs!$A$1&amp;"_R0"&amp;"_SCR"&amp;ROUND(G268,2)&amp;"_XR"&amp;ROUND(H268,2)&amp;"_P"&amp;E268&amp;"_Q"&amp;VLOOKUP(F268,#REF!,2,FALSE)&amp;"_"&amp;V268)</f>
        <v>#REF!</v>
      </c>
      <c r="U268" t="str">
        <f t="shared" si="19"/>
        <v>PSSE_DMAT_BESSD_SCR4.53_XR1.21_P0.5_Q0</v>
      </c>
    </row>
    <row r="269" spans="1:21" x14ac:dyDescent="0.25">
      <c r="A269" t="s">
        <v>644</v>
      </c>
      <c r="B269" s="5" t="s">
        <v>17</v>
      </c>
      <c r="C269" t="s">
        <v>47</v>
      </c>
      <c r="E269">
        <v>0.5</v>
      </c>
      <c r="F269">
        <v>0</v>
      </c>
      <c r="G269">
        <v>7.06</v>
      </c>
      <c r="H269">
        <v>1.6319999999999999</v>
      </c>
      <c r="I269" t="str">
        <f>VLOOKUP(U269,[1]BaseCases!$H$2:$K$143,2,FALSE)</f>
        <v>0.9958</v>
      </c>
      <c r="J269">
        <v>0</v>
      </c>
      <c r="K269">
        <v>0.43</v>
      </c>
      <c r="L269">
        <f t="shared" si="16"/>
        <v>12.398416711713383</v>
      </c>
      <c r="M269">
        <f t="shared" si="17"/>
        <v>6.4407510153791828E-2</v>
      </c>
      <c r="N269">
        <f>[1]Inputs!$B$5^2/((G269*[1]Inputs!$B$7)*(SQRT(1+H269^2)))</f>
        <v>12.398416711713383</v>
      </c>
      <c r="O269">
        <f t="shared" si="18"/>
        <v>6.4407510153791828E-2</v>
      </c>
      <c r="P269" t="str">
        <f>VLOOKUP(U269,[1]BaseCases!$H$2:$K$143,4,FALSE)</f>
        <v>1.0000</v>
      </c>
      <c r="Q269" t="str">
        <f>VLOOKUP(U269,[1]BaseCases!$H$2:$K$143,3,FALSE)</f>
        <v>1.0300</v>
      </c>
      <c r="R269">
        <v>0</v>
      </c>
      <c r="S269">
        <v>1</v>
      </c>
      <c r="T269" t="e">
        <f>IF(V269="","Test_"&amp;A269&amp;"_"&amp;[1]Inputs!$A$1&amp;"_R0"&amp;"_SCR"&amp;ROUND(G269,2)&amp;"_XR"&amp;ROUND(H269,2)&amp;"_P"&amp;E269&amp;"_Q"&amp;VLOOKUP(F269,#REF!,2,FALSE),"Test_"&amp;A269&amp;"_"&amp;[1]Inputs!$A$1&amp;"_R0"&amp;"_SCR"&amp;ROUND(G269,2)&amp;"_XR"&amp;ROUND(H269,2)&amp;"_P"&amp;E269&amp;"_Q"&amp;VLOOKUP(F269,#REF!,2,FALSE)&amp;"_"&amp;V269)</f>
        <v>#REF!</v>
      </c>
      <c r="U269" t="str">
        <f t="shared" si="19"/>
        <v>PSSE_DMAT_BESSD_SCR7.06_XR1.63_P0.5_Q0</v>
      </c>
    </row>
    <row r="270" spans="1:21" x14ac:dyDescent="0.25">
      <c r="A270" t="s">
        <v>645</v>
      </c>
      <c r="B270" s="5" t="s">
        <v>17</v>
      </c>
      <c r="C270" t="s">
        <v>47</v>
      </c>
      <c r="E270">
        <v>0.5</v>
      </c>
      <c r="F270">
        <v>0</v>
      </c>
      <c r="G270">
        <v>4.53</v>
      </c>
      <c r="H270">
        <v>1.212</v>
      </c>
      <c r="I270" t="str">
        <f>VLOOKUP(U270,[1]BaseCases!$H$2:$K$143,2,FALSE)</f>
        <v>0.9653</v>
      </c>
      <c r="J270">
        <v>0</v>
      </c>
      <c r="K270">
        <v>0.43</v>
      </c>
      <c r="L270">
        <f t="shared" si="16"/>
        <v>23.537519962726652</v>
      </c>
      <c r="M270">
        <f t="shared" si="17"/>
        <v>9.0805770640656758E-2</v>
      </c>
      <c r="N270">
        <f>[1]Inputs!$B$5^2/((G270*[1]Inputs!$B$7)*(SQRT(1+H270^2)))</f>
        <v>23.537519962726652</v>
      </c>
      <c r="O270">
        <f t="shared" si="18"/>
        <v>9.0805770640656758E-2</v>
      </c>
      <c r="P270" t="str">
        <f>VLOOKUP(U270,[1]BaseCases!$H$2:$K$143,4,FALSE)</f>
        <v>1.0000</v>
      </c>
      <c r="Q270" t="str">
        <f>VLOOKUP(U270,[1]BaseCases!$H$2:$K$143,3,FALSE)</f>
        <v>1.0300</v>
      </c>
      <c r="R270">
        <v>0</v>
      </c>
      <c r="S270">
        <v>1</v>
      </c>
      <c r="T270" t="e">
        <f>IF(V270="","Test_"&amp;A270&amp;"_"&amp;[1]Inputs!$A$1&amp;"_R0"&amp;"_SCR"&amp;ROUND(G270,2)&amp;"_XR"&amp;ROUND(H270,2)&amp;"_P"&amp;E270&amp;"_Q"&amp;VLOOKUP(F270,#REF!,2,FALSE),"Test_"&amp;A270&amp;"_"&amp;[1]Inputs!$A$1&amp;"_R0"&amp;"_SCR"&amp;ROUND(G270,2)&amp;"_XR"&amp;ROUND(H270,2)&amp;"_P"&amp;E270&amp;"_Q"&amp;VLOOKUP(F270,#REF!,2,FALSE)&amp;"_"&amp;V270)</f>
        <v>#REF!</v>
      </c>
      <c r="U270" t="str">
        <f t="shared" si="19"/>
        <v>PSSE_DMAT_BESSD_SCR4.53_XR1.21_P0.5_Q0</v>
      </c>
    </row>
    <row r="271" spans="1:21" x14ac:dyDescent="0.25">
      <c r="A271" t="s">
        <v>646</v>
      </c>
      <c r="B271" s="5" t="s">
        <v>17</v>
      </c>
      <c r="C271" t="s">
        <v>47</v>
      </c>
      <c r="E271">
        <v>0.5</v>
      </c>
      <c r="F271">
        <v>0</v>
      </c>
      <c r="G271">
        <v>7.06</v>
      </c>
      <c r="H271">
        <v>1.6319999999999999</v>
      </c>
      <c r="I271" t="str">
        <f>VLOOKUP(U271,[1]BaseCases!$H$2:$K$143,2,FALSE)</f>
        <v>0.9958</v>
      </c>
      <c r="J271">
        <v>0</v>
      </c>
      <c r="K271">
        <v>0.43</v>
      </c>
      <c r="L271">
        <f t="shared" si="16"/>
        <v>18.597625067570075</v>
      </c>
      <c r="M271">
        <f t="shared" si="17"/>
        <v>9.6611265230687748E-2</v>
      </c>
      <c r="N271">
        <f>[1]Inputs!$B$5^2/((G271*[1]Inputs!$B$7)*(SQRT(1+H271^2)))</f>
        <v>12.398416711713383</v>
      </c>
      <c r="O271">
        <f t="shared" si="18"/>
        <v>6.4407510153791828E-2</v>
      </c>
      <c r="P271" t="str">
        <f>VLOOKUP(U271,[1]BaseCases!$H$2:$K$143,4,FALSE)</f>
        <v>1.0000</v>
      </c>
      <c r="Q271" t="str">
        <f>VLOOKUP(U271,[1]BaseCases!$H$2:$K$143,3,FALSE)</f>
        <v>1.0300</v>
      </c>
      <c r="R271">
        <v>0</v>
      </c>
      <c r="S271">
        <v>1.5</v>
      </c>
      <c r="T271" t="e">
        <f>IF(V271="","Test_"&amp;A271&amp;"_"&amp;[1]Inputs!$A$1&amp;"_R0"&amp;"_SCR"&amp;ROUND(G271,2)&amp;"_XR"&amp;ROUND(H271,2)&amp;"_P"&amp;E271&amp;"_Q"&amp;VLOOKUP(F271,#REF!,2,FALSE),"Test_"&amp;A271&amp;"_"&amp;[1]Inputs!$A$1&amp;"_R0"&amp;"_SCR"&amp;ROUND(G271,2)&amp;"_XR"&amp;ROUND(H271,2)&amp;"_P"&amp;E271&amp;"_Q"&amp;VLOOKUP(F271,#REF!,2,FALSE)&amp;"_"&amp;V271)</f>
        <v>#REF!</v>
      </c>
      <c r="U271" t="str">
        <f t="shared" si="19"/>
        <v>PSSE_DMAT_BESSD_SCR7.06_XR1.63_P0.5_Q0</v>
      </c>
    </row>
    <row r="272" spans="1:21" x14ac:dyDescent="0.25">
      <c r="A272" t="s">
        <v>647</v>
      </c>
      <c r="B272" s="5" t="s">
        <v>17</v>
      </c>
      <c r="C272" t="s">
        <v>47</v>
      </c>
      <c r="E272">
        <v>0.5</v>
      </c>
      <c r="F272">
        <v>0</v>
      </c>
      <c r="G272">
        <v>4.53</v>
      </c>
      <c r="H272">
        <v>1.212</v>
      </c>
      <c r="I272" t="str">
        <f>VLOOKUP(U272,[1]BaseCases!$H$2:$K$143,2,FALSE)</f>
        <v>0.9653</v>
      </c>
      <c r="J272">
        <v>0</v>
      </c>
      <c r="K272">
        <v>0.43</v>
      </c>
      <c r="L272">
        <f t="shared" si="16"/>
        <v>35.306279944089979</v>
      </c>
      <c r="M272">
        <f t="shared" si="17"/>
        <v>0.13620865596098514</v>
      </c>
      <c r="N272">
        <f>[1]Inputs!$B$5^2/((G272*[1]Inputs!$B$7)*(SQRT(1+H272^2)))</f>
        <v>23.537519962726652</v>
      </c>
      <c r="O272">
        <f t="shared" si="18"/>
        <v>9.0805770640656758E-2</v>
      </c>
      <c r="P272" t="str">
        <f>VLOOKUP(U272,[1]BaseCases!$H$2:$K$143,4,FALSE)</f>
        <v>1.0000</v>
      </c>
      <c r="Q272" t="str">
        <f>VLOOKUP(U272,[1]BaseCases!$H$2:$K$143,3,FALSE)</f>
        <v>1.0300</v>
      </c>
      <c r="R272">
        <v>0</v>
      </c>
      <c r="S272">
        <v>1.5</v>
      </c>
      <c r="T272" t="e">
        <f>IF(V272="","Test_"&amp;A272&amp;"_"&amp;[1]Inputs!$A$1&amp;"_R0"&amp;"_SCR"&amp;ROUND(G272,2)&amp;"_XR"&amp;ROUND(H272,2)&amp;"_P"&amp;E272&amp;"_Q"&amp;VLOOKUP(F272,#REF!,2,FALSE),"Test_"&amp;A272&amp;"_"&amp;[1]Inputs!$A$1&amp;"_R0"&amp;"_SCR"&amp;ROUND(G272,2)&amp;"_XR"&amp;ROUND(H272,2)&amp;"_P"&amp;E272&amp;"_Q"&amp;VLOOKUP(F272,#REF!,2,FALSE)&amp;"_"&amp;V272)</f>
        <v>#REF!</v>
      </c>
      <c r="U272" t="str">
        <f t="shared" si="19"/>
        <v>PSSE_DMAT_BESSD_SCR4.53_XR1.21_P0.5_Q0</v>
      </c>
    </row>
    <row r="273" spans="1:21" x14ac:dyDescent="0.25">
      <c r="A273" t="s">
        <v>648</v>
      </c>
      <c r="B273" s="5" t="s">
        <v>17</v>
      </c>
      <c r="C273" t="s">
        <v>47</v>
      </c>
      <c r="E273">
        <v>0.5</v>
      </c>
      <c r="F273">
        <v>0</v>
      </c>
      <c r="G273">
        <v>7.06</v>
      </c>
      <c r="H273">
        <v>1.6319999999999999</v>
      </c>
      <c r="I273" t="str">
        <f>VLOOKUP(U273,[1]BaseCases!$H$2:$K$143,2,FALSE)</f>
        <v>0.9958</v>
      </c>
      <c r="J273">
        <v>0</v>
      </c>
      <c r="K273">
        <v>0.43</v>
      </c>
      <c r="L273">
        <f t="shared" si="16"/>
        <v>28.516358436940777</v>
      </c>
      <c r="M273">
        <f t="shared" si="17"/>
        <v>0.1481372733537212</v>
      </c>
      <c r="N273">
        <f>[1]Inputs!$B$5^2/((G273*[1]Inputs!$B$7)*(SQRT(1+H273^2)))</f>
        <v>12.398416711713383</v>
      </c>
      <c r="O273">
        <f t="shared" si="18"/>
        <v>6.4407510153791828E-2</v>
      </c>
      <c r="P273" t="str">
        <f>VLOOKUP(U273,[1]BaseCases!$H$2:$K$143,4,FALSE)</f>
        <v>1.0000</v>
      </c>
      <c r="Q273" t="str">
        <f>VLOOKUP(U273,[1]BaseCases!$H$2:$K$143,3,FALSE)</f>
        <v>1.0300</v>
      </c>
      <c r="R273">
        <v>0</v>
      </c>
      <c r="S273">
        <v>2.2999999999999998</v>
      </c>
      <c r="T273" t="e">
        <f>IF(V273="","Test_"&amp;A273&amp;"_"&amp;[1]Inputs!$A$1&amp;"_R0"&amp;"_SCR"&amp;ROUND(G273,2)&amp;"_XR"&amp;ROUND(H273,2)&amp;"_P"&amp;E273&amp;"_Q"&amp;VLOOKUP(F273,#REF!,2,FALSE),"Test_"&amp;A273&amp;"_"&amp;[1]Inputs!$A$1&amp;"_R0"&amp;"_SCR"&amp;ROUND(G273,2)&amp;"_XR"&amp;ROUND(H273,2)&amp;"_P"&amp;E273&amp;"_Q"&amp;VLOOKUP(F273,#REF!,2,FALSE)&amp;"_"&amp;V273)</f>
        <v>#REF!</v>
      </c>
      <c r="U273" t="str">
        <f t="shared" si="19"/>
        <v>PSSE_DMAT_BESSD_SCR7.06_XR1.63_P0.5_Q0</v>
      </c>
    </row>
    <row r="274" spans="1:21" x14ac:dyDescent="0.25">
      <c r="A274" t="s">
        <v>649</v>
      </c>
      <c r="B274" s="5" t="s">
        <v>17</v>
      </c>
      <c r="C274" t="s">
        <v>47</v>
      </c>
      <c r="E274">
        <v>0.5</v>
      </c>
      <c r="F274">
        <v>0</v>
      </c>
      <c r="G274">
        <v>4.53</v>
      </c>
      <c r="H274">
        <v>1.212</v>
      </c>
      <c r="I274" t="str">
        <f>VLOOKUP(U274,[1]BaseCases!$H$2:$K$143,2,FALSE)</f>
        <v>0.9653</v>
      </c>
      <c r="J274">
        <v>0</v>
      </c>
      <c r="K274">
        <v>0.43</v>
      </c>
      <c r="L274">
        <f t="shared" si="16"/>
        <v>54.136295914271294</v>
      </c>
      <c r="M274">
        <f t="shared" si="17"/>
        <v>0.20885327247351052</v>
      </c>
      <c r="N274">
        <f>[1]Inputs!$B$5^2/((G274*[1]Inputs!$B$7)*(SQRT(1+H274^2)))</f>
        <v>23.537519962726652</v>
      </c>
      <c r="O274">
        <f t="shared" si="18"/>
        <v>9.0805770640656758E-2</v>
      </c>
      <c r="P274" t="str">
        <f>VLOOKUP(U274,[1]BaseCases!$H$2:$K$143,4,FALSE)</f>
        <v>1.0000</v>
      </c>
      <c r="Q274" t="str">
        <f>VLOOKUP(U274,[1]BaseCases!$H$2:$K$143,3,FALSE)</f>
        <v>1.0300</v>
      </c>
      <c r="R274">
        <v>0</v>
      </c>
      <c r="S274">
        <v>2.2999999999999998</v>
      </c>
      <c r="T274" t="e">
        <f>IF(V274="","Test_"&amp;A274&amp;"_"&amp;[1]Inputs!$A$1&amp;"_R0"&amp;"_SCR"&amp;ROUND(G274,2)&amp;"_XR"&amp;ROUND(H274,2)&amp;"_P"&amp;E274&amp;"_Q"&amp;VLOOKUP(F274,#REF!,2,FALSE),"Test_"&amp;A274&amp;"_"&amp;[1]Inputs!$A$1&amp;"_R0"&amp;"_SCR"&amp;ROUND(G274,2)&amp;"_XR"&amp;ROUND(H274,2)&amp;"_P"&amp;E274&amp;"_Q"&amp;VLOOKUP(F274,#REF!,2,FALSE)&amp;"_"&amp;V274)</f>
        <v>#REF!</v>
      </c>
      <c r="U274" t="str">
        <f t="shared" si="19"/>
        <v>PSSE_DMAT_BESSD_SCR4.53_XR1.21_P0.5_Q0</v>
      </c>
    </row>
    <row r="275" spans="1:21" x14ac:dyDescent="0.25">
      <c r="A275" t="s">
        <v>650</v>
      </c>
      <c r="B275" s="5" t="s">
        <v>17</v>
      </c>
      <c r="C275" t="s">
        <v>47</v>
      </c>
      <c r="E275">
        <v>0.5</v>
      </c>
      <c r="F275">
        <v>0</v>
      </c>
      <c r="G275">
        <v>7.06</v>
      </c>
      <c r="H275">
        <v>1.6319999999999999</v>
      </c>
      <c r="I275" t="str">
        <f>VLOOKUP(U275,[1]BaseCases!$H$2:$K$143,2,FALSE)</f>
        <v>0.9958</v>
      </c>
      <c r="J275">
        <v>0</v>
      </c>
      <c r="K275">
        <v>0.43</v>
      </c>
      <c r="L275">
        <f t="shared" si="16"/>
        <v>49.59366684685353</v>
      </c>
      <c r="M275">
        <f t="shared" si="17"/>
        <v>0.25763004061516731</v>
      </c>
      <c r="N275">
        <f>[1]Inputs!$B$5^2/((G275*[1]Inputs!$B$7)*(SQRT(1+H275^2)))</f>
        <v>12.398416711713383</v>
      </c>
      <c r="O275">
        <f t="shared" si="18"/>
        <v>6.4407510153791828E-2</v>
      </c>
      <c r="P275" t="str">
        <f>VLOOKUP(U275,[1]BaseCases!$H$2:$K$143,4,FALSE)</f>
        <v>1.0000</v>
      </c>
      <c r="Q275" t="str">
        <f>VLOOKUP(U275,[1]BaseCases!$H$2:$K$143,3,FALSE)</f>
        <v>1.0300</v>
      </c>
      <c r="R275">
        <v>0</v>
      </c>
      <c r="S275">
        <v>4</v>
      </c>
      <c r="T275" t="e">
        <f>IF(V275="","Test_"&amp;A275&amp;"_"&amp;[1]Inputs!$A$1&amp;"_R0"&amp;"_SCR"&amp;ROUND(G275,2)&amp;"_XR"&amp;ROUND(H275,2)&amp;"_P"&amp;E275&amp;"_Q"&amp;VLOOKUP(F275,#REF!,2,FALSE),"Test_"&amp;A275&amp;"_"&amp;[1]Inputs!$A$1&amp;"_R0"&amp;"_SCR"&amp;ROUND(G275,2)&amp;"_XR"&amp;ROUND(H275,2)&amp;"_P"&amp;E275&amp;"_Q"&amp;VLOOKUP(F275,#REF!,2,FALSE)&amp;"_"&amp;V275)</f>
        <v>#REF!</v>
      </c>
      <c r="U275" t="str">
        <f t="shared" si="19"/>
        <v>PSSE_DMAT_BESSD_SCR7.06_XR1.63_P0.5_Q0</v>
      </c>
    </row>
    <row r="276" spans="1:21" x14ac:dyDescent="0.25">
      <c r="A276" t="s">
        <v>651</v>
      </c>
      <c r="B276" s="5" t="s">
        <v>17</v>
      </c>
      <c r="C276" t="s">
        <v>47</v>
      </c>
      <c r="E276">
        <v>0.5</v>
      </c>
      <c r="F276">
        <v>0</v>
      </c>
      <c r="G276">
        <v>4.53</v>
      </c>
      <c r="H276">
        <v>1.212</v>
      </c>
      <c r="I276" t="str">
        <f>VLOOKUP(U276,[1]BaseCases!$H$2:$K$143,2,FALSE)</f>
        <v>0.9653</v>
      </c>
      <c r="J276">
        <v>0</v>
      </c>
      <c r="K276">
        <v>0.43</v>
      </c>
      <c r="L276">
        <f t="shared" si="16"/>
        <v>94.150079850906607</v>
      </c>
      <c r="M276">
        <f t="shared" si="17"/>
        <v>0.36322308256262703</v>
      </c>
      <c r="N276">
        <f>[1]Inputs!$B$5^2/((G276*[1]Inputs!$B$7)*(SQRT(1+H276^2)))</f>
        <v>23.537519962726652</v>
      </c>
      <c r="O276">
        <f t="shared" si="18"/>
        <v>9.0805770640656758E-2</v>
      </c>
      <c r="P276" t="str">
        <f>VLOOKUP(U276,[1]BaseCases!$H$2:$K$143,4,FALSE)</f>
        <v>1.0000</v>
      </c>
      <c r="Q276" t="str">
        <f>VLOOKUP(U276,[1]BaseCases!$H$2:$K$143,3,FALSE)</f>
        <v>1.0300</v>
      </c>
      <c r="R276">
        <v>0</v>
      </c>
      <c r="S276">
        <v>4</v>
      </c>
      <c r="T276" t="e">
        <f>IF(V276="","Test_"&amp;A276&amp;"_"&amp;[1]Inputs!$A$1&amp;"_R0"&amp;"_SCR"&amp;ROUND(G276,2)&amp;"_XR"&amp;ROUND(H276,2)&amp;"_P"&amp;E276&amp;"_Q"&amp;VLOOKUP(F276,#REF!,2,FALSE),"Test_"&amp;A276&amp;"_"&amp;[1]Inputs!$A$1&amp;"_R0"&amp;"_SCR"&amp;ROUND(G276,2)&amp;"_XR"&amp;ROUND(H276,2)&amp;"_P"&amp;E276&amp;"_Q"&amp;VLOOKUP(F276,#REF!,2,FALSE)&amp;"_"&amp;V276)</f>
        <v>#REF!</v>
      </c>
      <c r="U276" t="str">
        <f t="shared" si="19"/>
        <v>PSSE_DMAT_BESSD_SCR4.53_XR1.21_P0.5_Q0</v>
      </c>
    </row>
    <row r="277" spans="1:21" x14ac:dyDescent="0.25">
      <c r="A277" t="s">
        <v>652</v>
      </c>
      <c r="B277" s="5" t="s">
        <v>17</v>
      </c>
      <c r="C277" t="s">
        <v>47</v>
      </c>
      <c r="E277">
        <v>0.5</v>
      </c>
      <c r="F277">
        <v>0</v>
      </c>
      <c r="G277">
        <v>7.06</v>
      </c>
      <c r="H277">
        <v>1.6319999999999999</v>
      </c>
      <c r="I277" t="str">
        <f>VLOOKUP(U277,[1]BaseCases!$H$2:$K$143,2,FALSE)</f>
        <v>0.9958</v>
      </c>
      <c r="J277">
        <v>0</v>
      </c>
      <c r="K277">
        <v>0.43</v>
      </c>
      <c r="L277">
        <f t="shared" si="16"/>
        <v>111.58575040542044</v>
      </c>
      <c r="M277">
        <f t="shared" si="17"/>
        <v>0.57966759138412649</v>
      </c>
      <c r="N277">
        <f>[1]Inputs!$B$5^2/((G277*[1]Inputs!$B$7)*(SQRT(1+H277^2)))</f>
        <v>12.398416711713383</v>
      </c>
      <c r="O277">
        <f t="shared" si="18"/>
        <v>6.4407510153791828E-2</v>
      </c>
      <c r="P277" t="str">
        <f>VLOOKUP(U277,[1]BaseCases!$H$2:$K$143,4,FALSE)</f>
        <v>1.0000</v>
      </c>
      <c r="Q277" t="str">
        <f>VLOOKUP(U277,[1]BaseCases!$H$2:$K$143,3,FALSE)</f>
        <v>1.0300</v>
      </c>
      <c r="R277">
        <v>0</v>
      </c>
      <c r="S277">
        <v>9</v>
      </c>
      <c r="T277" t="e">
        <f>IF(V277="","Test_"&amp;A277&amp;"_"&amp;[1]Inputs!$A$1&amp;"_R0"&amp;"_SCR"&amp;ROUND(G277,2)&amp;"_XR"&amp;ROUND(H277,2)&amp;"_P"&amp;E277&amp;"_Q"&amp;VLOOKUP(F277,#REF!,2,FALSE),"Test_"&amp;A277&amp;"_"&amp;[1]Inputs!$A$1&amp;"_R0"&amp;"_SCR"&amp;ROUND(G277,2)&amp;"_XR"&amp;ROUND(H277,2)&amp;"_P"&amp;E277&amp;"_Q"&amp;VLOOKUP(F277,#REF!,2,FALSE)&amp;"_"&amp;V277)</f>
        <v>#REF!</v>
      </c>
      <c r="U277" t="str">
        <f t="shared" si="19"/>
        <v>PSSE_DMAT_BESSD_SCR7.06_XR1.63_P0.5_Q0</v>
      </c>
    </row>
    <row r="278" spans="1:21" x14ac:dyDescent="0.25">
      <c r="A278" t="s">
        <v>653</v>
      </c>
      <c r="B278" s="5" t="s">
        <v>17</v>
      </c>
      <c r="C278" t="s">
        <v>47</v>
      </c>
      <c r="E278">
        <v>0.5</v>
      </c>
      <c r="F278">
        <v>0</v>
      </c>
      <c r="G278">
        <v>4.53</v>
      </c>
      <c r="H278">
        <v>1.212</v>
      </c>
      <c r="I278" t="str">
        <f>VLOOKUP(U278,[1]BaseCases!$H$2:$K$143,2,FALSE)</f>
        <v>0.9653</v>
      </c>
      <c r="J278">
        <v>0</v>
      </c>
      <c r="K278">
        <v>0.43</v>
      </c>
      <c r="L278">
        <f t="shared" si="16"/>
        <v>211.83767966453988</v>
      </c>
      <c r="M278">
        <f t="shared" si="17"/>
        <v>0.81725193576591082</v>
      </c>
      <c r="N278">
        <f>[1]Inputs!$B$5^2/((G278*[1]Inputs!$B$7)*(SQRT(1+H278^2)))</f>
        <v>23.537519962726652</v>
      </c>
      <c r="O278">
        <f t="shared" si="18"/>
        <v>9.0805770640656758E-2</v>
      </c>
      <c r="P278" t="str">
        <f>VLOOKUP(U278,[1]BaseCases!$H$2:$K$143,4,FALSE)</f>
        <v>1.0000</v>
      </c>
      <c r="Q278" t="str">
        <f>VLOOKUP(U278,[1]BaseCases!$H$2:$K$143,3,FALSE)</f>
        <v>1.0300</v>
      </c>
      <c r="R278">
        <v>0</v>
      </c>
      <c r="S278">
        <v>9</v>
      </c>
      <c r="T278" t="e">
        <f>IF(V278="","Test_"&amp;A278&amp;"_"&amp;[1]Inputs!$A$1&amp;"_R0"&amp;"_SCR"&amp;ROUND(G278,2)&amp;"_XR"&amp;ROUND(H278,2)&amp;"_P"&amp;E278&amp;"_Q"&amp;VLOOKUP(F278,#REF!,2,FALSE),"Test_"&amp;A278&amp;"_"&amp;[1]Inputs!$A$1&amp;"_R0"&amp;"_SCR"&amp;ROUND(G278,2)&amp;"_XR"&amp;ROUND(H278,2)&amp;"_P"&amp;E278&amp;"_Q"&amp;VLOOKUP(F278,#REF!,2,FALSE)&amp;"_"&amp;V278)</f>
        <v>#REF!</v>
      </c>
      <c r="U278" t="str">
        <f t="shared" si="19"/>
        <v>PSSE_DMAT_BESSD_SCR4.53_XR1.21_P0.5_Q0</v>
      </c>
    </row>
    <row r="279" spans="1:21" x14ac:dyDescent="0.25">
      <c r="A279" t="s">
        <v>654</v>
      </c>
      <c r="B279" s="5" t="s">
        <v>17</v>
      </c>
      <c r="C279" t="s">
        <v>29</v>
      </c>
      <c r="E279">
        <v>-1</v>
      </c>
      <c r="F279">
        <v>0</v>
      </c>
      <c r="G279">
        <v>7.06</v>
      </c>
      <c r="H279">
        <v>1.6319999999999999</v>
      </c>
      <c r="I279" t="str">
        <f>VLOOKUP(U279,[2]BaseCases!$H$2:$K$143,2,FALSE)</f>
        <v>1.1081</v>
      </c>
      <c r="J279">
        <v>0</v>
      </c>
      <c r="K279">
        <v>0</v>
      </c>
      <c r="L279">
        <f t="shared" si="16"/>
        <v>0</v>
      </c>
      <c r="M279">
        <f t="shared" si="17"/>
        <v>0</v>
      </c>
      <c r="N279">
        <f>[2]Inputs!$B$5^2/((G279*[2]Inputs!$B$7)*(SQRT(1+H279^2)))</f>
        <v>12.398416711713383</v>
      </c>
      <c r="O279">
        <f>N279*H279/(2*PI()*50)</f>
        <v>6.4407510153791828E-2</v>
      </c>
      <c r="P279" t="str">
        <f>VLOOKUP(U279,[2]BaseCases!$H$2:$K$143,4,FALSE)</f>
        <v>1.0000</v>
      </c>
      <c r="Q279" t="str">
        <f>VLOOKUP(U279,[2]BaseCases!$H$2:$K$143,3,FALSE)</f>
        <v>1.0300</v>
      </c>
      <c r="R279">
        <v>0</v>
      </c>
      <c r="S279">
        <v>0</v>
      </c>
      <c r="T279" t="e">
        <f>IF(V279="","Test_"&amp;A279&amp;"_"&amp;[2]Inputs!$A$1&amp;"_R0"&amp;"_SCR"&amp;ROUND(G279,2)&amp;"_XR"&amp;ROUND(H279,2)&amp;"_P"&amp;E279&amp;"_Q"&amp;VLOOKUP(F279,#REF!,2,FALSE),"Test_"&amp;A279&amp;"_"&amp;[2]Inputs!$A$1&amp;"_R0"&amp;"_SCR"&amp;ROUND(G279,2)&amp;"_XR"&amp;ROUND(H279,2)&amp;"_P"&amp;E279&amp;"_Q"&amp;VLOOKUP(F279,#REF!,2,FALSE)&amp;"_"&amp;V279)</f>
        <v>#REF!</v>
      </c>
      <c r="U279" t="str">
        <f>"PSSE_DMAT_BESSC_SCR"&amp;ROUND(G279,2)&amp;"_XR"&amp;ROUND(H279,2)&amp;"_P"&amp;E279&amp;"_Q"&amp;F279</f>
        <v>PSSE_DMAT_BESSC_SCR7.06_XR1.63_P-1_Q0</v>
      </c>
    </row>
    <row r="280" spans="1:21" x14ac:dyDescent="0.25">
      <c r="A280" t="s">
        <v>655</v>
      </c>
      <c r="B280" s="5" t="s">
        <v>17</v>
      </c>
      <c r="C280" t="s">
        <v>29</v>
      </c>
      <c r="E280">
        <v>-1</v>
      </c>
      <c r="F280">
        <v>0</v>
      </c>
      <c r="G280">
        <v>4.53</v>
      </c>
      <c r="H280">
        <v>1.212</v>
      </c>
      <c r="I280" t="str">
        <f>VLOOKUP(U280,[2]BaseCases!$H$2:$K$143,2,FALSE)</f>
        <v>1.1782</v>
      </c>
      <c r="J280">
        <v>0</v>
      </c>
      <c r="K280">
        <v>0</v>
      </c>
      <c r="L280">
        <f t="shared" si="16"/>
        <v>0</v>
      </c>
      <c r="M280">
        <f t="shared" si="17"/>
        <v>0</v>
      </c>
      <c r="N280">
        <f>[2]Inputs!$B$5^2/((G280*[2]Inputs!$B$7)*(SQRT(1+H280^2)))</f>
        <v>23.537519962726652</v>
      </c>
      <c r="O280">
        <f t="shared" ref="O280:O343" si="20">N280*H280/(2*PI()*50)</f>
        <v>9.0805770640656758E-2</v>
      </c>
      <c r="P280" t="str">
        <f>VLOOKUP(U280,[2]BaseCases!$H$2:$K$143,4,FALSE)</f>
        <v>1.0000</v>
      </c>
      <c r="Q280" t="str">
        <f>VLOOKUP(U280,[2]BaseCases!$H$2:$K$143,3,FALSE)</f>
        <v>1.0300</v>
      </c>
      <c r="R280">
        <v>0</v>
      </c>
      <c r="S280">
        <v>0</v>
      </c>
      <c r="T280" t="e">
        <f>IF(V280="","Test_"&amp;A280&amp;"_"&amp;[2]Inputs!$A$1&amp;"_R0"&amp;"_SCR"&amp;ROUND(G280,2)&amp;"_XR"&amp;ROUND(H280,2)&amp;"_P"&amp;E280&amp;"_Q"&amp;VLOOKUP(F280,#REF!,2,FALSE),"Test_"&amp;A280&amp;"_"&amp;[2]Inputs!$A$1&amp;"_R0"&amp;"_SCR"&amp;ROUND(G280,2)&amp;"_XR"&amp;ROUND(H280,2)&amp;"_P"&amp;E280&amp;"_Q"&amp;VLOOKUP(F280,#REF!,2,FALSE)&amp;"_"&amp;V280)</f>
        <v>#REF!</v>
      </c>
      <c r="U280" t="str">
        <f t="shared" ref="U280:U343" si="21">"PSSE_DMAT_BESSC_SCR"&amp;ROUND(G280,2)&amp;"_XR"&amp;ROUND(H280,2)&amp;"_P"&amp;E280&amp;"_Q"&amp;F280</f>
        <v>PSSE_DMAT_BESSC_SCR4.53_XR1.21_P-1_Q0</v>
      </c>
    </row>
    <row r="281" spans="1:21" x14ac:dyDescent="0.25">
      <c r="A281" t="s">
        <v>656</v>
      </c>
      <c r="B281" s="5" t="s">
        <v>17</v>
      </c>
      <c r="C281" t="s">
        <v>29</v>
      </c>
      <c r="E281">
        <v>-1</v>
      </c>
      <c r="F281">
        <v>0</v>
      </c>
      <c r="G281">
        <v>5</v>
      </c>
      <c r="H281">
        <v>6</v>
      </c>
      <c r="I281" t="str">
        <f>VLOOKUP(U281,[2]BaseCases!$H$2:$K$143,2,FALSE)</f>
        <v>1.0789</v>
      </c>
      <c r="J281">
        <v>0</v>
      </c>
      <c r="K281">
        <v>0</v>
      </c>
      <c r="L281">
        <f t="shared" si="16"/>
        <v>0</v>
      </c>
      <c r="M281">
        <f t="shared" si="17"/>
        <v>0</v>
      </c>
      <c r="N281">
        <f>[2]Inputs!$B$5^2/((G281*[2]Inputs!$B$7)*(SQRT(1+H281^2)))</f>
        <v>5.5086306823241262</v>
      </c>
      <c r="O281">
        <f t="shared" si="20"/>
        <v>0.1052070963311478</v>
      </c>
      <c r="P281" t="str">
        <f>VLOOKUP(U281,[2]BaseCases!$H$2:$K$143,4,FALSE)</f>
        <v>1.0000</v>
      </c>
      <c r="Q281" t="str">
        <f>VLOOKUP(U281,[2]BaseCases!$H$2:$K$143,3,FALSE)</f>
        <v>1.0300</v>
      </c>
      <c r="R281">
        <v>0</v>
      </c>
      <c r="S281">
        <v>0</v>
      </c>
      <c r="T281" t="e">
        <f>IF(V281="","Test_"&amp;A281&amp;"_"&amp;[2]Inputs!$A$1&amp;"_R0"&amp;"_SCR"&amp;ROUND(G281,2)&amp;"_XR"&amp;ROUND(H281,2)&amp;"_P"&amp;E281&amp;"_Q"&amp;VLOOKUP(F281,#REF!,2,FALSE),"Test_"&amp;A281&amp;"_"&amp;[2]Inputs!$A$1&amp;"_R0"&amp;"_SCR"&amp;ROUND(G281,2)&amp;"_XR"&amp;ROUND(H281,2)&amp;"_P"&amp;E281&amp;"_Q"&amp;VLOOKUP(F281,#REF!,2,FALSE)&amp;"_"&amp;V281)</f>
        <v>#REF!</v>
      </c>
      <c r="U281" t="str">
        <f t="shared" si="21"/>
        <v>PSSE_DMAT_BESSC_SCR5_XR6_P-1_Q0</v>
      </c>
    </row>
    <row r="282" spans="1:21" x14ac:dyDescent="0.25">
      <c r="A282" t="s">
        <v>657</v>
      </c>
      <c r="B282" s="5" t="s">
        <v>17</v>
      </c>
      <c r="C282" t="s">
        <v>29</v>
      </c>
      <c r="E282">
        <v>-1</v>
      </c>
      <c r="F282">
        <v>0</v>
      </c>
      <c r="G282">
        <v>7.06</v>
      </c>
      <c r="H282">
        <v>1.6319999999999999</v>
      </c>
      <c r="I282" t="str">
        <f>VLOOKUP(U282,[2]BaseCases!$H$2:$K$143,2,FALSE)</f>
        <v>1.1081</v>
      </c>
      <c r="J282">
        <v>0</v>
      </c>
      <c r="K282">
        <v>0</v>
      </c>
      <c r="L282">
        <f t="shared" si="16"/>
        <v>0</v>
      </c>
      <c r="M282">
        <f t="shared" si="17"/>
        <v>0</v>
      </c>
      <c r="N282">
        <f>[2]Inputs!$B$5^2/((G282*[2]Inputs!$B$7)*(SQRT(1+H282^2)))</f>
        <v>12.398416711713383</v>
      </c>
      <c r="O282">
        <f t="shared" si="20"/>
        <v>6.4407510153791828E-2</v>
      </c>
      <c r="P282" t="str">
        <f>VLOOKUP(U282,[2]BaseCases!$H$2:$K$143,4,FALSE)</f>
        <v>1.0000</v>
      </c>
      <c r="Q282" t="str">
        <f>VLOOKUP(U282,[2]BaseCases!$H$2:$K$143,3,FALSE)</f>
        <v>1.0300</v>
      </c>
      <c r="R282">
        <v>0</v>
      </c>
      <c r="S282">
        <v>0</v>
      </c>
      <c r="T282" t="e">
        <f>IF(V282="","Test_"&amp;A282&amp;"_"&amp;[2]Inputs!$A$1&amp;"_R0"&amp;"_SCR"&amp;ROUND(G282,2)&amp;"_XR"&amp;ROUND(H282,2)&amp;"_P"&amp;E282&amp;"_Q"&amp;VLOOKUP(F282,#REF!,2,FALSE),"Test_"&amp;A282&amp;"_"&amp;[2]Inputs!$A$1&amp;"_R0"&amp;"_SCR"&amp;ROUND(G282,2)&amp;"_XR"&amp;ROUND(H282,2)&amp;"_P"&amp;E282&amp;"_Q"&amp;VLOOKUP(F282,#REF!,2,FALSE)&amp;"_"&amp;V282)</f>
        <v>#REF!</v>
      </c>
      <c r="U282" t="str">
        <f t="shared" si="21"/>
        <v>PSSE_DMAT_BESSC_SCR7.06_XR1.63_P-1_Q0</v>
      </c>
    </row>
    <row r="283" spans="1:21" x14ac:dyDescent="0.25">
      <c r="A283" t="s">
        <v>658</v>
      </c>
      <c r="B283" s="5" t="s">
        <v>17</v>
      </c>
      <c r="C283" t="s">
        <v>29</v>
      </c>
      <c r="E283">
        <v>-1</v>
      </c>
      <c r="F283">
        <v>0</v>
      </c>
      <c r="G283">
        <v>4.53</v>
      </c>
      <c r="H283">
        <v>1.212</v>
      </c>
      <c r="I283" t="str">
        <f>VLOOKUP(U283,[2]BaseCases!$H$2:$K$143,2,FALSE)</f>
        <v>1.1782</v>
      </c>
      <c r="J283">
        <v>0</v>
      </c>
      <c r="K283">
        <v>0</v>
      </c>
      <c r="L283">
        <f t="shared" si="16"/>
        <v>0</v>
      </c>
      <c r="M283">
        <f t="shared" si="17"/>
        <v>0</v>
      </c>
      <c r="N283">
        <f>[2]Inputs!$B$5^2/((G283*[2]Inputs!$B$7)*(SQRT(1+H283^2)))</f>
        <v>23.537519962726652</v>
      </c>
      <c r="O283">
        <f t="shared" si="20"/>
        <v>9.0805770640656758E-2</v>
      </c>
      <c r="P283" t="str">
        <f>VLOOKUP(U283,[2]BaseCases!$H$2:$K$143,4,FALSE)</f>
        <v>1.0000</v>
      </c>
      <c r="Q283" t="str">
        <f>VLOOKUP(U283,[2]BaseCases!$H$2:$K$143,3,FALSE)</f>
        <v>1.0300</v>
      </c>
      <c r="R283">
        <v>0</v>
      </c>
      <c r="S283">
        <v>0</v>
      </c>
      <c r="T283" t="e">
        <f>IF(V283="","Test_"&amp;A283&amp;"_"&amp;[2]Inputs!$A$1&amp;"_R0"&amp;"_SCR"&amp;ROUND(G283,2)&amp;"_XR"&amp;ROUND(H283,2)&amp;"_P"&amp;E283&amp;"_Q"&amp;VLOOKUP(F283,#REF!,2,FALSE),"Test_"&amp;A283&amp;"_"&amp;[2]Inputs!$A$1&amp;"_R0"&amp;"_SCR"&amp;ROUND(G283,2)&amp;"_XR"&amp;ROUND(H283,2)&amp;"_P"&amp;E283&amp;"_Q"&amp;VLOOKUP(F283,#REF!,2,FALSE)&amp;"_"&amp;V283)</f>
        <v>#REF!</v>
      </c>
      <c r="U283" t="str">
        <f t="shared" si="21"/>
        <v>PSSE_DMAT_BESSC_SCR4.53_XR1.21_P-1_Q0</v>
      </c>
    </row>
    <row r="284" spans="1:21" x14ac:dyDescent="0.25">
      <c r="A284" t="s">
        <v>659</v>
      </c>
      <c r="B284" s="5" t="s">
        <v>17</v>
      </c>
      <c r="C284" t="s">
        <v>29</v>
      </c>
      <c r="E284">
        <v>-1</v>
      </c>
      <c r="F284">
        <v>0</v>
      </c>
      <c r="G284">
        <v>5</v>
      </c>
      <c r="H284">
        <v>6</v>
      </c>
      <c r="I284" t="str">
        <f>VLOOKUP(U284,[2]BaseCases!$H$2:$K$143,2,FALSE)</f>
        <v>1.0789</v>
      </c>
      <c r="J284">
        <v>0</v>
      </c>
      <c r="K284">
        <v>0</v>
      </c>
      <c r="L284">
        <f t="shared" si="16"/>
        <v>0</v>
      </c>
      <c r="M284">
        <f t="shared" si="17"/>
        <v>0</v>
      </c>
      <c r="N284">
        <f>[2]Inputs!$B$5^2/((G284*[2]Inputs!$B$7)*(SQRT(1+H284^2)))</f>
        <v>5.5086306823241262</v>
      </c>
      <c r="O284">
        <f t="shared" si="20"/>
        <v>0.1052070963311478</v>
      </c>
      <c r="P284" t="str">
        <f>VLOOKUP(U284,[2]BaseCases!$H$2:$K$143,4,FALSE)</f>
        <v>1.0000</v>
      </c>
      <c r="Q284" t="str">
        <f>VLOOKUP(U284,[2]BaseCases!$H$2:$K$143,3,FALSE)</f>
        <v>1.0300</v>
      </c>
      <c r="R284">
        <v>0</v>
      </c>
      <c r="S284">
        <v>0</v>
      </c>
      <c r="T284" t="e">
        <f>IF(V284="","Test_"&amp;A284&amp;"_"&amp;[2]Inputs!$A$1&amp;"_R0"&amp;"_SCR"&amp;ROUND(G284,2)&amp;"_XR"&amp;ROUND(H284,2)&amp;"_P"&amp;E284&amp;"_Q"&amp;VLOOKUP(F284,#REF!,2,FALSE),"Test_"&amp;A284&amp;"_"&amp;[2]Inputs!$A$1&amp;"_R0"&amp;"_SCR"&amp;ROUND(G284,2)&amp;"_XR"&amp;ROUND(H284,2)&amp;"_P"&amp;E284&amp;"_Q"&amp;VLOOKUP(F284,#REF!,2,FALSE)&amp;"_"&amp;V284)</f>
        <v>#REF!</v>
      </c>
      <c r="U284" t="str">
        <f t="shared" si="21"/>
        <v>PSSE_DMAT_BESSC_SCR5_XR6_P-1_Q0</v>
      </c>
    </row>
    <row r="285" spans="1:21" x14ac:dyDescent="0.25">
      <c r="A285" t="s">
        <v>660</v>
      </c>
      <c r="B285" s="5" t="s">
        <v>17</v>
      </c>
      <c r="C285" t="s">
        <v>29</v>
      </c>
      <c r="E285">
        <v>-0.05</v>
      </c>
      <c r="F285">
        <v>0</v>
      </c>
      <c r="G285">
        <v>7.06</v>
      </c>
      <c r="H285">
        <v>1.6319999999999999</v>
      </c>
      <c r="I285" t="str">
        <f>VLOOKUP(U285,[2]BaseCases!$H$2:$K$143,2,FALSE)</f>
        <v>1.0336</v>
      </c>
      <c r="J285">
        <v>0</v>
      </c>
      <c r="K285">
        <v>0</v>
      </c>
      <c r="L285">
        <f t="shared" si="16"/>
        <v>0</v>
      </c>
      <c r="M285">
        <f t="shared" si="17"/>
        <v>0</v>
      </c>
      <c r="N285">
        <f>[2]Inputs!$B$5^2/((G285*[2]Inputs!$B$7)*(SQRT(1+H285^2)))</f>
        <v>12.398416711713383</v>
      </c>
      <c r="O285">
        <f t="shared" si="20"/>
        <v>6.4407510153791828E-2</v>
      </c>
      <c r="P285" t="str">
        <f>VLOOKUP(U285,[2]BaseCases!$H$2:$K$143,4,FALSE)</f>
        <v>1.0000</v>
      </c>
      <c r="Q285" t="str">
        <f>VLOOKUP(U285,[2]BaseCases!$H$2:$K$143,3,FALSE)</f>
        <v>1.0300</v>
      </c>
      <c r="R285">
        <v>0</v>
      </c>
      <c r="S285">
        <v>0</v>
      </c>
      <c r="T285" t="e">
        <f>IF(V285="","Test_"&amp;A285&amp;"_"&amp;[2]Inputs!$A$1&amp;"_R0"&amp;"_SCR"&amp;ROUND(G285,2)&amp;"_XR"&amp;ROUND(H285,2)&amp;"_P"&amp;E285&amp;"_Q"&amp;VLOOKUP(F285,#REF!,2,FALSE),"Test_"&amp;A285&amp;"_"&amp;[2]Inputs!$A$1&amp;"_R0"&amp;"_SCR"&amp;ROUND(G285,2)&amp;"_XR"&amp;ROUND(H285,2)&amp;"_P"&amp;E285&amp;"_Q"&amp;VLOOKUP(F285,#REF!,2,FALSE)&amp;"_"&amp;V285)</f>
        <v>#REF!</v>
      </c>
      <c r="U285" t="str">
        <f t="shared" si="21"/>
        <v>PSSE_DMAT_BESSC_SCR7.06_XR1.63_P-0.05_Q0</v>
      </c>
    </row>
    <row r="286" spans="1:21" x14ac:dyDescent="0.25">
      <c r="A286" t="s">
        <v>661</v>
      </c>
      <c r="B286" s="5" t="s">
        <v>17</v>
      </c>
      <c r="C286" t="s">
        <v>29</v>
      </c>
      <c r="E286">
        <v>-0.05</v>
      </c>
      <c r="F286">
        <v>0</v>
      </c>
      <c r="G286">
        <v>4.53</v>
      </c>
      <c r="H286">
        <v>1.212</v>
      </c>
      <c r="I286" t="str">
        <f>VLOOKUP(U286,[2]BaseCases!$H$2:$K$143,2,FALSE)</f>
        <v>1.0368</v>
      </c>
      <c r="J286">
        <v>0</v>
      </c>
      <c r="K286">
        <v>0</v>
      </c>
      <c r="L286">
        <f t="shared" si="16"/>
        <v>0</v>
      </c>
      <c r="M286">
        <f t="shared" si="17"/>
        <v>0</v>
      </c>
      <c r="N286">
        <f>[2]Inputs!$B$5^2/((G286*[2]Inputs!$B$7)*(SQRT(1+H286^2)))</f>
        <v>23.537519962726652</v>
      </c>
      <c r="O286">
        <f t="shared" si="20"/>
        <v>9.0805770640656758E-2</v>
      </c>
      <c r="P286" t="str">
        <f>VLOOKUP(U286,[2]BaseCases!$H$2:$K$143,4,FALSE)</f>
        <v>1.0000</v>
      </c>
      <c r="Q286" t="str">
        <f>VLOOKUP(U286,[2]BaseCases!$H$2:$K$143,3,FALSE)</f>
        <v>1.0300</v>
      </c>
      <c r="R286">
        <v>0</v>
      </c>
      <c r="S286">
        <v>0</v>
      </c>
      <c r="T286" t="e">
        <f>IF(V286="","Test_"&amp;A286&amp;"_"&amp;[2]Inputs!$A$1&amp;"_R0"&amp;"_SCR"&amp;ROUND(G286,2)&amp;"_XR"&amp;ROUND(H286,2)&amp;"_P"&amp;E286&amp;"_Q"&amp;VLOOKUP(F286,#REF!,2,FALSE),"Test_"&amp;A286&amp;"_"&amp;[2]Inputs!$A$1&amp;"_R0"&amp;"_SCR"&amp;ROUND(G286,2)&amp;"_XR"&amp;ROUND(H286,2)&amp;"_P"&amp;E286&amp;"_Q"&amp;VLOOKUP(F286,#REF!,2,FALSE)&amp;"_"&amp;V286)</f>
        <v>#REF!</v>
      </c>
      <c r="U286" t="str">
        <f t="shared" si="21"/>
        <v>PSSE_DMAT_BESSC_SCR4.53_XR1.21_P-0.05_Q0</v>
      </c>
    </row>
    <row r="287" spans="1:21" x14ac:dyDescent="0.25">
      <c r="A287" t="s">
        <v>662</v>
      </c>
      <c r="B287" s="5" t="s">
        <v>17</v>
      </c>
      <c r="C287" t="s">
        <v>29</v>
      </c>
      <c r="E287">
        <v>-0.05</v>
      </c>
      <c r="F287">
        <v>0</v>
      </c>
      <c r="G287">
        <v>5</v>
      </c>
      <c r="H287">
        <v>6</v>
      </c>
      <c r="I287" t="str">
        <f>VLOOKUP(U287,[2]BaseCases!$H$2:$K$143,2,FALSE)</f>
        <v>1.0315</v>
      </c>
      <c r="J287">
        <v>0</v>
      </c>
      <c r="K287">
        <v>0</v>
      </c>
      <c r="L287">
        <f t="shared" si="16"/>
        <v>0</v>
      </c>
      <c r="M287">
        <f t="shared" si="17"/>
        <v>0</v>
      </c>
      <c r="N287">
        <f>[2]Inputs!$B$5^2/((G287*[2]Inputs!$B$7)*(SQRT(1+H287^2)))</f>
        <v>5.5086306823241262</v>
      </c>
      <c r="O287">
        <f t="shared" si="20"/>
        <v>0.1052070963311478</v>
      </c>
      <c r="P287" t="str">
        <f>VLOOKUP(U287,[2]BaseCases!$H$2:$K$143,4,FALSE)</f>
        <v>1.0000</v>
      </c>
      <c r="Q287" t="str">
        <f>VLOOKUP(U287,[2]BaseCases!$H$2:$K$143,3,FALSE)</f>
        <v>1.0300</v>
      </c>
      <c r="R287">
        <v>0</v>
      </c>
      <c r="S287">
        <v>0</v>
      </c>
      <c r="T287" t="e">
        <f>IF(V287="","Test_"&amp;A287&amp;"_"&amp;[2]Inputs!$A$1&amp;"_R0"&amp;"_SCR"&amp;ROUND(G287,2)&amp;"_XR"&amp;ROUND(H287,2)&amp;"_P"&amp;E287&amp;"_Q"&amp;VLOOKUP(F287,#REF!,2,FALSE),"Test_"&amp;A287&amp;"_"&amp;[2]Inputs!$A$1&amp;"_R0"&amp;"_SCR"&amp;ROUND(G287,2)&amp;"_XR"&amp;ROUND(H287,2)&amp;"_P"&amp;E287&amp;"_Q"&amp;VLOOKUP(F287,#REF!,2,FALSE)&amp;"_"&amp;V287)</f>
        <v>#REF!</v>
      </c>
      <c r="U287" t="str">
        <f t="shared" si="21"/>
        <v>PSSE_DMAT_BESSC_SCR5_XR6_P-0.05_Q0</v>
      </c>
    </row>
    <row r="288" spans="1:21" x14ac:dyDescent="0.25">
      <c r="A288" t="s">
        <v>663</v>
      </c>
      <c r="B288" s="5" t="s">
        <v>17</v>
      </c>
      <c r="C288" t="s">
        <v>30</v>
      </c>
      <c r="E288">
        <v>-1</v>
      </c>
      <c r="F288">
        <v>0</v>
      </c>
      <c r="G288">
        <v>7.06</v>
      </c>
      <c r="H288">
        <v>1.6319999999999999</v>
      </c>
      <c r="I288" t="str">
        <f>VLOOKUP(U288,[2]BaseCases!$H$2:$K$143,2,FALSE)</f>
        <v>1.1081</v>
      </c>
      <c r="J288">
        <v>0</v>
      </c>
      <c r="K288">
        <v>0</v>
      </c>
      <c r="L288">
        <f t="shared" si="16"/>
        <v>0</v>
      </c>
      <c r="M288">
        <f t="shared" si="17"/>
        <v>0</v>
      </c>
      <c r="N288">
        <f>[2]Inputs!$B$5^2/((G288*[2]Inputs!$B$7)*(SQRT(1+H288^2)))</f>
        <v>12.398416711713383</v>
      </c>
      <c r="O288">
        <f t="shared" si="20"/>
        <v>6.4407510153791828E-2</v>
      </c>
      <c r="P288" t="str">
        <f>VLOOKUP(U288,[2]BaseCases!$H$2:$K$143,4,FALSE)</f>
        <v>1.0000</v>
      </c>
      <c r="Q288" t="str">
        <f>VLOOKUP(U288,[2]BaseCases!$H$2:$K$143,3,FALSE)</f>
        <v>1.0300</v>
      </c>
      <c r="R288">
        <v>0</v>
      </c>
      <c r="S288">
        <v>0</v>
      </c>
      <c r="T288" t="e">
        <f>IF(V288="","Test_"&amp;A288&amp;"_"&amp;[2]Inputs!$A$1&amp;"_R0"&amp;"_SCR"&amp;ROUND(G288,2)&amp;"_XR"&amp;ROUND(H288,2)&amp;"_P"&amp;E288&amp;"_Q"&amp;VLOOKUP(F288,#REF!,2,FALSE),"Test_"&amp;A288&amp;"_"&amp;[2]Inputs!$A$1&amp;"_R0"&amp;"_SCR"&amp;ROUND(G288,2)&amp;"_XR"&amp;ROUND(H288,2)&amp;"_P"&amp;E288&amp;"_Q"&amp;VLOOKUP(F288,#REF!,2,FALSE)&amp;"_"&amp;V288)</f>
        <v>#REF!</v>
      </c>
      <c r="U288" t="str">
        <f t="shared" si="21"/>
        <v>PSSE_DMAT_BESSC_SCR7.06_XR1.63_P-1_Q0</v>
      </c>
    </row>
    <row r="289" spans="1:21" x14ac:dyDescent="0.25">
      <c r="A289" t="s">
        <v>664</v>
      </c>
      <c r="B289" s="5" t="s">
        <v>17</v>
      </c>
      <c r="C289" t="s">
        <v>30</v>
      </c>
      <c r="E289">
        <v>-1</v>
      </c>
      <c r="F289">
        <v>0</v>
      </c>
      <c r="G289">
        <v>4.53</v>
      </c>
      <c r="H289">
        <v>1.212</v>
      </c>
      <c r="I289" t="str">
        <f>VLOOKUP(U289,[2]BaseCases!$H$2:$K$143,2,FALSE)</f>
        <v>1.1782</v>
      </c>
      <c r="J289">
        <v>0</v>
      </c>
      <c r="K289">
        <v>0</v>
      </c>
      <c r="L289">
        <f t="shared" si="16"/>
        <v>0</v>
      </c>
      <c r="M289">
        <f t="shared" si="17"/>
        <v>0</v>
      </c>
      <c r="N289">
        <f>[2]Inputs!$B$5^2/((G289*[2]Inputs!$B$7)*(SQRT(1+H289^2)))</f>
        <v>23.537519962726652</v>
      </c>
      <c r="O289">
        <f t="shared" si="20"/>
        <v>9.0805770640656758E-2</v>
      </c>
      <c r="P289" t="str">
        <f>VLOOKUP(U289,[2]BaseCases!$H$2:$K$143,4,FALSE)</f>
        <v>1.0000</v>
      </c>
      <c r="Q289" t="str">
        <f>VLOOKUP(U289,[2]BaseCases!$H$2:$K$143,3,FALSE)</f>
        <v>1.0300</v>
      </c>
      <c r="R289">
        <v>0</v>
      </c>
      <c r="S289">
        <v>0</v>
      </c>
      <c r="T289" t="e">
        <f>IF(V289="","Test_"&amp;A289&amp;"_"&amp;[2]Inputs!$A$1&amp;"_R0"&amp;"_SCR"&amp;ROUND(G289,2)&amp;"_XR"&amp;ROUND(H289,2)&amp;"_P"&amp;E289&amp;"_Q"&amp;VLOOKUP(F289,#REF!,2,FALSE),"Test_"&amp;A289&amp;"_"&amp;[2]Inputs!$A$1&amp;"_R0"&amp;"_SCR"&amp;ROUND(G289,2)&amp;"_XR"&amp;ROUND(H289,2)&amp;"_P"&amp;E289&amp;"_Q"&amp;VLOOKUP(F289,#REF!,2,FALSE)&amp;"_"&amp;V289)</f>
        <v>#REF!</v>
      </c>
      <c r="U289" t="str">
        <f t="shared" si="21"/>
        <v>PSSE_DMAT_BESSC_SCR4.53_XR1.21_P-1_Q0</v>
      </c>
    </row>
    <row r="290" spans="1:21" x14ac:dyDescent="0.25">
      <c r="A290" t="s">
        <v>665</v>
      </c>
      <c r="B290" s="5" t="s">
        <v>17</v>
      </c>
      <c r="C290" t="s">
        <v>30</v>
      </c>
      <c r="E290">
        <v>-1</v>
      </c>
      <c r="F290">
        <v>0</v>
      </c>
      <c r="G290">
        <v>10</v>
      </c>
      <c r="H290">
        <v>6</v>
      </c>
      <c r="I290" t="str">
        <f>VLOOKUP(U290,[2]BaseCases!$H$2:$K$143,2,FALSE)</f>
        <v>1.0503</v>
      </c>
      <c r="J290">
        <v>0</v>
      </c>
      <c r="K290">
        <v>0</v>
      </c>
      <c r="L290">
        <f t="shared" si="16"/>
        <v>0</v>
      </c>
      <c r="M290">
        <f t="shared" si="17"/>
        <v>0</v>
      </c>
      <c r="N290">
        <f>[2]Inputs!$B$5^2/((G290*[2]Inputs!$B$7)*(SQRT(1+H290^2)))</f>
        <v>2.7543153411620631</v>
      </c>
      <c r="O290">
        <f t="shared" si="20"/>
        <v>5.2603548165573902E-2</v>
      </c>
      <c r="P290" t="str">
        <f>VLOOKUP(U290,[2]BaseCases!$H$2:$K$143,4,FALSE)</f>
        <v>1.0000</v>
      </c>
      <c r="Q290" t="str">
        <f>VLOOKUP(U290,[2]BaseCases!$H$2:$K$143,3,FALSE)</f>
        <v>1.0300</v>
      </c>
      <c r="R290">
        <v>0</v>
      </c>
      <c r="S290">
        <v>0</v>
      </c>
      <c r="T290" t="e">
        <f>IF(V290="","Test_"&amp;A290&amp;"_"&amp;[2]Inputs!$A$1&amp;"_R0"&amp;"_SCR"&amp;ROUND(G290,2)&amp;"_XR"&amp;ROUND(H290,2)&amp;"_P"&amp;E290&amp;"_Q"&amp;VLOOKUP(F290,#REF!,2,FALSE),"Test_"&amp;A290&amp;"_"&amp;[2]Inputs!$A$1&amp;"_R0"&amp;"_SCR"&amp;ROUND(G290,2)&amp;"_XR"&amp;ROUND(H290,2)&amp;"_P"&amp;E290&amp;"_Q"&amp;VLOOKUP(F290,#REF!,2,FALSE)&amp;"_"&amp;V290)</f>
        <v>#REF!</v>
      </c>
      <c r="U290" t="str">
        <f t="shared" si="21"/>
        <v>PSSE_DMAT_BESSC_SCR10_XR6_P-1_Q0</v>
      </c>
    </row>
    <row r="291" spans="1:21" x14ac:dyDescent="0.25">
      <c r="A291" t="s">
        <v>666</v>
      </c>
      <c r="B291" s="5" t="s">
        <v>17</v>
      </c>
      <c r="C291" t="s">
        <v>30</v>
      </c>
      <c r="E291">
        <v>-1</v>
      </c>
      <c r="F291">
        <v>0</v>
      </c>
      <c r="G291">
        <v>3</v>
      </c>
      <c r="H291">
        <v>6</v>
      </c>
      <c r="I291" t="str">
        <f>VLOOKUP(U291,[2]BaseCases!$H$2:$K$143,2,FALSE)</f>
        <v>1.1291</v>
      </c>
      <c r="J291">
        <v>0</v>
      </c>
      <c r="K291">
        <v>0</v>
      </c>
      <c r="L291">
        <f t="shared" si="16"/>
        <v>0</v>
      </c>
      <c r="M291">
        <f t="shared" si="17"/>
        <v>0</v>
      </c>
      <c r="N291">
        <f>[2]Inputs!$B$5^2/((G291*[2]Inputs!$B$7)*(SQRT(1+H291^2)))</f>
        <v>9.181051137206877</v>
      </c>
      <c r="O291">
        <f t="shared" si="20"/>
        <v>0.17534516055191296</v>
      </c>
      <c r="P291" t="str">
        <f>VLOOKUP(U291,[2]BaseCases!$H$2:$K$143,4,FALSE)</f>
        <v>1.0000</v>
      </c>
      <c r="Q291" t="str">
        <f>VLOOKUP(U291,[2]BaseCases!$H$2:$K$143,3,FALSE)</f>
        <v>1.0300</v>
      </c>
      <c r="R291">
        <v>0</v>
      </c>
      <c r="S291">
        <v>0</v>
      </c>
      <c r="T291" t="e">
        <f>IF(V291="","Test_"&amp;A291&amp;"_"&amp;[2]Inputs!$A$1&amp;"_R0"&amp;"_SCR"&amp;ROUND(G291,2)&amp;"_XR"&amp;ROUND(H291,2)&amp;"_P"&amp;E291&amp;"_Q"&amp;VLOOKUP(F291,#REF!,2,FALSE),"Test_"&amp;A291&amp;"_"&amp;[2]Inputs!$A$1&amp;"_R0"&amp;"_SCR"&amp;ROUND(G291,2)&amp;"_XR"&amp;ROUND(H291,2)&amp;"_P"&amp;E291&amp;"_Q"&amp;VLOOKUP(F291,#REF!,2,FALSE)&amp;"_"&amp;V291)</f>
        <v>#REF!</v>
      </c>
      <c r="U291" t="str">
        <f t="shared" si="21"/>
        <v>PSSE_DMAT_BESSC_SCR3_XR6_P-1_Q0</v>
      </c>
    </row>
    <row r="292" spans="1:21" x14ac:dyDescent="0.25">
      <c r="A292" t="s">
        <v>667</v>
      </c>
      <c r="B292" s="5" t="s">
        <v>17</v>
      </c>
      <c r="C292" t="s">
        <v>31</v>
      </c>
      <c r="E292">
        <v>-1</v>
      </c>
      <c r="F292">
        <v>0</v>
      </c>
      <c r="G292">
        <v>10</v>
      </c>
      <c r="H292">
        <v>14</v>
      </c>
      <c r="I292" t="str">
        <f>VLOOKUP(U292,[2]BaseCases!$H$2:$K$143,2,FALSE)</f>
        <v>1.0414</v>
      </c>
      <c r="J292">
        <v>0</v>
      </c>
      <c r="K292">
        <v>0.43</v>
      </c>
      <c r="L292">
        <f t="shared" si="16"/>
        <v>0</v>
      </c>
      <c r="M292">
        <f t="shared" si="17"/>
        <v>0</v>
      </c>
      <c r="N292">
        <f>[2]Inputs!$B$5^2/((G292*[2]Inputs!$B$7)*(SQRT(1+H292^2)))</f>
        <v>1.1936621144128245</v>
      </c>
      <c r="O292">
        <f t="shared" si="20"/>
        <v>5.3193623249290875E-2</v>
      </c>
      <c r="P292" t="str">
        <f>VLOOKUP(U292,[2]BaseCases!$H$2:$K$143,4,FALSE)</f>
        <v>1.0000</v>
      </c>
      <c r="Q292" t="str">
        <f>VLOOKUP(U292,[2]BaseCases!$H$2:$K$143,3,FALSE)</f>
        <v>1.0300</v>
      </c>
      <c r="R292">
        <v>0</v>
      </c>
      <c r="S292">
        <v>0</v>
      </c>
      <c r="T292" t="e">
        <f>IF(V292="","Test_"&amp;A292&amp;"_"&amp;[2]Inputs!$A$1&amp;"_R0"&amp;"_SCR"&amp;ROUND(G292,2)&amp;"_XR"&amp;ROUND(H292,2)&amp;"_P"&amp;E292&amp;"_Q"&amp;VLOOKUP(F292,#REF!,2,FALSE),"Test_"&amp;A292&amp;"_"&amp;[2]Inputs!$A$1&amp;"_R0"&amp;"_SCR"&amp;ROUND(G292,2)&amp;"_XR"&amp;ROUND(H292,2)&amp;"_P"&amp;E292&amp;"_Q"&amp;VLOOKUP(F292,#REF!,2,FALSE)&amp;"_"&amp;V292)</f>
        <v>#REF!</v>
      </c>
      <c r="U292" t="str">
        <f t="shared" si="21"/>
        <v>PSSE_DMAT_BESSC_SCR10_XR14_P-1_Q0</v>
      </c>
    </row>
    <row r="293" spans="1:21" x14ac:dyDescent="0.25">
      <c r="A293" t="s">
        <v>668</v>
      </c>
      <c r="B293" s="5" t="s">
        <v>17</v>
      </c>
      <c r="C293" t="s">
        <v>31</v>
      </c>
      <c r="E293">
        <v>-1</v>
      </c>
      <c r="F293">
        <v>-0.3</v>
      </c>
      <c r="G293">
        <v>10</v>
      </c>
      <c r="H293">
        <v>14</v>
      </c>
      <c r="I293" t="str">
        <f>VLOOKUP(U293,[2]BaseCases!$H$2:$K$143,2,FALSE)</f>
        <v>1.0701</v>
      </c>
      <c r="J293">
        <v>0</v>
      </c>
      <c r="K293">
        <v>0.43</v>
      </c>
      <c r="L293">
        <f t="shared" si="16"/>
        <v>0</v>
      </c>
      <c r="M293">
        <f t="shared" si="17"/>
        <v>0</v>
      </c>
      <c r="N293">
        <f>[2]Inputs!$B$5^2/((G293*[2]Inputs!$B$7)*(SQRT(1+H293^2)))</f>
        <v>1.1936621144128245</v>
      </c>
      <c r="O293">
        <f t="shared" si="20"/>
        <v>5.3193623249290875E-2</v>
      </c>
      <c r="P293" t="str">
        <f>VLOOKUP(U293,[2]BaseCases!$H$2:$K$143,4,FALSE)</f>
        <v>0.9750</v>
      </c>
      <c r="Q293" t="str">
        <f>VLOOKUP(U293,[2]BaseCases!$H$2:$K$143,3,FALSE)</f>
        <v>1.0148</v>
      </c>
      <c r="R293">
        <v>0</v>
      </c>
      <c r="S293">
        <v>0</v>
      </c>
      <c r="T293" t="e">
        <f>IF(V293="","Test_"&amp;A293&amp;"_"&amp;[2]Inputs!$A$1&amp;"_R0"&amp;"_SCR"&amp;ROUND(G293,2)&amp;"_XR"&amp;ROUND(H293,2)&amp;"_P"&amp;E293&amp;"_Q"&amp;VLOOKUP(F293,#REF!,2,FALSE),"Test_"&amp;A293&amp;"_"&amp;[2]Inputs!$A$1&amp;"_R0"&amp;"_SCR"&amp;ROUND(G293,2)&amp;"_XR"&amp;ROUND(H293,2)&amp;"_P"&amp;E293&amp;"_Q"&amp;VLOOKUP(F293,#REF!,2,FALSE)&amp;"_"&amp;V293)</f>
        <v>#REF!</v>
      </c>
      <c r="U293" t="str">
        <f t="shared" si="21"/>
        <v>PSSE_DMAT_BESSC_SCR10_XR14_P-1_Q-0.3</v>
      </c>
    </row>
    <row r="294" spans="1:21" x14ac:dyDescent="0.25">
      <c r="A294" t="s">
        <v>669</v>
      </c>
      <c r="B294" s="5" t="s">
        <v>17</v>
      </c>
      <c r="C294" t="s">
        <v>31</v>
      </c>
      <c r="E294">
        <v>-1</v>
      </c>
      <c r="F294">
        <v>0.3</v>
      </c>
      <c r="G294">
        <v>10</v>
      </c>
      <c r="H294">
        <v>14</v>
      </c>
      <c r="I294" t="str">
        <f>VLOOKUP(U294,[2]BaseCases!$H$2:$K$143,2,FALSE)</f>
        <v>1.0126</v>
      </c>
      <c r="J294">
        <v>0</v>
      </c>
      <c r="K294">
        <v>0.43</v>
      </c>
      <c r="L294">
        <f t="shared" si="16"/>
        <v>0</v>
      </c>
      <c r="M294">
        <f t="shared" si="17"/>
        <v>0</v>
      </c>
      <c r="N294">
        <f>[2]Inputs!$B$5^2/((G294*[2]Inputs!$B$7)*(SQRT(1+H294^2)))</f>
        <v>1.1936621144128245</v>
      </c>
      <c r="O294">
        <f t="shared" si="20"/>
        <v>5.3193623249290875E-2</v>
      </c>
      <c r="P294" t="str">
        <f>VLOOKUP(U294,[2]BaseCases!$H$2:$K$143,4,FALSE)</f>
        <v>1.0375</v>
      </c>
      <c r="Q294" t="str">
        <f>VLOOKUP(U294,[2]BaseCases!$H$2:$K$143,3,FALSE)</f>
        <v>1.0452</v>
      </c>
      <c r="R294">
        <v>0</v>
      </c>
      <c r="S294">
        <v>0</v>
      </c>
      <c r="T294" t="e">
        <f>IF(V294="","Test_"&amp;A294&amp;"_"&amp;[2]Inputs!$A$1&amp;"_R0"&amp;"_SCR"&amp;ROUND(G294,2)&amp;"_XR"&amp;ROUND(H294,2)&amp;"_P"&amp;E294&amp;"_Q"&amp;VLOOKUP(F294,#REF!,2,FALSE),"Test_"&amp;A294&amp;"_"&amp;[2]Inputs!$A$1&amp;"_R0"&amp;"_SCR"&amp;ROUND(G294,2)&amp;"_XR"&amp;ROUND(H294,2)&amp;"_P"&amp;E294&amp;"_Q"&amp;VLOOKUP(F294,#REF!,2,FALSE)&amp;"_"&amp;V294)</f>
        <v>#REF!</v>
      </c>
      <c r="U294" t="str">
        <f t="shared" si="21"/>
        <v>PSSE_DMAT_BESSC_SCR10_XR14_P-1_Q0.3</v>
      </c>
    </row>
    <row r="295" spans="1:21" x14ac:dyDescent="0.25">
      <c r="A295" t="s">
        <v>670</v>
      </c>
      <c r="B295" s="5" t="s">
        <v>17</v>
      </c>
      <c r="C295" t="s">
        <v>31</v>
      </c>
      <c r="E295">
        <v>-1</v>
      </c>
      <c r="F295">
        <v>0</v>
      </c>
      <c r="G295">
        <v>3</v>
      </c>
      <c r="H295">
        <v>14</v>
      </c>
      <c r="I295" t="str">
        <f>VLOOKUP(U295,[2]BaseCases!$H$2:$K$143,2,FALSE)</f>
        <v>1.1013</v>
      </c>
      <c r="J295">
        <v>0</v>
      </c>
      <c r="K295">
        <v>0.43</v>
      </c>
      <c r="L295">
        <f t="shared" si="16"/>
        <v>0</v>
      </c>
      <c r="M295">
        <f t="shared" si="17"/>
        <v>0</v>
      </c>
      <c r="N295">
        <f>[2]Inputs!$B$5^2/((G295*[2]Inputs!$B$7)*(SQRT(1+H295^2)))</f>
        <v>3.9788737147094158</v>
      </c>
      <c r="O295">
        <f t="shared" si="20"/>
        <v>0.17731207749763628</v>
      </c>
      <c r="P295" t="str">
        <f>VLOOKUP(U295,[2]BaseCases!$H$2:$K$143,4,FALSE)</f>
        <v>1.0000</v>
      </c>
      <c r="Q295" t="str">
        <f>VLOOKUP(U295,[2]BaseCases!$H$2:$K$143,3,FALSE)</f>
        <v>1.0300</v>
      </c>
      <c r="R295">
        <v>0</v>
      </c>
      <c r="S295">
        <v>0</v>
      </c>
      <c r="T295" t="e">
        <f>IF(V295="","Test_"&amp;A295&amp;"_"&amp;[2]Inputs!$A$1&amp;"_R0"&amp;"_SCR"&amp;ROUND(G295,2)&amp;"_XR"&amp;ROUND(H295,2)&amp;"_P"&amp;E295&amp;"_Q"&amp;VLOOKUP(F295,#REF!,2,FALSE),"Test_"&amp;A295&amp;"_"&amp;[2]Inputs!$A$1&amp;"_R0"&amp;"_SCR"&amp;ROUND(G295,2)&amp;"_XR"&amp;ROUND(H295,2)&amp;"_P"&amp;E295&amp;"_Q"&amp;VLOOKUP(F295,#REF!,2,FALSE)&amp;"_"&amp;V295)</f>
        <v>#REF!</v>
      </c>
      <c r="U295" t="str">
        <f t="shared" si="21"/>
        <v>PSSE_DMAT_BESSC_SCR3_XR14_P-1_Q0</v>
      </c>
    </row>
    <row r="296" spans="1:21" x14ac:dyDescent="0.25">
      <c r="A296" t="s">
        <v>671</v>
      </c>
      <c r="B296" s="5" t="s">
        <v>17</v>
      </c>
      <c r="C296" t="s">
        <v>31</v>
      </c>
      <c r="E296">
        <v>-1</v>
      </c>
      <c r="F296">
        <v>-0.3</v>
      </c>
      <c r="G296">
        <v>3</v>
      </c>
      <c r="H296">
        <v>3</v>
      </c>
      <c r="I296" t="str">
        <f>VLOOKUP(U296,[2]BaseCases!$H$2:$K$143,2,FALSE)</f>
        <v>1.2552</v>
      </c>
      <c r="J296">
        <v>0</v>
      </c>
      <c r="K296">
        <v>0.43</v>
      </c>
      <c r="L296">
        <f t="shared" si="16"/>
        <v>0</v>
      </c>
      <c r="M296">
        <f t="shared" si="17"/>
        <v>0</v>
      </c>
      <c r="N296">
        <f>[2]Inputs!$B$5^2/((G296*[2]Inputs!$B$7)*(SQRT(1+H296^2)))</f>
        <v>17.660104471401873</v>
      </c>
      <c r="O296">
        <f t="shared" si="20"/>
        <v>0.16864157532857349</v>
      </c>
      <c r="P296" t="str">
        <f>VLOOKUP(U296,[2]BaseCases!$H$2:$K$143,4,FALSE)</f>
        <v>0.9750</v>
      </c>
      <c r="Q296" t="str">
        <f>VLOOKUP(U296,[2]BaseCases!$H$2:$K$143,3,FALSE)</f>
        <v>1.0148</v>
      </c>
      <c r="R296">
        <v>0</v>
      </c>
      <c r="S296">
        <v>0</v>
      </c>
      <c r="T296" t="e">
        <f>IF(V296="","Test_"&amp;A296&amp;"_"&amp;[2]Inputs!$A$1&amp;"_R0"&amp;"_SCR"&amp;ROUND(G296,2)&amp;"_XR"&amp;ROUND(H296,2)&amp;"_P"&amp;E296&amp;"_Q"&amp;VLOOKUP(F296,#REF!,2,FALSE),"Test_"&amp;A296&amp;"_"&amp;[2]Inputs!$A$1&amp;"_R0"&amp;"_SCR"&amp;ROUND(G296,2)&amp;"_XR"&amp;ROUND(H296,2)&amp;"_P"&amp;E296&amp;"_Q"&amp;VLOOKUP(F296,#REF!,2,FALSE)&amp;"_"&amp;V296)</f>
        <v>#REF!</v>
      </c>
      <c r="U296" t="str">
        <f t="shared" si="21"/>
        <v>PSSE_DMAT_BESSC_SCR3_XR3_P-1_Q-0.3</v>
      </c>
    </row>
    <row r="297" spans="1:21" x14ac:dyDescent="0.25">
      <c r="A297" t="s">
        <v>672</v>
      </c>
      <c r="B297" s="5" t="s">
        <v>17</v>
      </c>
      <c r="C297" t="s">
        <v>31</v>
      </c>
      <c r="E297">
        <v>-1</v>
      </c>
      <c r="F297">
        <v>0.3</v>
      </c>
      <c r="G297">
        <v>3</v>
      </c>
      <c r="H297">
        <v>3</v>
      </c>
      <c r="I297" t="str">
        <f>VLOOKUP(U297,[2]BaseCases!$H$2:$K$143,2,FALSE)</f>
        <v>1.0936</v>
      </c>
      <c r="J297">
        <v>0</v>
      </c>
      <c r="K297">
        <v>0.43</v>
      </c>
      <c r="L297">
        <f t="shared" si="16"/>
        <v>0</v>
      </c>
      <c r="M297">
        <f t="shared" si="17"/>
        <v>0</v>
      </c>
      <c r="N297">
        <f>[2]Inputs!$B$5^2/((G297*[2]Inputs!$B$7)*(SQRT(1+H297^2)))</f>
        <v>17.660104471401873</v>
      </c>
      <c r="O297">
        <f t="shared" si="20"/>
        <v>0.16864157532857349</v>
      </c>
      <c r="P297" t="str">
        <f>VLOOKUP(U297,[2]BaseCases!$H$2:$K$143,4,FALSE)</f>
        <v>1.0375</v>
      </c>
      <c r="Q297" t="str">
        <f>VLOOKUP(U297,[2]BaseCases!$H$2:$K$143,3,FALSE)</f>
        <v>1.0452</v>
      </c>
      <c r="R297">
        <v>0</v>
      </c>
      <c r="S297">
        <v>0</v>
      </c>
      <c r="T297" t="e">
        <f>IF(V297="","Test_"&amp;A297&amp;"_"&amp;[2]Inputs!$A$1&amp;"_R0"&amp;"_SCR"&amp;ROUND(G297,2)&amp;"_XR"&amp;ROUND(H297,2)&amp;"_P"&amp;E297&amp;"_Q"&amp;VLOOKUP(F297,#REF!,2,FALSE),"Test_"&amp;A297&amp;"_"&amp;[2]Inputs!$A$1&amp;"_R0"&amp;"_SCR"&amp;ROUND(G297,2)&amp;"_XR"&amp;ROUND(H297,2)&amp;"_P"&amp;E297&amp;"_Q"&amp;VLOOKUP(F297,#REF!,2,FALSE)&amp;"_"&amp;V297)</f>
        <v>#REF!</v>
      </c>
      <c r="U297" t="str">
        <f t="shared" si="21"/>
        <v>PSSE_DMAT_BESSC_SCR3_XR3_P-1_Q0.3</v>
      </c>
    </row>
    <row r="298" spans="1:21" x14ac:dyDescent="0.25">
      <c r="A298" t="s">
        <v>673</v>
      </c>
      <c r="B298" s="5" t="s">
        <v>17</v>
      </c>
      <c r="C298" t="s">
        <v>31</v>
      </c>
      <c r="E298">
        <v>-0.05</v>
      </c>
      <c r="F298">
        <v>0</v>
      </c>
      <c r="G298">
        <v>10</v>
      </c>
      <c r="H298">
        <v>14</v>
      </c>
      <c r="I298" t="str">
        <f>VLOOKUP(U298,[2]BaseCases!$H$2:$K$143,2,FALSE)</f>
        <v>1.0303</v>
      </c>
      <c r="J298">
        <v>0</v>
      </c>
      <c r="K298">
        <v>0.43</v>
      </c>
      <c r="L298">
        <f t="shared" si="16"/>
        <v>0</v>
      </c>
      <c r="M298">
        <f t="shared" si="17"/>
        <v>0</v>
      </c>
      <c r="N298">
        <f>[2]Inputs!$B$5^2/((G298*[2]Inputs!$B$7)*(SQRT(1+H298^2)))</f>
        <v>1.1936621144128245</v>
      </c>
      <c r="O298">
        <f t="shared" si="20"/>
        <v>5.3193623249290875E-2</v>
      </c>
      <c r="P298" t="str">
        <f>VLOOKUP(U298,[2]BaseCases!$H$2:$K$143,4,FALSE)</f>
        <v>1.0000</v>
      </c>
      <c r="Q298" t="str">
        <f>VLOOKUP(U298,[2]BaseCases!$H$2:$K$143,3,FALSE)</f>
        <v>1.0300</v>
      </c>
      <c r="R298">
        <v>0</v>
      </c>
      <c r="S298">
        <v>0</v>
      </c>
      <c r="T298" t="e">
        <f>IF(V298="","Test_"&amp;A298&amp;"_"&amp;[2]Inputs!$A$1&amp;"_R0"&amp;"_SCR"&amp;ROUND(G298,2)&amp;"_XR"&amp;ROUND(H298,2)&amp;"_P"&amp;E298&amp;"_Q"&amp;VLOOKUP(F298,#REF!,2,FALSE),"Test_"&amp;A298&amp;"_"&amp;[2]Inputs!$A$1&amp;"_R0"&amp;"_SCR"&amp;ROUND(G298,2)&amp;"_XR"&amp;ROUND(H298,2)&amp;"_P"&amp;E298&amp;"_Q"&amp;VLOOKUP(F298,#REF!,2,FALSE)&amp;"_"&amp;V298)</f>
        <v>#REF!</v>
      </c>
      <c r="U298" t="str">
        <f t="shared" si="21"/>
        <v>PSSE_DMAT_BESSC_SCR10_XR14_P-0.05_Q0</v>
      </c>
    </row>
    <row r="299" spans="1:21" x14ac:dyDescent="0.25">
      <c r="A299" t="s">
        <v>674</v>
      </c>
      <c r="B299" s="5" t="s">
        <v>17</v>
      </c>
      <c r="C299" t="s">
        <v>31</v>
      </c>
      <c r="E299">
        <v>-0.05</v>
      </c>
      <c r="F299">
        <v>-0.3</v>
      </c>
      <c r="G299">
        <v>10</v>
      </c>
      <c r="H299">
        <v>14</v>
      </c>
      <c r="I299" t="str">
        <f>VLOOKUP(U299,[2]BaseCases!$H$2:$K$143,2,FALSE)</f>
        <v>1.0593</v>
      </c>
      <c r="J299">
        <v>0</v>
      </c>
      <c r="K299">
        <v>0.43</v>
      </c>
      <c r="L299">
        <f t="shared" si="16"/>
        <v>0</v>
      </c>
      <c r="M299">
        <f t="shared" si="17"/>
        <v>0</v>
      </c>
      <c r="N299">
        <f>[2]Inputs!$B$5^2/((G299*[2]Inputs!$B$7)*(SQRT(1+H299^2)))</f>
        <v>1.1936621144128245</v>
      </c>
      <c r="O299">
        <f t="shared" si="20"/>
        <v>5.3193623249290875E-2</v>
      </c>
      <c r="P299" t="str">
        <f>VLOOKUP(U299,[2]BaseCases!$H$2:$K$143,4,FALSE)</f>
        <v>0.9750</v>
      </c>
      <c r="Q299" t="str">
        <f>VLOOKUP(U299,[2]BaseCases!$H$2:$K$143,3,FALSE)</f>
        <v>1.0148</v>
      </c>
      <c r="R299">
        <v>0</v>
      </c>
      <c r="S299">
        <v>0</v>
      </c>
      <c r="T299" t="e">
        <f>IF(V299="","Test_"&amp;A299&amp;"_"&amp;[2]Inputs!$A$1&amp;"_R0"&amp;"_SCR"&amp;ROUND(G299,2)&amp;"_XR"&amp;ROUND(H299,2)&amp;"_P"&amp;E299&amp;"_Q"&amp;VLOOKUP(F299,#REF!,2,FALSE),"Test_"&amp;A299&amp;"_"&amp;[2]Inputs!$A$1&amp;"_R0"&amp;"_SCR"&amp;ROUND(G299,2)&amp;"_XR"&amp;ROUND(H299,2)&amp;"_P"&amp;E299&amp;"_Q"&amp;VLOOKUP(F299,#REF!,2,FALSE)&amp;"_"&amp;V299)</f>
        <v>#REF!</v>
      </c>
      <c r="U299" t="str">
        <f t="shared" si="21"/>
        <v>PSSE_DMAT_BESSC_SCR10_XR14_P-0.05_Q-0.3</v>
      </c>
    </row>
    <row r="300" spans="1:21" x14ac:dyDescent="0.25">
      <c r="A300" t="s">
        <v>675</v>
      </c>
      <c r="B300" s="5" t="s">
        <v>17</v>
      </c>
      <c r="C300" t="s">
        <v>31</v>
      </c>
      <c r="E300">
        <v>-0.05</v>
      </c>
      <c r="F300">
        <v>0.3</v>
      </c>
      <c r="G300">
        <v>10</v>
      </c>
      <c r="H300">
        <v>14</v>
      </c>
      <c r="I300" t="str">
        <f>VLOOKUP(U300,[2]BaseCases!$H$2:$K$143,2,FALSE)</f>
        <v>1.0013</v>
      </c>
      <c r="J300">
        <v>0</v>
      </c>
      <c r="K300">
        <v>0.43</v>
      </c>
      <c r="L300">
        <f t="shared" si="16"/>
        <v>0</v>
      </c>
      <c r="M300">
        <f t="shared" si="17"/>
        <v>0</v>
      </c>
      <c r="N300">
        <f>[2]Inputs!$B$5^2/((G300*[2]Inputs!$B$7)*(SQRT(1+H300^2)))</f>
        <v>1.1936621144128245</v>
      </c>
      <c r="O300">
        <f t="shared" si="20"/>
        <v>5.3193623249290875E-2</v>
      </c>
      <c r="P300" t="str">
        <f>VLOOKUP(U300,[2]BaseCases!$H$2:$K$143,4,FALSE)</f>
        <v>1.0250</v>
      </c>
      <c r="Q300" t="str">
        <f>VLOOKUP(U300,[2]BaseCases!$H$2:$K$143,3,FALSE)</f>
        <v>1.0452</v>
      </c>
      <c r="R300">
        <v>0</v>
      </c>
      <c r="S300">
        <v>0</v>
      </c>
      <c r="T300" t="e">
        <f>IF(V300="","Test_"&amp;A300&amp;"_"&amp;[2]Inputs!$A$1&amp;"_R0"&amp;"_SCR"&amp;ROUND(G300,2)&amp;"_XR"&amp;ROUND(H300,2)&amp;"_P"&amp;E300&amp;"_Q"&amp;VLOOKUP(F300,#REF!,2,FALSE),"Test_"&amp;A300&amp;"_"&amp;[2]Inputs!$A$1&amp;"_R0"&amp;"_SCR"&amp;ROUND(G300,2)&amp;"_XR"&amp;ROUND(H300,2)&amp;"_P"&amp;E300&amp;"_Q"&amp;VLOOKUP(F300,#REF!,2,FALSE)&amp;"_"&amp;V300)</f>
        <v>#REF!</v>
      </c>
      <c r="U300" t="str">
        <f t="shared" si="21"/>
        <v>PSSE_DMAT_BESSC_SCR10_XR14_P-0.05_Q0.3</v>
      </c>
    </row>
    <row r="301" spans="1:21" x14ac:dyDescent="0.25">
      <c r="A301" t="s">
        <v>676</v>
      </c>
      <c r="B301" s="5" t="s">
        <v>17</v>
      </c>
      <c r="C301" t="s">
        <v>31</v>
      </c>
      <c r="E301">
        <v>-0.05</v>
      </c>
      <c r="F301">
        <v>0</v>
      </c>
      <c r="G301">
        <v>3</v>
      </c>
      <c r="H301">
        <v>14</v>
      </c>
      <c r="I301" t="str">
        <f>VLOOKUP(U301,[2]BaseCases!$H$2:$K$143,2,FALSE)</f>
        <v>1.0311</v>
      </c>
      <c r="J301">
        <v>0</v>
      </c>
      <c r="K301">
        <v>0.43</v>
      </c>
      <c r="L301">
        <f t="shared" si="16"/>
        <v>0</v>
      </c>
      <c r="M301">
        <f t="shared" si="17"/>
        <v>0</v>
      </c>
      <c r="N301">
        <f>[2]Inputs!$B$5^2/((G301*[2]Inputs!$B$7)*(SQRT(1+H301^2)))</f>
        <v>3.9788737147094158</v>
      </c>
      <c r="O301">
        <f t="shared" si="20"/>
        <v>0.17731207749763628</v>
      </c>
      <c r="P301" t="str">
        <f>VLOOKUP(U301,[2]BaseCases!$H$2:$K$143,4,FALSE)</f>
        <v>1.0000</v>
      </c>
      <c r="Q301" t="str">
        <f>VLOOKUP(U301,[2]BaseCases!$H$2:$K$143,3,FALSE)</f>
        <v>1.0300</v>
      </c>
      <c r="R301">
        <v>0</v>
      </c>
      <c r="S301">
        <v>0</v>
      </c>
      <c r="T301" t="e">
        <f>IF(V301="","Test_"&amp;A301&amp;"_"&amp;[2]Inputs!$A$1&amp;"_R0"&amp;"_SCR"&amp;ROUND(G301,2)&amp;"_XR"&amp;ROUND(H301,2)&amp;"_P"&amp;E301&amp;"_Q"&amp;VLOOKUP(F301,#REF!,2,FALSE),"Test_"&amp;A301&amp;"_"&amp;[2]Inputs!$A$1&amp;"_R0"&amp;"_SCR"&amp;ROUND(G301,2)&amp;"_XR"&amp;ROUND(H301,2)&amp;"_P"&amp;E301&amp;"_Q"&amp;VLOOKUP(F301,#REF!,2,FALSE)&amp;"_"&amp;V301)</f>
        <v>#REF!</v>
      </c>
      <c r="U301" t="str">
        <f t="shared" si="21"/>
        <v>PSSE_DMAT_BESSC_SCR3_XR14_P-0.05_Q0</v>
      </c>
    </row>
    <row r="302" spans="1:21" x14ac:dyDescent="0.25">
      <c r="A302" t="s">
        <v>677</v>
      </c>
      <c r="B302" s="5" t="s">
        <v>17</v>
      </c>
      <c r="C302" t="s">
        <v>31</v>
      </c>
      <c r="E302">
        <v>-0.05</v>
      </c>
      <c r="F302">
        <v>-0.3</v>
      </c>
      <c r="G302">
        <v>3</v>
      </c>
      <c r="H302">
        <v>3</v>
      </c>
      <c r="I302" t="str">
        <f>VLOOKUP(U302,[2]BaseCases!$H$2:$K$143,2,FALSE)</f>
        <v>1.1272</v>
      </c>
      <c r="J302">
        <v>0</v>
      </c>
      <c r="K302">
        <v>0.43</v>
      </c>
      <c r="L302">
        <f t="shared" si="16"/>
        <v>0</v>
      </c>
      <c r="M302">
        <f t="shared" si="17"/>
        <v>0</v>
      </c>
      <c r="N302">
        <f>[2]Inputs!$B$5^2/((G302*[2]Inputs!$B$7)*(SQRT(1+H302^2)))</f>
        <v>17.660104471401873</v>
      </c>
      <c r="O302">
        <f t="shared" si="20"/>
        <v>0.16864157532857349</v>
      </c>
      <c r="P302" t="str">
        <f>VLOOKUP(U302,[2]BaseCases!$H$2:$K$143,4,FALSE)</f>
        <v>0.9750</v>
      </c>
      <c r="Q302" t="str">
        <f>VLOOKUP(U302,[2]BaseCases!$H$2:$K$143,3,FALSE)</f>
        <v>1.0148</v>
      </c>
      <c r="R302">
        <v>0</v>
      </c>
      <c r="S302">
        <v>0</v>
      </c>
      <c r="T302" t="e">
        <f>IF(V302="","Test_"&amp;A302&amp;"_"&amp;[2]Inputs!$A$1&amp;"_R0"&amp;"_SCR"&amp;ROUND(G302,2)&amp;"_XR"&amp;ROUND(H302,2)&amp;"_P"&amp;E302&amp;"_Q"&amp;VLOOKUP(F302,#REF!,2,FALSE),"Test_"&amp;A302&amp;"_"&amp;[2]Inputs!$A$1&amp;"_R0"&amp;"_SCR"&amp;ROUND(G302,2)&amp;"_XR"&amp;ROUND(H302,2)&amp;"_P"&amp;E302&amp;"_Q"&amp;VLOOKUP(F302,#REF!,2,FALSE)&amp;"_"&amp;V302)</f>
        <v>#REF!</v>
      </c>
      <c r="U302" t="str">
        <f t="shared" si="21"/>
        <v>PSSE_DMAT_BESSC_SCR3_XR3_P-0.05_Q-0.3</v>
      </c>
    </row>
    <row r="303" spans="1:21" x14ac:dyDescent="0.25">
      <c r="A303" t="s">
        <v>678</v>
      </c>
      <c r="B303" s="5" t="s">
        <v>17</v>
      </c>
      <c r="C303" t="s">
        <v>31</v>
      </c>
      <c r="E303">
        <v>-0.05</v>
      </c>
      <c r="F303">
        <v>0.3</v>
      </c>
      <c r="G303">
        <v>3</v>
      </c>
      <c r="H303">
        <v>3</v>
      </c>
      <c r="I303" t="str">
        <f>VLOOKUP(U303,[2]BaseCases!$H$2:$K$143,2,FALSE)</f>
        <v>0.9443</v>
      </c>
      <c r="J303">
        <v>0</v>
      </c>
      <c r="K303">
        <v>0.43</v>
      </c>
      <c r="L303">
        <f t="shared" si="16"/>
        <v>0</v>
      </c>
      <c r="M303">
        <f t="shared" si="17"/>
        <v>0</v>
      </c>
      <c r="N303">
        <f>[2]Inputs!$B$5^2/((G303*[2]Inputs!$B$7)*(SQRT(1+H303^2)))</f>
        <v>17.660104471401873</v>
      </c>
      <c r="O303">
        <f t="shared" si="20"/>
        <v>0.16864157532857349</v>
      </c>
      <c r="P303" t="str">
        <f>VLOOKUP(U303,[2]BaseCases!$H$2:$K$143,4,FALSE)</f>
        <v>1.0250</v>
      </c>
      <c r="Q303" t="str">
        <f>VLOOKUP(U303,[2]BaseCases!$H$2:$K$143,3,FALSE)</f>
        <v>1.0452</v>
      </c>
      <c r="R303">
        <v>0</v>
      </c>
      <c r="S303">
        <v>0</v>
      </c>
      <c r="T303" t="e">
        <f>IF(V303="","Test_"&amp;A303&amp;"_"&amp;[2]Inputs!$A$1&amp;"_R0"&amp;"_SCR"&amp;ROUND(G303,2)&amp;"_XR"&amp;ROUND(H303,2)&amp;"_P"&amp;E303&amp;"_Q"&amp;VLOOKUP(F303,#REF!,2,FALSE),"Test_"&amp;A303&amp;"_"&amp;[2]Inputs!$A$1&amp;"_R0"&amp;"_SCR"&amp;ROUND(G303,2)&amp;"_XR"&amp;ROUND(H303,2)&amp;"_P"&amp;E303&amp;"_Q"&amp;VLOOKUP(F303,#REF!,2,FALSE)&amp;"_"&amp;V303)</f>
        <v>#REF!</v>
      </c>
      <c r="U303" t="str">
        <f t="shared" si="21"/>
        <v>PSSE_DMAT_BESSC_SCR3_XR3_P-0.05_Q0.3</v>
      </c>
    </row>
    <row r="304" spans="1:21" x14ac:dyDescent="0.25">
      <c r="A304" t="s">
        <v>679</v>
      </c>
      <c r="B304" s="5" t="s">
        <v>17</v>
      </c>
      <c r="C304" t="s">
        <v>31</v>
      </c>
      <c r="E304">
        <v>-1</v>
      </c>
      <c r="F304">
        <v>0</v>
      </c>
      <c r="G304">
        <v>10</v>
      </c>
      <c r="H304">
        <v>14</v>
      </c>
      <c r="I304" t="str">
        <f>VLOOKUP(U304,[2]BaseCases!$H$2:$K$143,2,FALSE)</f>
        <v>1.0414</v>
      </c>
      <c r="J304">
        <v>0</v>
      </c>
      <c r="K304">
        <v>0.43</v>
      </c>
      <c r="L304">
        <f t="shared" si="16"/>
        <v>1.1936621144128245</v>
      </c>
      <c r="M304">
        <f t="shared" si="17"/>
        <v>5.3193623249290875E-2</v>
      </c>
      <c r="N304">
        <f>[2]Inputs!$B$5^2/((G304*[2]Inputs!$B$7)*(SQRT(1+H304^2)))</f>
        <v>1.1936621144128245</v>
      </c>
      <c r="O304">
        <f t="shared" si="20"/>
        <v>5.3193623249290875E-2</v>
      </c>
      <c r="P304" t="str">
        <f>VLOOKUP(U304,[2]BaseCases!$H$2:$K$143,4,FALSE)</f>
        <v>1.0000</v>
      </c>
      <c r="Q304" t="str">
        <f>VLOOKUP(U304,[2]BaseCases!$H$2:$K$143,3,FALSE)</f>
        <v>1.0300</v>
      </c>
      <c r="R304">
        <v>0</v>
      </c>
      <c r="S304">
        <v>1</v>
      </c>
      <c r="T304" t="e">
        <f>IF(V304="","Test_"&amp;A304&amp;"_"&amp;[2]Inputs!$A$1&amp;"_R0"&amp;"_SCR"&amp;ROUND(G304,2)&amp;"_XR"&amp;ROUND(H304,2)&amp;"_P"&amp;E304&amp;"_Q"&amp;VLOOKUP(F304,#REF!,2,FALSE),"Test_"&amp;A304&amp;"_"&amp;[2]Inputs!$A$1&amp;"_R0"&amp;"_SCR"&amp;ROUND(G304,2)&amp;"_XR"&amp;ROUND(H304,2)&amp;"_P"&amp;E304&amp;"_Q"&amp;VLOOKUP(F304,#REF!,2,FALSE)&amp;"_"&amp;V304)</f>
        <v>#REF!</v>
      </c>
      <c r="U304" t="str">
        <f t="shared" si="21"/>
        <v>PSSE_DMAT_BESSC_SCR10_XR14_P-1_Q0</v>
      </c>
    </row>
    <row r="305" spans="1:21" x14ac:dyDescent="0.25">
      <c r="A305" t="s">
        <v>680</v>
      </c>
      <c r="B305" s="5" t="s">
        <v>17</v>
      </c>
      <c r="C305" t="s">
        <v>31</v>
      </c>
      <c r="E305">
        <v>-1</v>
      </c>
      <c r="F305">
        <v>-0.3</v>
      </c>
      <c r="G305">
        <v>10</v>
      </c>
      <c r="H305">
        <v>14</v>
      </c>
      <c r="I305" t="str">
        <f>VLOOKUP(U305,[2]BaseCases!$H$2:$K$143,2,FALSE)</f>
        <v>1.0701</v>
      </c>
      <c r="J305">
        <v>0</v>
      </c>
      <c r="K305">
        <v>0.43</v>
      </c>
      <c r="L305">
        <f t="shared" si="16"/>
        <v>1.1936621144128245</v>
      </c>
      <c r="M305">
        <f t="shared" si="17"/>
        <v>5.3193623249290875E-2</v>
      </c>
      <c r="N305">
        <f>[2]Inputs!$B$5^2/((G305*[2]Inputs!$B$7)*(SQRT(1+H305^2)))</f>
        <v>1.1936621144128245</v>
      </c>
      <c r="O305">
        <f t="shared" si="20"/>
        <v>5.3193623249290875E-2</v>
      </c>
      <c r="P305" t="str">
        <f>VLOOKUP(U305,[2]BaseCases!$H$2:$K$143,4,FALSE)</f>
        <v>0.9750</v>
      </c>
      <c r="Q305" t="str">
        <f>VLOOKUP(U305,[2]BaseCases!$H$2:$K$143,3,FALSE)</f>
        <v>1.0148</v>
      </c>
      <c r="R305">
        <v>0</v>
      </c>
      <c r="S305">
        <v>1</v>
      </c>
      <c r="T305" t="e">
        <f>IF(V305="","Test_"&amp;A305&amp;"_"&amp;[2]Inputs!$A$1&amp;"_R0"&amp;"_SCR"&amp;ROUND(G305,2)&amp;"_XR"&amp;ROUND(H305,2)&amp;"_P"&amp;E305&amp;"_Q"&amp;VLOOKUP(F305,#REF!,2,FALSE),"Test_"&amp;A305&amp;"_"&amp;[2]Inputs!$A$1&amp;"_R0"&amp;"_SCR"&amp;ROUND(G305,2)&amp;"_XR"&amp;ROUND(H305,2)&amp;"_P"&amp;E305&amp;"_Q"&amp;VLOOKUP(F305,#REF!,2,FALSE)&amp;"_"&amp;V305)</f>
        <v>#REF!</v>
      </c>
      <c r="U305" t="str">
        <f t="shared" si="21"/>
        <v>PSSE_DMAT_BESSC_SCR10_XR14_P-1_Q-0.3</v>
      </c>
    </row>
    <row r="306" spans="1:21" x14ac:dyDescent="0.25">
      <c r="A306" t="s">
        <v>681</v>
      </c>
      <c r="B306" s="5" t="s">
        <v>17</v>
      </c>
      <c r="C306" t="s">
        <v>31</v>
      </c>
      <c r="E306">
        <v>-1</v>
      </c>
      <c r="F306">
        <v>0.3</v>
      </c>
      <c r="G306">
        <v>10</v>
      </c>
      <c r="H306">
        <v>14</v>
      </c>
      <c r="I306" t="str">
        <f>VLOOKUP(U306,[2]BaseCases!$H$2:$K$143,2,FALSE)</f>
        <v>1.0126</v>
      </c>
      <c r="J306">
        <v>0</v>
      </c>
      <c r="K306">
        <v>0.43</v>
      </c>
      <c r="L306">
        <f t="shared" si="16"/>
        <v>1.1936621144128245</v>
      </c>
      <c r="M306">
        <f t="shared" si="17"/>
        <v>5.3193623249290875E-2</v>
      </c>
      <c r="N306">
        <f>[2]Inputs!$B$5^2/((G306*[2]Inputs!$B$7)*(SQRT(1+H306^2)))</f>
        <v>1.1936621144128245</v>
      </c>
      <c r="O306">
        <f t="shared" si="20"/>
        <v>5.3193623249290875E-2</v>
      </c>
      <c r="P306" t="str">
        <f>VLOOKUP(U306,[2]BaseCases!$H$2:$K$143,4,FALSE)</f>
        <v>1.0375</v>
      </c>
      <c r="Q306" t="str">
        <f>VLOOKUP(U306,[2]BaseCases!$H$2:$K$143,3,FALSE)</f>
        <v>1.0452</v>
      </c>
      <c r="R306">
        <v>0</v>
      </c>
      <c r="S306">
        <v>1</v>
      </c>
      <c r="T306" t="e">
        <f>IF(V306="","Test_"&amp;A306&amp;"_"&amp;[2]Inputs!$A$1&amp;"_R0"&amp;"_SCR"&amp;ROUND(G306,2)&amp;"_XR"&amp;ROUND(H306,2)&amp;"_P"&amp;E306&amp;"_Q"&amp;VLOOKUP(F306,#REF!,2,FALSE),"Test_"&amp;A306&amp;"_"&amp;[2]Inputs!$A$1&amp;"_R0"&amp;"_SCR"&amp;ROUND(G306,2)&amp;"_XR"&amp;ROUND(H306,2)&amp;"_P"&amp;E306&amp;"_Q"&amp;VLOOKUP(F306,#REF!,2,FALSE)&amp;"_"&amp;V306)</f>
        <v>#REF!</v>
      </c>
      <c r="U306" t="str">
        <f t="shared" si="21"/>
        <v>PSSE_DMAT_BESSC_SCR10_XR14_P-1_Q0.3</v>
      </c>
    </row>
    <row r="307" spans="1:21" x14ac:dyDescent="0.25">
      <c r="A307" t="s">
        <v>682</v>
      </c>
      <c r="B307" s="5" t="s">
        <v>17</v>
      </c>
      <c r="C307" t="s">
        <v>31</v>
      </c>
      <c r="E307">
        <v>-1</v>
      </c>
      <c r="F307">
        <v>0</v>
      </c>
      <c r="G307">
        <v>3</v>
      </c>
      <c r="H307">
        <v>14</v>
      </c>
      <c r="I307" t="str">
        <f>VLOOKUP(U307,[2]BaseCases!$H$2:$K$143,2,FALSE)</f>
        <v>1.1013</v>
      </c>
      <c r="J307">
        <v>0</v>
      </c>
      <c r="K307">
        <v>0.43</v>
      </c>
      <c r="L307">
        <f t="shared" si="16"/>
        <v>3.9788737147094158</v>
      </c>
      <c r="M307">
        <f t="shared" si="17"/>
        <v>0.17731207749763628</v>
      </c>
      <c r="N307">
        <f>[2]Inputs!$B$5^2/((G307*[2]Inputs!$B$7)*(SQRT(1+H307^2)))</f>
        <v>3.9788737147094158</v>
      </c>
      <c r="O307">
        <f t="shared" si="20"/>
        <v>0.17731207749763628</v>
      </c>
      <c r="P307" t="str">
        <f>VLOOKUP(U307,[2]BaseCases!$H$2:$K$143,4,FALSE)</f>
        <v>1.0000</v>
      </c>
      <c r="Q307" t="str">
        <f>VLOOKUP(U307,[2]BaseCases!$H$2:$K$143,3,FALSE)</f>
        <v>1.0300</v>
      </c>
      <c r="R307">
        <v>0</v>
      </c>
      <c r="S307">
        <v>1</v>
      </c>
      <c r="T307" t="e">
        <f>IF(V307="","Test_"&amp;A307&amp;"_"&amp;[2]Inputs!$A$1&amp;"_R0"&amp;"_SCR"&amp;ROUND(G307,2)&amp;"_XR"&amp;ROUND(H307,2)&amp;"_P"&amp;E307&amp;"_Q"&amp;VLOOKUP(F307,#REF!,2,FALSE),"Test_"&amp;A307&amp;"_"&amp;[2]Inputs!$A$1&amp;"_R0"&amp;"_SCR"&amp;ROUND(G307,2)&amp;"_XR"&amp;ROUND(H307,2)&amp;"_P"&amp;E307&amp;"_Q"&amp;VLOOKUP(F307,#REF!,2,FALSE)&amp;"_"&amp;V307)</f>
        <v>#REF!</v>
      </c>
      <c r="U307" t="str">
        <f t="shared" si="21"/>
        <v>PSSE_DMAT_BESSC_SCR3_XR14_P-1_Q0</v>
      </c>
    </row>
    <row r="308" spans="1:21" x14ac:dyDescent="0.25">
      <c r="A308" t="s">
        <v>683</v>
      </c>
      <c r="B308" s="5" t="s">
        <v>17</v>
      </c>
      <c r="C308" t="s">
        <v>31</v>
      </c>
      <c r="E308">
        <v>-1</v>
      </c>
      <c r="F308">
        <v>-0.3</v>
      </c>
      <c r="G308">
        <v>3</v>
      </c>
      <c r="H308">
        <v>3</v>
      </c>
      <c r="I308" t="str">
        <f>VLOOKUP(U308,[2]BaseCases!$H$2:$K$143,2,FALSE)</f>
        <v>1.2552</v>
      </c>
      <c r="J308">
        <v>0</v>
      </c>
      <c r="K308">
        <v>0.43</v>
      </c>
      <c r="L308">
        <f t="shared" si="16"/>
        <v>17.660104471401873</v>
      </c>
      <c r="M308">
        <f t="shared" si="17"/>
        <v>0.16864157532857349</v>
      </c>
      <c r="N308">
        <f>[2]Inputs!$B$5^2/((G308*[2]Inputs!$B$7)*(SQRT(1+H308^2)))</f>
        <v>17.660104471401873</v>
      </c>
      <c r="O308">
        <f t="shared" si="20"/>
        <v>0.16864157532857349</v>
      </c>
      <c r="P308" t="str">
        <f>VLOOKUP(U308,[2]BaseCases!$H$2:$K$143,4,FALSE)</f>
        <v>0.9750</v>
      </c>
      <c r="Q308" t="str">
        <f>VLOOKUP(U308,[2]BaseCases!$H$2:$K$143,3,FALSE)</f>
        <v>1.0148</v>
      </c>
      <c r="R308">
        <v>0</v>
      </c>
      <c r="S308">
        <v>1</v>
      </c>
      <c r="T308" t="e">
        <f>IF(V308="","Test_"&amp;A308&amp;"_"&amp;[2]Inputs!$A$1&amp;"_R0"&amp;"_SCR"&amp;ROUND(G308,2)&amp;"_XR"&amp;ROUND(H308,2)&amp;"_P"&amp;E308&amp;"_Q"&amp;VLOOKUP(F308,#REF!,2,FALSE),"Test_"&amp;A308&amp;"_"&amp;[2]Inputs!$A$1&amp;"_R0"&amp;"_SCR"&amp;ROUND(G308,2)&amp;"_XR"&amp;ROUND(H308,2)&amp;"_P"&amp;E308&amp;"_Q"&amp;VLOOKUP(F308,#REF!,2,FALSE)&amp;"_"&amp;V308)</f>
        <v>#REF!</v>
      </c>
      <c r="U308" t="str">
        <f t="shared" si="21"/>
        <v>PSSE_DMAT_BESSC_SCR3_XR3_P-1_Q-0.3</v>
      </c>
    </row>
    <row r="309" spans="1:21" x14ac:dyDescent="0.25">
      <c r="A309" t="s">
        <v>684</v>
      </c>
      <c r="B309" s="5" t="s">
        <v>17</v>
      </c>
      <c r="C309" t="s">
        <v>31</v>
      </c>
      <c r="E309">
        <v>-1</v>
      </c>
      <c r="F309">
        <v>0.3</v>
      </c>
      <c r="G309">
        <v>3</v>
      </c>
      <c r="H309">
        <v>3</v>
      </c>
      <c r="I309" t="str">
        <f>VLOOKUP(U309,[2]BaseCases!$H$2:$K$143,2,FALSE)</f>
        <v>1.0936</v>
      </c>
      <c r="J309">
        <v>0</v>
      </c>
      <c r="K309">
        <v>0.43</v>
      </c>
      <c r="L309">
        <f t="shared" si="16"/>
        <v>17.660104471401873</v>
      </c>
      <c r="M309">
        <f t="shared" si="17"/>
        <v>0.16864157532857349</v>
      </c>
      <c r="N309">
        <f>[2]Inputs!$B$5^2/((G309*[2]Inputs!$B$7)*(SQRT(1+H309^2)))</f>
        <v>17.660104471401873</v>
      </c>
      <c r="O309">
        <f t="shared" si="20"/>
        <v>0.16864157532857349</v>
      </c>
      <c r="P309" t="str">
        <f>VLOOKUP(U309,[2]BaseCases!$H$2:$K$143,4,FALSE)</f>
        <v>1.0375</v>
      </c>
      <c r="Q309" t="str">
        <f>VLOOKUP(U309,[2]BaseCases!$H$2:$K$143,3,FALSE)</f>
        <v>1.0452</v>
      </c>
      <c r="R309">
        <v>0</v>
      </c>
      <c r="S309">
        <v>1</v>
      </c>
      <c r="T309" t="e">
        <f>IF(V309="","Test_"&amp;A309&amp;"_"&amp;[2]Inputs!$A$1&amp;"_R0"&amp;"_SCR"&amp;ROUND(G309,2)&amp;"_XR"&amp;ROUND(H309,2)&amp;"_P"&amp;E309&amp;"_Q"&amp;VLOOKUP(F309,#REF!,2,FALSE),"Test_"&amp;A309&amp;"_"&amp;[2]Inputs!$A$1&amp;"_R0"&amp;"_SCR"&amp;ROUND(G309,2)&amp;"_XR"&amp;ROUND(H309,2)&amp;"_P"&amp;E309&amp;"_Q"&amp;VLOOKUP(F309,#REF!,2,FALSE)&amp;"_"&amp;V309)</f>
        <v>#REF!</v>
      </c>
      <c r="U309" t="str">
        <f t="shared" si="21"/>
        <v>PSSE_DMAT_BESSC_SCR3_XR3_P-1_Q0.3</v>
      </c>
    </row>
    <row r="310" spans="1:21" x14ac:dyDescent="0.25">
      <c r="A310" t="s">
        <v>685</v>
      </c>
      <c r="B310" s="5" t="s">
        <v>17</v>
      </c>
      <c r="C310" t="s">
        <v>31</v>
      </c>
      <c r="E310">
        <v>-0.05</v>
      </c>
      <c r="F310">
        <v>0</v>
      </c>
      <c r="G310">
        <v>10</v>
      </c>
      <c r="H310">
        <v>14</v>
      </c>
      <c r="I310" t="str">
        <f>VLOOKUP(U310,[2]BaseCases!$H$2:$K$143,2,FALSE)</f>
        <v>1.0303</v>
      </c>
      <c r="J310">
        <v>0</v>
      </c>
      <c r="K310">
        <v>0.43</v>
      </c>
      <c r="L310">
        <f t="shared" si="16"/>
        <v>1.1936621144128245</v>
      </c>
      <c r="M310">
        <f t="shared" si="17"/>
        <v>5.3193623249290875E-2</v>
      </c>
      <c r="N310">
        <f>[2]Inputs!$B$5^2/((G310*[2]Inputs!$B$7)*(SQRT(1+H310^2)))</f>
        <v>1.1936621144128245</v>
      </c>
      <c r="O310">
        <f t="shared" si="20"/>
        <v>5.3193623249290875E-2</v>
      </c>
      <c r="P310" t="str">
        <f>VLOOKUP(U310,[2]BaseCases!$H$2:$K$143,4,FALSE)</f>
        <v>1.0000</v>
      </c>
      <c r="Q310" t="str">
        <f>VLOOKUP(U310,[2]BaseCases!$H$2:$K$143,3,FALSE)</f>
        <v>1.0300</v>
      </c>
      <c r="R310">
        <v>0</v>
      </c>
      <c r="S310">
        <v>1</v>
      </c>
      <c r="T310" t="e">
        <f>IF(V310="","Test_"&amp;A310&amp;"_"&amp;[2]Inputs!$A$1&amp;"_R0"&amp;"_SCR"&amp;ROUND(G310,2)&amp;"_XR"&amp;ROUND(H310,2)&amp;"_P"&amp;E310&amp;"_Q"&amp;VLOOKUP(F310,#REF!,2,FALSE),"Test_"&amp;A310&amp;"_"&amp;[2]Inputs!$A$1&amp;"_R0"&amp;"_SCR"&amp;ROUND(G310,2)&amp;"_XR"&amp;ROUND(H310,2)&amp;"_P"&amp;E310&amp;"_Q"&amp;VLOOKUP(F310,#REF!,2,FALSE)&amp;"_"&amp;V310)</f>
        <v>#REF!</v>
      </c>
      <c r="U310" t="str">
        <f t="shared" si="21"/>
        <v>PSSE_DMAT_BESSC_SCR10_XR14_P-0.05_Q0</v>
      </c>
    </row>
    <row r="311" spans="1:21" x14ac:dyDescent="0.25">
      <c r="A311" t="s">
        <v>686</v>
      </c>
      <c r="B311" s="5" t="s">
        <v>17</v>
      </c>
      <c r="C311" t="s">
        <v>31</v>
      </c>
      <c r="E311">
        <v>-0.05</v>
      </c>
      <c r="F311">
        <v>-0.3</v>
      </c>
      <c r="G311">
        <v>10</v>
      </c>
      <c r="H311">
        <v>14</v>
      </c>
      <c r="I311" t="str">
        <f>VLOOKUP(U311,[2]BaseCases!$H$2:$K$143,2,FALSE)</f>
        <v>1.0593</v>
      </c>
      <c r="J311">
        <v>0</v>
      </c>
      <c r="K311">
        <v>0.43</v>
      </c>
      <c r="L311">
        <f t="shared" si="16"/>
        <v>1.1936621144128245</v>
      </c>
      <c r="M311">
        <f t="shared" si="17"/>
        <v>5.3193623249290875E-2</v>
      </c>
      <c r="N311">
        <f>[2]Inputs!$B$5^2/((G311*[2]Inputs!$B$7)*(SQRT(1+H311^2)))</f>
        <v>1.1936621144128245</v>
      </c>
      <c r="O311">
        <f t="shared" si="20"/>
        <v>5.3193623249290875E-2</v>
      </c>
      <c r="P311" t="str">
        <f>VLOOKUP(U311,[2]BaseCases!$H$2:$K$143,4,FALSE)</f>
        <v>0.9750</v>
      </c>
      <c r="Q311" t="str">
        <f>VLOOKUP(U311,[2]BaseCases!$H$2:$K$143,3,FALSE)</f>
        <v>1.0148</v>
      </c>
      <c r="R311">
        <v>0</v>
      </c>
      <c r="S311">
        <v>1</v>
      </c>
      <c r="T311" t="e">
        <f>IF(V311="","Test_"&amp;A311&amp;"_"&amp;[2]Inputs!$A$1&amp;"_R0"&amp;"_SCR"&amp;ROUND(G311,2)&amp;"_XR"&amp;ROUND(H311,2)&amp;"_P"&amp;E311&amp;"_Q"&amp;VLOOKUP(F311,#REF!,2,FALSE),"Test_"&amp;A311&amp;"_"&amp;[2]Inputs!$A$1&amp;"_R0"&amp;"_SCR"&amp;ROUND(G311,2)&amp;"_XR"&amp;ROUND(H311,2)&amp;"_P"&amp;E311&amp;"_Q"&amp;VLOOKUP(F311,#REF!,2,FALSE)&amp;"_"&amp;V311)</f>
        <v>#REF!</v>
      </c>
      <c r="U311" t="str">
        <f t="shared" si="21"/>
        <v>PSSE_DMAT_BESSC_SCR10_XR14_P-0.05_Q-0.3</v>
      </c>
    </row>
    <row r="312" spans="1:21" x14ac:dyDescent="0.25">
      <c r="A312" t="s">
        <v>687</v>
      </c>
      <c r="B312" s="5" t="s">
        <v>17</v>
      </c>
      <c r="C312" t="s">
        <v>31</v>
      </c>
      <c r="E312">
        <v>-0.05</v>
      </c>
      <c r="F312">
        <v>0.3</v>
      </c>
      <c r="G312">
        <v>10</v>
      </c>
      <c r="H312">
        <v>14</v>
      </c>
      <c r="I312" t="str">
        <f>VLOOKUP(U312,[2]BaseCases!$H$2:$K$143,2,FALSE)</f>
        <v>1.0013</v>
      </c>
      <c r="J312">
        <v>0</v>
      </c>
      <c r="K312">
        <v>0.43</v>
      </c>
      <c r="L312">
        <f t="shared" si="16"/>
        <v>1.1936621144128245</v>
      </c>
      <c r="M312">
        <f t="shared" si="17"/>
        <v>5.3193623249290875E-2</v>
      </c>
      <c r="N312">
        <f>[2]Inputs!$B$5^2/((G312*[2]Inputs!$B$7)*(SQRT(1+H312^2)))</f>
        <v>1.1936621144128245</v>
      </c>
      <c r="O312">
        <f t="shared" si="20"/>
        <v>5.3193623249290875E-2</v>
      </c>
      <c r="P312" t="str">
        <f>VLOOKUP(U312,[2]BaseCases!$H$2:$K$143,4,FALSE)</f>
        <v>1.0250</v>
      </c>
      <c r="Q312" t="str">
        <f>VLOOKUP(U312,[2]BaseCases!$H$2:$K$143,3,FALSE)</f>
        <v>1.0452</v>
      </c>
      <c r="R312">
        <v>0</v>
      </c>
      <c r="S312">
        <v>1</v>
      </c>
      <c r="T312" t="e">
        <f>IF(V312="","Test_"&amp;A312&amp;"_"&amp;[2]Inputs!$A$1&amp;"_R0"&amp;"_SCR"&amp;ROUND(G312,2)&amp;"_XR"&amp;ROUND(H312,2)&amp;"_P"&amp;E312&amp;"_Q"&amp;VLOOKUP(F312,#REF!,2,FALSE),"Test_"&amp;A312&amp;"_"&amp;[2]Inputs!$A$1&amp;"_R0"&amp;"_SCR"&amp;ROUND(G312,2)&amp;"_XR"&amp;ROUND(H312,2)&amp;"_P"&amp;E312&amp;"_Q"&amp;VLOOKUP(F312,#REF!,2,FALSE)&amp;"_"&amp;V312)</f>
        <v>#REF!</v>
      </c>
      <c r="U312" t="str">
        <f t="shared" si="21"/>
        <v>PSSE_DMAT_BESSC_SCR10_XR14_P-0.05_Q0.3</v>
      </c>
    </row>
    <row r="313" spans="1:21" x14ac:dyDescent="0.25">
      <c r="A313" t="s">
        <v>688</v>
      </c>
      <c r="B313" s="5" t="s">
        <v>17</v>
      </c>
      <c r="C313" t="s">
        <v>31</v>
      </c>
      <c r="E313">
        <v>-0.05</v>
      </c>
      <c r="F313">
        <v>0</v>
      </c>
      <c r="G313">
        <v>3</v>
      </c>
      <c r="H313">
        <v>14</v>
      </c>
      <c r="I313" t="str">
        <f>VLOOKUP(U313,[2]BaseCases!$H$2:$K$143,2,FALSE)</f>
        <v>1.0311</v>
      </c>
      <c r="J313">
        <v>0</v>
      </c>
      <c r="K313">
        <v>0.43</v>
      </c>
      <c r="L313">
        <f t="shared" si="16"/>
        <v>3.9788737147094158</v>
      </c>
      <c r="M313">
        <f t="shared" si="17"/>
        <v>0.17731207749763628</v>
      </c>
      <c r="N313">
        <f>[2]Inputs!$B$5^2/((G313*[2]Inputs!$B$7)*(SQRT(1+H313^2)))</f>
        <v>3.9788737147094158</v>
      </c>
      <c r="O313">
        <f t="shared" si="20"/>
        <v>0.17731207749763628</v>
      </c>
      <c r="P313" t="str">
        <f>VLOOKUP(U313,[2]BaseCases!$H$2:$K$143,4,FALSE)</f>
        <v>1.0000</v>
      </c>
      <c r="Q313" t="str">
        <f>VLOOKUP(U313,[2]BaseCases!$H$2:$K$143,3,FALSE)</f>
        <v>1.0300</v>
      </c>
      <c r="R313">
        <v>0</v>
      </c>
      <c r="S313">
        <v>1</v>
      </c>
      <c r="T313" t="e">
        <f>IF(V313="","Test_"&amp;A313&amp;"_"&amp;[2]Inputs!$A$1&amp;"_R0"&amp;"_SCR"&amp;ROUND(G313,2)&amp;"_XR"&amp;ROUND(H313,2)&amp;"_P"&amp;E313&amp;"_Q"&amp;VLOOKUP(F313,#REF!,2,FALSE),"Test_"&amp;A313&amp;"_"&amp;[2]Inputs!$A$1&amp;"_R0"&amp;"_SCR"&amp;ROUND(G313,2)&amp;"_XR"&amp;ROUND(H313,2)&amp;"_P"&amp;E313&amp;"_Q"&amp;VLOOKUP(F313,#REF!,2,FALSE)&amp;"_"&amp;V313)</f>
        <v>#REF!</v>
      </c>
      <c r="U313" t="str">
        <f t="shared" si="21"/>
        <v>PSSE_DMAT_BESSC_SCR3_XR14_P-0.05_Q0</v>
      </c>
    </row>
    <row r="314" spans="1:21" x14ac:dyDescent="0.25">
      <c r="A314" t="s">
        <v>689</v>
      </c>
      <c r="B314" s="5" t="s">
        <v>17</v>
      </c>
      <c r="C314" t="s">
        <v>31</v>
      </c>
      <c r="E314">
        <v>-0.05</v>
      </c>
      <c r="F314">
        <v>-0.3</v>
      </c>
      <c r="G314">
        <v>3</v>
      </c>
      <c r="H314">
        <v>3</v>
      </c>
      <c r="I314" t="str">
        <f>VLOOKUP(U314,[2]BaseCases!$H$2:$K$143,2,FALSE)</f>
        <v>1.1272</v>
      </c>
      <c r="J314">
        <v>0</v>
      </c>
      <c r="K314">
        <v>0.43</v>
      </c>
      <c r="L314">
        <f t="shared" si="16"/>
        <v>17.660104471401873</v>
      </c>
      <c r="M314">
        <f t="shared" si="17"/>
        <v>0.16864157532857349</v>
      </c>
      <c r="N314">
        <f>[2]Inputs!$B$5^2/((G314*[2]Inputs!$B$7)*(SQRT(1+H314^2)))</f>
        <v>17.660104471401873</v>
      </c>
      <c r="O314">
        <f t="shared" si="20"/>
        <v>0.16864157532857349</v>
      </c>
      <c r="P314" t="str">
        <f>VLOOKUP(U314,[2]BaseCases!$H$2:$K$143,4,FALSE)</f>
        <v>0.9750</v>
      </c>
      <c r="Q314" t="str">
        <f>VLOOKUP(U314,[2]BaseCases!$H$2:$K$143,3,FALSE)</f>
        <v>1.0148</v>
      </c>
      <c r="R314">
        <v>0</v>
      </c>
      <c r="S314">
        <v>1</v>
      </c>
      <c r="T314" t="e">
        <f>IF(V314="","Test_"&amp;A314&amp;"_"&amp;[2]Inputs!$A$1&amp;"_R0"&amp;"_SCR"&amp;ROUND(G314,2)&amp;"_XR"&amp;ROUND(H314,2)&amp;"_P"&amp;E314&amp;"_Q"&amp;VLOOKUP(F314,#REF!,2,FALSE),"Test_"&amp;A314&amp;"_"&amp;[2]Inputs!$A$1&amp;"_R0"&amp;"_SCR"&amp;ROUND(G314,2)&amp;"_XR"&amp;ROUND(H314,2)&amp;"_P"&amp;E314&amp;"_Q"&amp;VLOOKUP(F314,#REF!,2,FALSE)&amp;"_"&amp;V314)</f>
        <v>#REF!</v>
      </c>
      <c r="U314" t="str">
        <f t="shared" si="21"/>
        <v>PSSE_DMAT_BESSC_SCR3_XR3_P-0.05_Q-0.3</v>
      </c>
    </row>
    <row r="315" spans="1:21" x14ac:dyDescent="0.25">
      <c r="A315" t="s">
        <v>690</v>
      </c>
      <c r="B315" s="5" t="s">
        <v>17</v>
      </c>
      <c r="C315" t="s">
        <v>31</v>
      </c>
      <c r="E315">
        <v>-0.05</v>
      </c>
      <c r="F315">
        <v>0.3</v>
      </c>
      <c r="G315">
        <v>3</v>
      </c>
      <c r="H315">
        <v>3</v>
      </c>
      <c r="I315" t="str">
        <f>VLOOKUP(U315,[2]BaseCases!$H$2:$K$143,2,FALSE)</f>
        <v>0.9443</v>
      </c>
      <c r="J315">
        <v>0</v>
      </c>
      <c r="K315">
        <v>0.43</v>
      </c>
      <c r="L315">
        <f t="shared" si="16"/>
        <v>17.660104471401873</v>
      </c>
      <c r="M315">
        <f t="shared" si="17"/>
        <v>0.16864157532857349</v>
      </c>
      <c r="N315">
        <f>[2]Inputs!$B$5^2/((G315*[2]Inputs!$B$7)*(SQRT(1+H315^2)))</f>
        <v>17.660104471401873</v>
      </c>
      <c r="O315">
        <f t="shared" si="20"/>
        <v>0.16864157532857349</v>
      </c>
      <c r="P315" t="str">
        <f>VLOOKUP(U315,[2]BaseCases!$H$2:$K$143,4,FALSE)</f>
        <v>1.0250</v>
      </c>
      <c r="Q315" t="str">
        <f>VLOOKUP(U315,[2]BaseCases!$H$2:$K$143,3,FALSE)</f>
        <v>1.0452</v>
      </c>
      <c r="R315">
        <v>0</v>
      </c>
      <c r="S315">
        <v>1</v>
      </c>
      <c r="T315" t="e">
        <f>IF(V315="","Test_"&amp;A315&amp;"_"&amp;[2]Inputs!$A$1&amp;"_R0"&amp;"_SCR"&amp;ROUND(G315,2)&amp;"_XR"&amp;ROUND(H315,2)&amp;"_P"&amp;E315&amp;"_Q"&amp;VLOOKUP(F315,#REF!,2,FALSE),"Test_"&amp;A315&amp;"_"&amp;[2]Inputs!$A$1&amp;"_R0"&amp;"_SCR"&amp;ROUND(G315,2)&amp;"_XR"&amp;ROUND(H315,2)&amp;"_P"&amp;E315&amp;"_Q"&amp;VLOOKUP(F315,#REF!,2,FALSE)&amp;"_"&amp;V315)</f>
        <v>#REF!</v>
      </c>
      <c r="U315" t="str">
        <f t="shared" si="21"/>
        <v>PSSE_DMAT_BESSC_SCR3_XR3_P-0.05_Q0.3</v>
      </c>
    </row>
    <row r="316" spans="1:21" x14ac:dyDescent="0.25">
      <c r="A316" t="s">
        <v>691</v>
      </c>
      <c r="B316" s="5" t="s">
        <v>17</v>
      </c>
      <c r="C316" t="s">
        <v>31</v>
      </c>
      <c r="E316">
        <v>-1</v>
      </c>
      <c r="F316">
        <v>0</v>
      </c>
      <c r="G316">
        <v>10</v>
      </c>
      <c r="H316">
        <v>14</v>
      </c>
      <c r="I316" t="str">
        <f>VLOOKUP(U316,[2]BaseCases!$H$2:$K$143,2,FALSE)</f>
        <v>1.0414</v>
      </c>
      <c r="J316">
        <v>0</v>
      </c>
      <c r="K316">
        <v>0.5</v>
      </c>
      <c r="L316">
        <f t="shared" si="16"/>
        <v>2.3873242288256491</v>
      </c>
      <c r="M316">
        <f t="shared" si="17"/>
        <v>0.10638724649858175</v>
      </c>
      <c r="N316">
        <f>[2]Inputs!$B$5^2/((G316*[2]Inputs!$B$7)*(SQRT(1+H316^2)))</f>
        <v>1.1936621144128245</v>
      </c>
      <c r="O316">
        <f t="shared" si="20"/>
        <v>5.3193623249290875E-2</v>
      </c>
      <c r="P316" t="str">
        <f>VLOOKUP(U316,[2]BaseCases!$H$2:$K$143,4,FALSE)</f>
        <v>1.0000</v>
      </c>
      <c r="Q316" t="str">
        <f>VLOOKUP(U316,[2]BaseCases!$H$2:$K$143,3,FALSE)</f>
        <v>1.0300</v>
      </c>
      <c r="R316">
        <v>0</v>
      </c>
      <c r="S316">
        <v>2</v>
      </c>
      <c r="T316" t="e">
        <f>IF(V316="","Test_"&amp;A316&amp;"_"&amp;[2]Inputs!$A$1&amp;"_R0"&amp;"_SCR"&amp;ROUND(G316,2)&amp;"_XR"&amp;ROUND(H316,2)&amp;"_P"&amp;E316&amp;"_Q"&amp;VLOOKUP(F316,#REF!,2,FALSE),"Test_"&amp;A316&amp;"_"&amp;[2]Inputs!$A$1&amp;"_R0"&amp;"_SCR"&amp;ROUND(G316,2)&amp;"_XR"&amp;ROUND(H316,2)&amp;"_P"&amp;E316&amp;"_Q"&amp;VLOOKUP(F316,#REF!,2,FALSE)&amp;"_"&amp;V316)</f>
        <v>#REF!</v>
      </c>
      <c r="U316" t="str">
        <f t="shared" si="21"/>
        <v>PSSE_DMAT_BESSC_SCR10_XR14_P-1_Q0</v>
      </c>
    </row>
    <row r="317" spans="1:21" x14ac:dyDescent="0.25">
      <c r="A317" t="s">
        <v>692</v>
      </c>
      <c r="B317" s="5" t="s">
        <v>17</v>
      </c>
      <c r="C317" t="s">
        <v>31</v>
      </c>
      <c r="E317">
        <v>-1</v>
      </c>
      <c r="F317">
        <v>-0.3</v>
      </c>
      <c r="G317">
        <v>10</v>
      </c>
      <c r="H317">
        <v>14</v>
      </c>
      <c r="I317" t="str">
        <f>VLOOKUP(U317,[2]BaseCases!$H$2:$K$143,2,FALSE)</f>
        <v>1.0701</v>
      </c>
      <c r="J317">
        <v>0</v>
      </c>
      <c r="K317">
        <v>0.5</v>
      </c>
      <c r="L317">
        <f t="shared" si="16"/>
        <v>2.3873242288256491</v>
      </c>
      <c r="M317">
        <f t="shared" si="17"/>
        <v>0.10638724649858175</v>
      </c>
      <c r="N317">
        <f>[2]Inputs!$B$5^2/((G317*[2]Inputs!$B$7)*(SQRT(1+H317^2)))</f>
        <v>1.1936621144128245</v>
      </c>
      <c r="O317">
        <f t="shared" si="20"/>
        <v>5.3193623249290875E-2</v>
      </c>
      <c r="P317" t="str">
        <f>VLOOKUP(U317,[2]BaseCases!$H$2:$K$143,4,FALSE)</f>
        <v>0.9750</v>
      </c>
      <c r="Q317" t="str">
        <f>VLOOKUP(U317,[2]BaseCases!$H$2:$K$143,3,FALSE)</f>
        <v>1.0148</v>
      </c>
      <c r="R317">
        <v>0</v>
      </c>
      <c r="S317">
        <v>2</v>
      </c>
      <c r="T317" t="e">
        <f>IF(V317="","Test_"&amp;A317&amp;"_"&amp;[2]Inputs!$A$1&amp;"_R0"&amp;"_SCR"&amp;ROUND(G317,2)&amp;"_XR"&amp;ROUND(H317,2)&amp;"_P"&amp;E317&amp;"_Q"&amp;VLOOKUP(F317,#REF!,2,FALSE),"Test_"&amp;A317&amp;"_"&amp;[2]Inputs!$A$1&amp;"_R0"&amp;"_SCR"&amp;ROUND(G317,2)&amp;"_XR"&amp;ROUND(H317,2)&amp;"_P"&amp;E317&amp;"_Q"&amp;VLOOKUP(F317,#REF!,2,FALSE)&amp;"_"&amp;V317)</f>
        <v>#REF!</v>
      </c>
      <c r="U317" t="str">
        <f t="shared" si="21"/>
        <v>PSSE_DMAT_BESSC_SCR10_XR14_P-1_Q-0.3</v>
      </c>
    </row>
    <row r="318" spans="1:21" x14ac:dyDescent="0.25">
      <c r="A318" t="s">
        <v>693</v>
      </c>
      <c r="B318" s="5" t="s">
        <v>17</v>
      </c>
      <c r="C318" t="s">
        <v>31</v>
      </c>
      <c r="E318">
        <v>-1</v>
      </c>
      <c r="F318">
        <v>0.3</v>
      </c>
      <c r="G318">
        <v>10</v>
      </c>
      <c r="H318">
        <v>14</v>
      </c>
      <c r="I318" t="str">
        <f>VLOOKUP(U318,[2]BaseCases!$H$2:$K$143,2,FALSE)</f>
        <v>1.0126</v>
      </c>
      <c r="J318">
        <v>0</v>
      </c>
      <c r="K318">
        <v>0.5</v>
      </c>
      <c r="L318">
        <f t="shared" si="16"/>
        <v>2.3873242288256491</v>
      </c>
      <c r="M318">
        <f t="shared" si="17"/>
        <v>0.10638724649858175</v>
      </c>
      <c r="N318">
        <f>[2]Inputs!$B$5^2/((G318*[2]Inputs!$B$7)*(SQRT(1+H318^2)))</f>
        <v>1.1936621144128245</v>
      </c>
      <c r="O318">
        <f t="shared" si="20"/>
        <v>5.3193623249290875E-2</v>
      </c>
      <c r="P318" t="str">
        <f>VLOOKUP(U318,[2]BaseCases!$H$2:$K$143,4,FALSE)</f>
        <v>1.0375</v>
      </c>
      <c r="Q318" t="str">
        <f>VLOOKUP(U318,[2]BaseCases!$H$2:$K$143,3,FALSE)</f>
        <v>1.0452</v>
      </c>
      <c r="R318">
        <v>0</v>
      </c>
      <c r="S318">
        <v>2</v>
      </c>
      <c r="T318" t="e">
        <f>IF(V318="","Test_"&amp;A318&amp;"_"&amp;[2]Inputs!$A$1&amp;"_R0"&amp;"_SCR"&amp;ROUND(G318,2)&amp;"_XR"&amp;ROUND(H318,2)&amp;"_P"&amp;E318&amp;"_Q"&amp;VLOOKUP(F318,#REF!,2,FALSE),"Test_"&amp;A318&amp;"_"&amp;[2]Inputs!$A$1&amp;"_R0"&amp;"_SCR"&amp;ROUND(G318,2)&amp;"_XR"&amp;ROUND(H318,2)&amp;"_P"&amp;E318&amp;"_Q"&amp;VLOOKUP(F318,#REF!,2,FALSE)&amp;"_"&amp;V318)</f>
        <v>#REF!</v>
      </c>
      <c r="U318" t="str">
        <f t="shared" si="21"/>
        <v>PSSE_DMAT_BESSC_SCR10_XR14_P-1_Q0.3</v>
      </c>
    </row>
    <row r="319" spans="1:21" x14ac:dyDescent="0.25">
      <c r="A319" t="s">
        <v>694</v>
      </c>
      <c r="B319" s="5" t="s">
        <v>17</v>
      </c>
      <c r="C319" t="s">
        <v>31</v>
      </c>
      <c r="E319">
        <v>-1</v>
      </c>
      <c r="F319">
        <v>0</v>
      </c>
      <c r="G319">
        <v>3</v>
      </c>
      <c r="H319">
        <v>14</v>
      </c>
      <c r="I319" t="str">
        <f>VLOOKUP(U319,[2]BaseCases!$H$2:$K$143,2,FALSE)</f>
        <v>1.1013</v>
      </c>
      <c r="J319">
        <v>0</v>
      </c>
      <c r="K319">
        <v>0.5</v>
      </c>
      <c r="L319">
        <f t="shared" si="16"/>
        <v>7.9577474294188315</v>
      </c>
      <c r="M319">
        <f t="shared" si="17"/>
        <v>0.35462415499527256</v>
      </c>
      <c r="N319">
        <f>[2]Inputs!$B$5^2/((G319*[2]Inputs!$B$7)*(SQRT(1+H319^2)))</f>
        <v>3.9788737147094158</v>
      </c>
      <c r="O319">
        <f t="shared" si="20"/>
        <v>0.17731207749763628</v>
      </c>
      <c r="P319" t="str">
        <f>VLOOKUP(U319,[2]BaseCases!$H$2:$K$143,4,FALSE)</f>
        <v>1.0000</v>
      </c>
      <c r="Q319" t="str">
        <f>VLOOKUP(U319,[2]BaseCases!$H$2:$K$143,3,FALSE)</f>
        <v>1.0300</v>
      </c>
      <c r="R319">
        <v>0</v>
      </c>
      <c r="S319">
        <v>2</v>
      </c>
      <c r="T319" t="e">
        <f>IF(V319="","Test_"&amp;A319&amp;"_"&amp;[2]Inputs!$A$1&amp;"_R0"&amp;"_SCR"&amp;ROUND(G319,2)&amp;"_XR"&amp;ROUND(H319,2)&amp;"_P"&amp;E319&amp;"_Q"&amp;VLOOKUP(F319,#REF!,2,FALSE),"Test_"&amp;A319&amp;"_"&amp;[2]Inputs!$A$1&amp;"_R0"&amp;"_SCR"&amp;ROUND(G319,2)&amp;"_XR"&amp;ROUND(H319,2)&amp;"_P"&amp;E319&amp;"_Q"&amp;VLOOKUP(F319,#REF!,2,FALSE)&amp;"_"&amp;V319)</f>
        <v>#REF!</v>
      </c>
      <c r="U319" t="str">
        <f t="shared" si="21"/>
        <v>PSSE_DMAT_BESSC_SCR3_XR14_P-1_Q0</v>
      </c>
    </row>
    <row r="320" spans="1:21" x14ac:dyDescent="0.25">
      <c r="A320" t="s">
        <v>695</v>
      </c>
      <c r="B320" s="5" t="s">
        <v>17</v>
      </c>
      <c r="C320" t="s">
        <v>31</v>
      </c>
      <c r="E320">
        <v>-1</v>
      </c>
      <c r="F320">
        <v>-0.3</v>
      </c>
      <c r="G320">
        <v>3</v>
      </c>
      <c r="H320">
        <v>3</v>
      </c>
      <c r="I320" t="str">
        <f>VLOOKUP(U320,[2]BaseCases!$H$2:$K$143,2,FALSE)</f>
        <v>1.2552</v>
      </c>
      <c r="J320">
        <v>0</v>
      </c>
      <c r="K320">
        <v>0.5</v>
      </c>
      <c r="L320">
        <f t="shared" si="16"/>
        <v>35.320208942803745</v>
      </c>
      <c r="M320">
        <f t="shared" si="17"/>
        <v>0.33728315065714698</v>
      </c>
      <c r="N320">
        <f>[2]Inputs!$B$5^2/((G320*[2]Inputs!$B$7)*(SQRT(1+H320^2)))</f>
        <v>17.660104471401873</v>
      </c>
      <c r="O320">
        <f t="shared" si="20"/>
        <v>0.16864157532857349</v>
      </c>
      <c r="P320" t="str">
        <f>VLOOKUP(U320,[2]BaseCases!$H$2:$K$143,4,FALSE)</f>
        <v>0.9750</v>
      </c>
      <c r="Q320" t="str">
        <f>VLOOKUP(U320,[2]BaseCases!$H$2:$K$143,3,FALSE)</f>
        <v>1.0148</v>
      </c>
      <c r="R320">
        <v>0</v>
      </c>
      <c r="S320">
        <v>2</v>
      </c>
      <c r="T320" t="e">
        <f>IF(V320="","Test_"&amp;A320&amp;"_"&amp;[2]Inputs!$A$1&amp;"_R0"&amp;"_SCR"&amp;ROUND(G320,2)&amp;"_XR"&amp;ROUND(H320,2)&amp;"_P"&amp;E320&amp;"_Q"&amp;VLOOKUP(F320,#REF!,2,FALSE),"Test_"&amp;A320&amp;"_"&amp;[2]Inputs!$A$1&amp;"_R0"&amp;"_SCR"&amp;ROUND(G320,2)&amp;"_XR"&amp;ROUND(H320,2)&amp;"_P"&amp;E320&amp;"_Q"&amp;VLOOKUP(F320,#REF!,2,FALSE)&amp;"_"&amp;V320)</f>
        <v>#REF!</v>
      </c>
      <c r="U320" t="str">
        <f t="shared" si="21"/>
        <v>PSSE_DMAT_BESSC_SCR3_XR3_P-1_Q-0.3</v>
      </c>
    </row>
    <row r="321" spans="1:21" x14ac:dyDescent="0.25">
      <c r="A321" t="s">
        <v>696</v>
      </c>
      <c r="B321" s="5" t="s">
        <v>17</v>
      </c>
      <c r="C321" t="s">
        <v>31</v>
      </c>
      <c r="E321">
        <v>-1</v>
      </c>
      <c r="F321">
        <v>0.3</v>
      </c>
      <c r="G321">
        <v>3</v>
      </c>
      <c r="H321">
        <v>3</v>
      </c>
      <c r="I321" t="str">
        <f>VLOOKUP(U321,[2]BaseCases!$H$2:$K$143,2,FALSE)</f>
        <v>1.0936</v>
      </c>
      <c r="J321">
        <v>0</v>
      </c>
      <c r="K321">
        <v>0.5</v>
      </c>
      <c r="L321">
        <f t="shared" si="16"/>
        <v>35.320208942803745</v>
      </c>
      <c r="M321">
        <f t="shared" si="17"/>
        <v>0.33728315065714698</v>
      </c>
      <c r="N321">
        <f>[2]Inputs!$B$5^2/((G321*[2]Inputs!$B$7)*(SQRT(1+H321^2)))</f>
        <v>17.660104471401873</v>
      </c>
      <c r="O321">
        <f t="shared" si="20"/>
        <v>0.16864157532857349</v>
      </c>
      <c r="P321" t="str">
        <f>VLOOKUP(U321,[2]BaseCases!$H$2:$K$143,4,FALSE)</f>
        <v>1.0375</v>
      </c>
      <c r="Q321" t="str">
        <f>VLOOKUP(U321,[2]BaseCases!$H$2:$K$143,3,FALSE)</f>
        <v>1.0452</v>
      </c>
      <c r="R321">
        <v>0</v>
      </c>
      <c r="S321">
        <v>2</v>
      </c>
      <c r="T321" t="e">
        <f>IF(V321="","Test_"&amp;A321&amp;"_"&amp;[2]Inputs!$A$1&amp;"_R0"&amp;"_SCR"&amp;ROUND(G321,2)&amp;"_XR"&amp;ROUND(H321,2)&amp;"_P"&amp;E321&amp;"_Q"&amp;VLOOKUP(F321,#REF!,2,FALSE),"Test_"&amp;A321&amp;"_"&amp;[2]Inputs!$A$1&amp;"_R0"&amp;"_SCR"&amp;ROUND(G321,2)&amp;"_XR"&amp;ROUND(H321,2)&amp;"_P"&amp;E321&amp;"_Q"&amp;VLOOKUP(F321,#REF!,2,FALSE)&amp;"_"&amp;V321)</f>
        <v>#REF!</v>
      </c>
      <c r="U321" t="str">
        <f t="shared" si="21"/>
        <v>PSSE_DMAT_BESSC_SCR3_XR3_P-1_Q0.3</v>
      </c>
    </row>
    <row r="322" spans="1:21" x14ac:dyDescent="0.25">
      <c r="A322" t="s">
        <v>697</v>
      </c>
      <c r="B322" s="5" t="s">
        <v>17</v>
      </c>
      <c r="C322" t="s">
        <v>31</v>
      </c>
      <c r="E322">
        <v>-0.05</v>
      </c>
      <c r="F322">
        <v>0</v>
      </c>
      <c r="G322">
        <v>10</v>
      </c>
      <c r="H322">
        <v>14</v>
      </c>
      <c r="I322" t="str">
        <f>VLOOKUP(U322,[2]BaseCases!$H$2:$K$143,2,FALSE)</f>
        <v>1.0303</v>
      </c>
      <c r="J322">
        <v>0</v>
      </c>
      <c r="K322">
        <v>0.5</v>
      </c>
      <c r="L322">
        <f t="shared" ref="L322:L385" si="22">N322*S322</f>
        <v>2.3873242288256491</v>
      </c>
      <c r="M322">
        <f t="shared" ref="M322:M385" si="23">O322*S322</f>
        <v>0.10638724649858175</v>
      </c>
      <c r="N322">
        <f>[2]Inputs!$B$5^2/((G322*[2]Inputs!$B$7)*(SQRT(1+H322^2)))</f>
        <v>1.1936621144128245</v>
      </c>
      <c r="O322">
        <f t="shared" si="20"/>
        <v>5.3193623249290875E-2</v>
      </c>
      <c r="P322" t="str">
        <f>VLOOKUP(U322,[2]BaseCases!$H$2:$K$143,4,FALSE)</f>
        <v>1.0000</v>
      </c>
      <c r="Q322" t="str">
        <f>VLOOKUP(U322,[2]BaseCases!$H$2:$K$143,3,FALSE)</f>
        <v>1.0300</v>
      </c>
      <c r="R322">
        <v>0</v>
      </c>
      <c r="S322">
        <v>2</v>
      </c>
      <c r="T322" t="e">
        <f>IF(V322="","Test_"&amp;A322&amp;"_"&amp;[2]Inputs!$A$1&amp;"_R0"&amp;"_SCR"&amp;ROUND(G322,2)&amp;"_XR"&amp;ROUND(H322,2)&amp;"_P"&amp;E322&amp;"_Q"&amp;VLOOKUP(F322,#REF!,2,FALSE),"Test_"&amp;A322&amp;"_"&amp;[2]Inputs!$A$1&amp;"_R0"&amp;"_SCR"&amp;ROUND(G322,2)&amp;"_XR"&amp;ROUND(H322,2)&amp;"_P"&amp;E322&amp;"_Q"&amp;VLOOKUP(F322,#REF!,2,FALSE)&amp;"_"&amp;V322)</f>
        <v>#REF!</v>
      </c>
      <c r="U322" t="str">
        <f t="shared" si="21"/>
        <v>PSSE_DMAT_BESSC_SCR10_XR14_P-0.05_Q0</v>
      </c>
    </row>
    <row r="323" spans="1:21" x14ac:dyDescent="0.25">
      <c r="A323" t="s">
        <v>698</v>
      </c>
      <c r="B323" s="5" t="s">
        <v>17</v>
      </c>
      <c r="C323" t="s">
        <v>31</v>
      </c>
      <c r="E323">
        <v>-0.05</v>
      </c>
      <c r="F323">
        <v>-0.3</v>
      </c>
      <c r="G323">
        <v>10</v>
      </c>
      <c r="H323">
        <v>14</v>
      </c>
      <c r="I323" t="str">
        <f>VLOOKUP(U323,[2]BaseCases!$H$2:$K$143,2,FALSE)</f>
        <v>1.0593</v>
      </c>
      <c r="J323">
        <v>0</v>
      </c>
      <c r="K323">
        <v>0.5</v>
      </c>
      <c r="L323">
        <f t="shared" si="22"/>
        <v>2.3873242288256491</v>
      </c>
      <c r="M323">
        <f t="shared" si="23"/>
        <v>0.10638724649858175</v>
      </c>
      <c r="N323">
        <f>[2]Inputs!$B$5^2/((G323*[2]Inputs!$B$7)*(SQRT(1+H323^2)))</f>
        <v>1.1936621144128245</v>
      </c>
      <c r="O323">
        <f t="shared" si="20"/>
        <v>5.3193623249290875E-2</v>
      </c>
      <c r="P323" t="str">
        <f>VLOOKUP(U323,[2]BaseCases!$H$2:$K$143,4,FALSE)</f>
        <v>0.9750</v>
      </c>
      <c r="Q323" t="str">
        <f>VLOOKUP(U323,[2]BaseCases!$H$2:$K$143,3,FALSE)</f>
        <v>1.0148</v>
      </c>
      <c r="R323">
        <v>0</v>
      </c>
      <c r="S323">
        <v>2</v>
      </c>
      <c r="T323" t="e">
        <f>IF(V323="","Test_"&amp;A323&amp;"_"&amp;[2]Inputs!$A$1&amp;"_R0"&amp;"_SCR"&amp;ROUND(G323,2)&amp;"_XR"&amp;ROUND(H323,2)&amp;"_P"&amp;E323&amp;"_Q"&amp;VLOOKUP(F323,#REF!,2,FALSE),"Test_"&amp;A323&amp;"_"&amp;[2]Inputs!$A$1&amp;"_R0"&amp;"_SCR"&amp;ROUND(G323,2)&amp;"_XR"&amp;ROUND(H323,2)&amp;"_P"&amp;E323&amp;"_Q"&amp;VLOOKUP(F323,#REF!,2,FALSE)&amp;"_"&amp;V323)</f>
        <v>#REF!</v>
      </c>
      <c r="U323" t="str">
        <f t="shared" si="21"/>
        <v>PSSE_DMAT_BESSC_SCR10_XR14_P-0.05_Q-0.3</v>
      </c>
    </row>
    <row r="324" spans="1:21" x14ac:dyDescent="0.25">
      <c r="A324" t="s">
        <v>699</v>
      </c>
      <c r="B324" s="5" t="s">
        <v>17</v>
      </c>
      <c r="C324" t="s">
        <v>31</v>
      </c>
      <c r="E324">
        <v>-0.05</v>
      </c>
      <c r="F324">
        <v>0.3</v>
      </c>
      <c r="G324">
        <v>10</v>
      </c>
      <c r="H324">
        <v>14</v>
      </c>
      <c r="I324" t="str">
        <f>VLOOKUP(U324,[2]BaseCases!$H$2:$K$143,2,FALSE)</f>
        <v>1.0013</v>
      </c>
      <c r="J324">
        <v>0</v>
      </c>
      <c r="K324">
        <v>0.5</v>
      </c>
      <c r="L324">
        <f t="shared" si="22"/>
        <v>2.3873242288256491</v>
      </c>
      <c r="M324">
        <f t="shared" si="23"/>
        <v>0.10638724649858175</v>
      </c>
      <c r="N324">
        <f>[2]Inputs!$B$5^2/((G324*[2]Inputs!$B$7)*(SQRT(1+H324^2)))</f>
        <v>1.1936621144128245</v>
      </c>
      <c r="O324">
        <f t="shared" si="20"/>
        <v>5.3193623249290875E-2</v>
      </c>
      <c r="P324" t="str">
        <f>VLOOKUP(U324,[2]BaseCases!$H$2:$K$143,4,FALSE)</f>
        <v>1.0250</v>
      </c>
      <c r="Q324" t="str">
        <f>VLOOKUP(U324,[2]BaseCases!$H$2:$K$143,3,FALSE)</f>
        <v>1.0452</v>
      </c>
      <c r="R324">
        <v>0</v>
      </c>
      <c r="S324">
        <v>2</v>
      </c>
      <c r="T324" t="e">
        <f>IF(V324="","Test_"&amp;A324&amp;"_"&amp;[2]Inputs!$A$1&amp;"_R0"&amp;"_SCR"&amp;ROUND(G324,2)&amp;"_XR"&amp;ROUND(H324,2)&amp;"_P"&amp;E324&amp;"_Q"&amp;VLOOKUP(F324,#REF!,2,FALSE),"Test_"&amp;A324&amp;"_"&amp;[2]Inputs!$A$1&amp;"_R0"&amp;"_SCR"&amp;ROUND(G324,2)&amp;"_XR"&amp;ROUND(H324,2)&amp;"_P"&amp;E324&amp;"_Q"&amp;VLOOKUP(F324,#REF!,2,FALSE)&amp;"_"&amp;V324)</f>
        <v>#REF!</v>
      </c>
      <c r="U324" t="str">
        <f t="shared" si="21"/>
        <v>PSSE_DMAT_BESSC_SCR10_XR14_P-0.05_Q0.3</v>
      </c>
    </row>
    <row r="325" spans="1:21" x14ac:dyDescent="0.25">
      <c r="A325" t="s">
        <v>700</v>
      </c>
      <c r="B325" s="5" t="s">
        <v>17</v>
      </c>
      <c r="C325" t="s">
        <v>31</v>
      </c>
      <c r="E325">
        <v>-0.05</v>
      </c>
      <c r="F325">
        <v>0</v>
      </c>
      <c r="G325">
        <v>3</v>
      </c>
      <c r="H325">
        <v>14</v>
      </c>
      <c r="I325" t="str">
        <f>VLOOKUP(U325,[2]BaseCases!$H$2:$K$143,2,FALSE)</f>
        <v>1.0311</v>
      </c>
      <c r="J325">
        <v>0</v>
      </c>
      <c r="K325">
        <v>0.5</v>
      </c>
      <c r="L325">
        <f t="shared" si="22"/>
        <v>7.9577474294188315</v>
      </c>
      <c r="M325">
        <f t="shared" si="23"/>
        <v>0.35462415499527256</v>
      </c>
      <c r="N325">
        <f>[2]Inputs!$B$5^2/((G325*[2]Inputs!$B$7)*(SQRT(1+H325^2)))</f>
        <v>3.9788737147094158</v>
      </c>
      <c r="O325">
        <f t="shared" si="20"/>
        <v>0.17731207749763628</v>
      </c>
      <c r="P325" t="str">
        <f>VLOOKUP(U325,[2]BaseCases!$H$2:$K$143,4,FALSE)</f>
        <v>1.0000</v>
      </c>
      <c r="Q325" t="str">
        <f>VLOOKUP(U325,[2]BaseCases!$H$2:$K$143,3,FALSE)</f>
        <v>1.0300</v>
      </c>
      <c r="R325">
        <v>0</v>
      </c>
      <c r="S325">
        <v>2</v>
      </c>
      <c r="T325" t="e">
        <f>IF(V325="","Test_"&amp;A325&amp;"_"&amp;[2]Inputs!$A$1&amp;"_R0"&amp;"_SCR"&amp;ROUND(G325,2)&amp;"_XR"&amp;ROUND(H325,2)&amp;"_P"&amp;E325&amp;"_Q"&amp;VLOOKUP(F325,#REF!,2,FALSE),"Test_"&amp;A325&amp;"_"&amp;[2]Inputs!$A$1&amp;"_R0"&amp;"_SCR"&amp;ROUND(G325,2)&amp;"_XR"&amp;ROUND(H325,2)&amp;"_P"&amp;E325&amp;"_Q"&amp;VLOOKUP(F325,#REF!,2,FALSE)&amp;"_"&amp;V325)</f>
        <v>#REF!</v>
      </c>
      <c r="U325" t="str">
        <f t="shared" si="21"/>
        <v>PSSE_DMAT_BESSC_SCR3_XR14_P-0.05_Q0</v>
      </c>
    </row>
    <row r="326" spans="1:21" x14ac:dyDescent="0.25">
      <c r="A326" t="s">
        <v>701</v>
      </c>
      <c r="B326" s="5" t="s">
        <v>17</v>
      </c>
      <c r="C326" t="s">
        <v>31</v>
      </c>
      <c r="E326">
        <v>-0.05</v>
      </c>
      <c r="F326">
        <v>-0.3</v>
      </c>
      <c r="G326">
        <v>3</v>
      </c>
      <c r="H326">
        <v>3</v>
      </c>
      <c r="I326" t="str">
        <f>VLOOKUP(U326,[2]BaseCases!$H$2:$K$143,2,FALSE)</f>
        <v>1.1272</v>
      </c>
      <c r="J326">
        <v>0</v>
      </c>
      <c r="K326">
        <v>0.5</v>
      </c>
      <c r="L326">
        <f t="shared" si="22"/>
        <v>35.320208942803745</v>
      </c>
      <c r="M326">
        <f t="shared" si="23"/>
        <v>0.33728315065714698</v>
      </c>
      <c r="N326">
        <f>[2]Inputs!$B$5^2/((G326*[2]Inputs!$B$7)*(SQRT(1+H326^2)))</f>
        <v>17.660104471401873</v>
      </c>
      <c r="O326">
        <f t="shared" si="20"/>
        <v>0.16864157532857349</v>
      </c>
      <c r="P326" t="str">
        <f>VLOOKUP(U326,[2]BaseCases!$H$2:$K$143,4,FALSE)</f>
        <v>0.9750</v>
      </c>
      <c r="Q326" t="str">
        <f>VLOOKUP(U326,[2]BaseCases!$H$2:$K$143,3,FALSE)</f>
        <v>1.0148</v>
      </c>
      <c r="R326">
        <v>0</v>
      </c>
      <c r="S326">
        <v>2</v>
      </c>
      <c r="T326" t="e">
        <f>IF(V326="","Test_"&amp;A326&amp;"_"&amp;[2]Inputs!$A$1&amp;"_R0"&amp;"_SCR"&amp;ROUND(G326,2)&amp;"_XR"&amp;ROUND(H326,2)&amp;"_P"&amp;E326&amp;"_Q"&amp;VLOOKUP(F326,#REF!,2,FALSE),"Test_"&amp;A326&amp;"_"&amp;[2]Inputs!$A$1&amp;"_R0"&amp;"_SCR"&amp;ROUND(G326,2)&amp;"_XR"&amp;ROUND(H326,2)&amp;"_P"&amp;E326&amp;"_Q"&amp;VLOOKUP(F326,#REF!,2,FALSE)&amp;"_"&amp;V326)</f>
        <v>#REF!</v>
      </c>
      <c r="U326" t="str">
        <f t="shared" si="21"/>
        <v>PSSE_DMAT_BESSC_SCR3_XR3_P-0.05_Q-0.3</v>
      </c>
    </row>
    <row r="327" spans="1:21" x14ac:dyDescent="0.25">
      <c r="A327" t="s">
        <v>702</v>
      </c>
      <c r="B327" s="5" t="s">
        <v>17</v>
      </c>
      <c r="C327" t="s">
        <v>31</v>
      </c>
      <c r="E327">
        <v>-0.05</v>
      </c>
      <c r="F327">
        <v>0.3</v>
      </c>
      <c r="G327">
        <v>3</v>
      </c>
      <c r="H327">
        <v>3</v>
      </c>
      <c r="I327" t="str">
        <f>VLOOKUP(U327,[2]BaseCases!$H$2:$K$143,2,FALSE)</f>
        <v>0.9443</v>
      </c>
      <c r="J327">
        <v>0</v>
      </c>
      <c r="K327">
        <v>0.5</v>
      </c>
      <c r="L327">
        <f t="shared" si="22"/>
        <v>35.320208942803745</v>
      </c>
      <c r="M327">
        <f t="shared" si="23"/>
        <v>0.33728315065714698</v>
      </c>
      <c r="N327">
        <f>[2]Inputs!$B$5^2/((G327*[2]Inputs!$B$7)*(SQRT(1+H327^2)))</f>
        <v>17.660104471401873</v>
      </c>
      <c r="O327">
        <f t="shared" si="20"/>
        <v>0.16864157532857349</v>
      </c>
      <c r="P327" t="str">
        <f>VLOOKUP(U327,[2]BaseCases!$H$2:$K$143,4,FALSE)</f>
        <v>1.0250</v>
      </c>
      <c r="Q327" t="str">
        <f>VLOOKUP(U327,[2]BaseCases!$H$2:$K$143,3,FALSE)</f>
        <v>1.0452</v>
      </c>
      <c r="R327">
        <v>0</v>
      </c>
      <c r="S327">
        <v>2</v>
      </c>
      <c r="T327" t="e">
        <f>IF(V327="","Test_"&amp;A327&amp;"_"&amp;[2]Inputs!$A$1&amp;"_R0"&amp;"_SCR"&amp;ROUND(G327,2)&amp;"_XR"&amp;ROUND(H327,2)&amp;"_P"&amp;E327&amp;"_Q"&amp;VLOOKUP(F327,#REF!,2,FALSE),"Test_"&amp;A327&amp;"_"&amp;[2]Inputs!$A$1&amp;"_R0"&amp;"_SCR"&amp;ROUND(G327,2)&amp;"_XR"&amp;ROUND(H327,2)&amp;"_P"&amp;E327&amp;"_Q"&amp;VLOOKUP(F327,#REF!,2,FALSE)&amp;"_"&amp;V327)</f>
        <v>#REF!</v>
      </c>
      <c r="U327" t="str">
        <f t="shared" si="21"/>
        <v>PSSE_DMAT_BESSC_SCR3_XR3_P-0.05_Q0.3</v>
      </c>
    </row>
    <row r="328" spans="1:21" x14ac:dyDescent="0.25">
      <c r="A328" t="s">
        <v>703</v>
      </c>
      <c r="B328" s="5" t="s">
        <v>17</v>
      </c>
      <c r="C328" t="s">
        <v>32</v>
      </c>
      <c r="E328">
        <v>-1</v>
      </c>
      <c r="F328">
        <v>0</v>
      </c>
      <c r="G328">
        <v>7.06</v>
      </c>
      <c r="H328">
        <v>1.6319999999999999</v>
      </c>
      <c r="I328" t="str">
        <f>VLOOKUP(U328,[2]BaseCases!$H$2:$K$143,2,FALSE)</f>
        <v>1.1081</v>
      </c>
      <c r="J328">
        <v>0</v>
      </c>
      <c r="K328">
        <v>0</v>
      </c>
      <c r="L328">
        <f t="shared" si="22"/>
        <v>12.398416711713383</v>
      </c>
      <c r="M328">
        <f t="shared" si="23"/>
        <v>6.4407510153791828E-2</v>
      </c>
      <c r="N328">
        <f>[2]Inputs!$B$5^2/((G328*[2]Inputs!$B$7)*(SQRT(1+H328^2)))</f>
        <v>12.398416711713383</v>
      </c>
      <c r="O328">
        <f t="shared" si="20"/>
        <v>6.4407510153791828E-2</v>
      </c>
      <c r="P328" t="str">
        <f>VLOOKUP(U328,[2]BaseCases!$H$2:$K$143,4,FALSE)</f>
        <v>1.0000</v>
      </c>
      <c r="Q328" t="str">
        <f>VLOOKUP(U328,[2]BaseCases!$H$2:$K$143,3,FALSE)</f>
        <v>1.0300</v>
      </c>
      <c r="R328">
        <v>0</v>
      </c>
      <c r="S328">
        <v>1</v>
      </c>
      <c r="T328" t="e">
        <f>IF(V328="","Test_"&amp;A328&amp;"_"&amp;[2]Inputs!$A$1&amp;"_R0"&amp;"_SCR"&amp;ROUND(G328,2)&amp;"_XR"&amp;ROUND(H328,2)&amp;"_P"&amp;E328&amp;"_Q"&amp;VLOOKUP(F328,#REF!,2,FALSE),"Test_"&amp;A328&amp;"_"&amp;[2]Inputs!$A$1&amp;"_R0"&amp;"_SCR"&amp;ROUND(G328,2)&amp;"_XR"&amp;ROUND(H328,2)&amp;"_P"&amp;E328&amp;"_Q"&amp;VLOOKUP(F328,#REF!,2,FALSE)&amp;"_"&amp;V328)</f>
        <v>#REF!</v>
      </c>
      <c r="U328" t="str">
        <f t="shared" si="21"/>
        <v>PSSE_DMAT_BESSC_SCR7.06_XR1.63_P-1_Q0</v>
      </c>
    </row>
    <row r="329" spans="1:21" x14ac:dyDescent="0.25">
      <c r="A329" t="s">
        <v>704</v>
      </c>
      <c r="B329" s="5" t="s">
        <v>17</v>
      </c>
      <c r="C329" t="s">
        <v>32</v>
      </c>
      <c r="E329">
        <v>-1</v>
      </c>
      <c r="F329">
        <v>0</v>
      </c>
      <c r="G329">
        <v>4.53</v>
      </c>
      <c r="H329">
        <v>1.212</v>
      </c>
      <c r="I329" t="str">
        <f>VLOOKUP(U329,[2]BaseCases!$H$2:$K$143,2,FALSE)</f>
        <v>1.1782</v>
      </c>
      <c r="J329">
        <v>0</v>
      </c>
      <c r="K329">
        <v>0</v>
      </c>
      <c r="L329">
        <f t="shared" si="22"/>
        <v>23.537519962726652</v>
      </c>
      <c r="M329">
        <f t="shared" si="23"/>
        <v>9.0805770640656758E-2</v>
      </c>
      <c r="N329">
        <f>[2]Inputs!$B$5^2/((G329*[2]Inputs!$B$7)*(SQRT(1+H329^2)))</f>
        <v>23.537519962726652</v>
      </c>
      <c r="O329">
        <f t="shared" si="20"/>
        <v>9.0805770640656758E-2</v>
      </c>
      <c r="P329" t="str">
        <f>VLOOKUP(U329,[2]BaseCases!$H$2:$K$143,4,FALSE)</f>
        <v>1.0000</v>
      </c>
      <c r="Q329" t="str">
        <f>VLOOKUP(U329,[2]BaseCases!$H$2:$K$143,3,FALSE)</f>
        <v>1.0300</v>
      </c>
      <c r="R329">
        <v>0</v>
      </c>
      <c r="S329">
        <v>1</v>
      </c>
      <c r="T329" t="e">
        <f>IF(V329="","Test_"&amp;A329&amp;"_"&amp;[2]Inputs!$A$1&amp;"_R0"&amp;"_SCR"&amp;ROUND(G329,2)&amp;"_XR"&amp;ROUND(H329,2)&amp;"_P"&amp;E329&amp;"_Q"&amp;VLOOKUP(F329,#REF!,2,FALSE),"Test_"&amp;A329&amp;"_"&amp;[2]Inputs!$A$1&amp;"_R0"&amp;"_SCR"&amp;ROUND(G329,2)&amp;"_XR"&amp;ROUND(H329,2)&amp;"_P"&amp;E329&amp;"_Q"&amp;VLOOKUP(F329,#REF!,2,FALSE)&amp;"_"&amp;V329)</f>
        <v>#REF!</v>
      </c>
      <c r="U329" t="str">
        <f t="shared" si="21"/>
        <v>PSSE_DMAT_BESSC_SCR4.53_XR1.21_P-1_Q0</v>
      </c>
    </row>
    <row r="330" spans="1:21" x14ac:dyDescent="0.25">
      <c r="A330" t="s">
        <v>705</v>
      </c>
      <c r="B330" s="5" t="s">
        <v>17</v>
      </c>
      <c r="C330" t="s">
        <v>33</v>
      </c>
      <c r="E330">
        <v>-1</v>
      </c>
      <c r="F330">
        <v>0</v>
      </c>
      <c r="G330">
        <v>7.06</v>
      </c>
      <c r="H330">
        <v>1.6319999999999999</v>
      </c>
      <c r="I330" t="str">
        <f>VLOOKUP(U330,[2]BaseCases!$H$2:$K$143,2,FALSE)</f>
        <v>1.1081</v>
      </c>
      <c r="J330">
        <v>0</v>
      </c>
      <c r="K330">
        <v>0</v>
      </c>
      <c r="L330">
        <f t="shared" si="22"/>
        <v>12.398416711713383</v>
      </c>
      <c r="M330">
        <f t="shared" si="23"/>
        <v>6.4407510153791828E-2</v>
      </c>
      <c r="N330">
        <f>[2]Inputs!$B$5^2/((G330*[2]Inputs!$B$7)*(SQRT(1+H330^2)))</f>
        <v>12.398416711713383</v>
      </c>
      <c r="O330">
        <f t="shared" si="20"/>
        <v>6.4407510153791828E-2</v>
      </c>
      <c r="P330" t="str">
        <f>VLOOKUP(U330,[2]BaseCases!$H$2:$K$143,4,FALSE)</f>
        <v>1.0000</v>
      </c>
      <c r="Q330" t="str">
        <f>VLOOKUP(U330,[2]BaseCases!$H$2:$K$143,3,FALSE)</f>
        <v>1.0300</v>
      </c>
      <c r="R330">
        <v>0</v>
      </c>
      <c r="S330">
        <v>1</v>
      </c>
      <c r="T330" t="e">
        <f>IF(V330="","Test_"&amp;A330&amp;"_"&amp;[2]Inputs!$A$1&amp;"_R0"&amp;"_SCR"&amp;ROUND(G330,2)&amp;"_XR"&amp;ROUND(H330,2)&amp;"_P"&amp;E330&amp;"_Q"&amp;VLOOKUP(F330,#REF!,2,FALSE),"Test_"&amp;A330&amp;"_"&amp;[2]Inputs!$A$1&amp;"_R0"&amp;"_SCR"&amp;ROUND(G330,2)&amp;"_XR"&amp;ROUND(H330,2)&amp;"_P"&amp;E330&amp;"_Q"&amp;VLOOKUP(F330,#REF!,2,FALSE)&amp;"_"&amp;V330)</f>
        <v>#REF!</v>
      </c>
      <c r="U330" t="str">
        <f t="shared" si="21"/>
        <v>PSSE_DMAT_BESSC_SCR7.06_XR1.63_P-1_Q0</v>
      </c>
    </row>
    <row r="331" spans="1:21" x14ac:dyDescent="0.25">
      <c r="A331" t="s">
        <v>706</v>
      </c>
      <c r="B331" s="5" t="s">
        <v>17</v>
      </c>
      <c r="C331" t="s">
        <v>33</v>
      </c>
      <c r="E331">
        <v>-1</v>
      </c>
      <c r="F331">
        <v>0</v>
      </c>
      <c r="G331">
        <v>4.53</v>
      </c>
      <c r="H331">
        <v>1.212</v>
      </c>
      <c r="I331" t="str">
        <f>VLOOKUP(U331,[2]BaseCases!$H$2:$K$143,2,FALSE)</f>
        <v>1.1782</v>
      </c>
      <c r="J331">
        <v>0</v>
      </c>
      <c r="K331">
        <v>0</v>
      </c>
      <c r="L331">
        <f t="shared" si="22"/>
        <v>23.537519962726652</v>
      </c>
      <c r="M331">
        <f t="shared" si="23"/>
        <v>9.0805770640656758E-2</v>
      </c>
      <c r="N331">
        <f>[2]Inputs!$B$5^2/((G331*[2]Inputs!$B$7)*(SQRT(1+H331^2)))</f>
        <v>23.537519962726652</v>
      </c>
      <c r="O331">
        <f t="shared" si="20"/>
        <v>9.0805770640656758E-2</v>
      </c>
      <c r="P331" t="str">
        <f>VLOOKUP(U331,[2]BaseCases!$H$2:$K$143,4,FALSE)</f>
        <v>1.0000</v>
      </c>
      <c r="Q331" t="str">
        <f>VLOOKUP(U331,[2]BaseCases!$H$2:$K$143,3,FALSE)</f>
        <v>1.0300</v>
      </c>
      <c r="R331">
        <v>0</v>
      </c>
      <c r="S331">
        <v>1</v>
      </c>
      <c r="T331" t="e">
        <f>IF(V331="","Test_"&amp;A331&amp;"_"&amp;[2]Inputs!$A$1&amp;"_R0"&amp;"_SCR"&amp;ROUND(G331,2)&amp;"_XR"&amp;ROUND(H331,2)&amp;"_P"&amp;E331&amp;"_Q"&amp;VLOOKUP(F331,#REF!,2,FALSE),"Test_"&amp;A331&amp;"_"&amp;[2]Inputs!$A$1&amp;"_R0"&amp;"_SCR"&amp;ROUND(G331,2)&amp;"_XR"&amp;ROUND(H331,2)&amp;"_P"&amp;E331&amp;"_Q"&amp;VLOOKUP(F331,#REF!,2,FALSE)&amp;"_"&amp;V331)</f>
        <v>#REF!</v>
      </c>
      <c r="U331" t="str">
        <f t="shared" si="21"/>
        <v>PSSE_DMAT_BESSC_SCR4.53_XR1.21_P-1_Q0</v>
      </c>
    </row>
    <row r="332" spans="1:21" x14ac:dyDescent="0.25">
      <c r="A332" t="s">
        <v>707</v>
      </c>
      <c r="B332" s="5" t="s">
        <v>17</v>
      </c>
      <c r="C332" t="s">
        <v>34</v>
      </c>
      <c r="E332">
        <v>-1</v>
      </c>
      <c r="F332">
        <v>0</v>
      </c>
      <c r="G332">
        <v>7.06</v>
      </c>
      <c r="H332">
        <v>1.6319999999999999</v>
      </c>
      <c r="I332" t="str">
        <f>VLOOKUP(U332,[2]BaseCases!$H$2:$K$143,2,FALSE)</f>
        <v>1.1081</v>
      </c>
      <c r="J332">
        <v>0</v>
      </c>
      <c r="K332">
        <v>0</v>
      </c>
      <c r="L332">
        <f t="shared" si="22"/>
        <v>12.398416711713383</v>
      </c>
      <c r="M332">
        <f t="shared" si="23"/>
        <v>6.4407510153791828E-2</v>
      </c>
      <c r="N332">
        <f>[2]Inputs!$B$5^2/((G332*[2]Inputs!$B$7)*(SQRT(1+H332^2)))</f>
        <v>12.398416711713383</v>
      </c>
      <c r="O332">
        <f t="shared" si="20"/>
        <v>6.4407510153791828E-2</v>
      </c>
      <c r="P332" t="str">
        <f>VLOOKUP(U332,[2]BaseCases!$H$2:$K$143,4,FALSE)</f>
        <v>1.0000</v>
      </c>
      <c r="Q332" t="str">
        <f>VLOOKUP(U332,[2]BaseCases!$H$2:$K$143,3,FALSE)</f>
        <v>1.0300</v>
      </c>
      <c r="R332">
        <v>0</v>
      </c>
      <c r="S332">
        <v>1</v>
      </c>
      <c r="T332" t="e">
        <f>IF(V332="","Test_"&amp;A332&amp;"_"&amp;[2]Inputs!$A$1&amp;"_R0"&amp;"_SCR"&amp;ROUND(G332,2)&amp;"_XR"&amp;ROUND(H332,2)&amp;"_P"&amp;E332&amp;"_Q"&amp;VLOOKUP(F332,#REF!,2,FALSE),"Test_"&amp;A332&amp;"_"&amp;[2]Inputs!$A$1&amp;"_R0"&amp;"_SCR"&amp;ROUND(G332,2)&amp;"_XR"&amp;ROUND(H332,2)&amp;"_P"&amp;E332&amp;"_Q"&amp;VLOOKUP(F332,#REF!,2,FALSE)&amp;"_"&amp;V332)</f>
        <v>#REF!</v>
      </c>
      <c r="U332" t="str">
        <f t="shared" si="21"/>
        <v>PSSE_DMAT_BESSC_SCR7.06_XR1.63_P-1_Q0</v>
      </c>
    </row>
    <row r="333" spans="1:21" x14ac:dyDescent="0.25">
      <c r="A333" t="s">
        <v>708</v>
      </c>
      <c r="B333" s="5" t="s">
        <v>17</v>
      </c>
      <c r="C333" t="s">
        <v>34</v>
      </c>
      <c r="E333">
        <v>-1</v>
      </c>
      <c r="F333">
        <v>0</v>
      </c>
      <c r="G333">
        <v>4.53</v>
      </c>
      <c r="H333">
        <v>1.212</v>
      </c>
      <c r="I333" t="str">
        <f>VLOOKUP(U333,[2]BaseCases!$H$2:$K$143,2,FALSE)</f>
        <v>1.1782</v>
      </c>
      <c r="J333">
        <v>0</v>
      </c>
      <c r="K333">
        <v>0</v>
      </c>
      <c r="L333">
        <f t="shared" si="22"/>
        <v>23.537519962726652</v>
      </c>
      <c r="M333">
        <f t="shared" si="23"/>
        <v>9.0805770640656758E-2</v>
      </c>
      <c r="N333">
        <f>[2]Inputs!$B$5^2/((G333*[2]Inputs!$B$7)*(SQRT(1+H333^2)))</f>
        <v>23.537519962726652</v>
      </c>
      <c r="O333">
        <f t="shared" si="20"/>
        <v>9.0805770640656758E-2</v>
      </c>
      <c r="P333" t="str">
        <f>VLOOKUP(U333,[2]BaseCases!$H$2:$K$143,4,FALSE)</f>
        <v>1.0000</v>
      </c>
      <c r="Q333" t="str">
        <f>VLOOKUP(U333,[2]BaseCases!$H$2:$K$143,3,FALSE)</f>
        <v>1.0300</v>
      </c>
      <c r="R333">
        <v>0</v>
      </c>
      <c r="S333">
        <v>1</v>
      </c>
      <c r="T333" t="e">
        <f>IF(V333="","Test_"&amp;A333&amp;"_"&amp;[2]Inputs!$A$1&amp;"_R0"&amp;"_SCR"&amp;ROUND(G333,2)&amp;"_XR"&amp;ROUND(H333,2)&amp;"_P"&amp;E333&amp;"_Q"&amp;VLOOKUP(F333,#REF!,2,FALSE),"Test_"&amp;A333&amp;"_"&amp;[2]Inputs!$A$1&amp;"_R0"&amp;"_SCR"&amp;ROUND(G333,2)&amp;"_XR"&amp;ROUND(H333,2)&amp;"_P"&amp;E333&amp;"_Q"&amp;VLOOKUP(F333,#REF!,2,FALSE)&amp;"_"&amp;V333)</f>
        <v>#REF!</v>
      </c>
      <c r="U333" t="str">
        <f t="shared" si="21"/>
        <v>PSSE_DMAT_BESSC_SCR4.53_XR1.21_P-1_Q0</v>
      </c>
    </row>
    <row r="334" spans="1:21" x14ac:dyDescent="0.25">
      <c r="A334" t="s">
        <v>709</v>
      </c>
      <c r="B334" s="5" t="s">
        <v>17</v>
      </c>
      <c r="C334" t="s">
        <v>35</v>
      </c>
      <c r="E334">
        <v>-1</v>
      </c>
      <c r="F334">
        <v>0</v>
      </c>
      <c r="G334">
        <v>7.06</v>
      </c>
      <c r="H334">
        <v>1.6319999999999999</v>
      </c>
      <c r="I334" t="str">
        <f>VLOOKUP(U334,[2]BaseCases!$H$2:$K$143,2,FALSE)</f>
        <v>1.1081</v>
      </c>
      <c r="J334">
        <v>0</v>
      </c>
      <c r="K334">
        <v>0</v>
      </c>
      <c r="L334">
        <f t="shared" si="22"/>
        <v>12.398416711713383</v>
      </c>
      <c r="M334">
        <f t="shared" si="23"/>
        <v>6.4407510153791828E-2</v>
      </c>
      <c r="N334">
        <f>[2]Inputs!$B$5^2/((G334*[2]Inputs!$B$7)*(SQRT(1+H334^2)))</f>
        <v>12.398416711713383</v>
      </c>
      <c r="O334">
        <f t="shared" si="20"/>
        <v>6.4407510153791828E-2</v>
      </c>
      <c r="P334" t="str">
        <f>VLOOKUP(U334,[2]BaseCases!$H$2:$K$143,4,FALSE)</f>
        <v>1.0000</v>
      </c>
      <c r="Q334" t="str">
        <f>VLOOKUP(U334,[2]BaseCases!$H$2:$K$143,3,FALSE)</f>
        <v>1.0300</v>
      </c>
      <c r="R334">
        <v>0</v>
      </c>
      <c r="S334">
        <v>1</v>
      </c>
      <c r="T334" t="e">
        <f>IF(V334="","Test_"&amp;A334&amp;"_"&amp;[2]Inputs!$A$1&amp;"_R0"&amp;"_SCR"&amp;ROUND(G334,2)&amp;"_XR"&amp;ROUND(H334,2)&amp;"_P"&amp;E334&amp;"_Q"&amp;VLOOKUP(F334,#REF!,2,FALSE),"Test_"&amp;A334&amp;"_"&amp;[2]Inputs!$A$1&amp;"_R0"&amp;"_SCR"&amp;ROUND(G334,2)&amp;"_XR"&amp;ROUND(H334,2)&amp;"_P"&amp;E334&amp;"_Q"&amp;VLOOKUP(F334,#REF!,2,FALSE)&amp;"_"&amp;V334)</f>
        <v>#REF!</v>
      </c>
      <c r="U334" t="str">
        <f t="shared" si="21"/>
        <v>PSSE_DMAT_BESSC_SCR7.06_XR1.63_P-1_Q0</v>
      </c>
    </row>
    <row r="335" spans="1:21" x14ac:dyDescent="0.25">
      <c r="A335" t="s">
        <v>710</v>
      </c>
      <c r="B335" s="5" t="s">
        <v>17</v>
      </c>
      <c r="C335" t="s">
        <v>35</v>
      </c>
      <c r="E335">
        <v>-1</v>
      </c>
      <c r="F335">
        <v>0</v>
      </c>
      <c r="G335">
        <v>4.53</v>
      </c>
      <c r="H335">
        <v>1.212</v>
      </c>
      <c r="I335" t="str">
        <f>VLOOKUP(U335,[2]BaseCases!$H$2:$K$143,2,FALSE)</f>
        <v>1.1782</v>
      </c>
      <c r="J335">
        <v>0</v>
      </c>
      <c r="K335">
        <v>0</v>
      </c>
      <c r="L335">
        <f t="shared" si="22"/>
        <v>23.537519962726652</v>
      </c>
      <c r="M335">
        <f t="shared" si="23"/>
        <v>9.0805770640656758E-2</v>
      </c>
      <c r="N335">
        <f>[2]Inputs!$B$5^2/((G335*[2]Inputs!$B$7)*(SQRT(1+H335^2)))</f>
        <v>23.537519962726652</v>
      </c>
      <c r="O335">
        <f t="shared" si="20"/>
        <v>9.0805770640656758E-2</v>
      </c>
      <c r="P335" t="str">
        <f>VLOOKUP(U335,[2]BaseCases!$H$2:$K$143,4,FALSE)</f>
        <v>1.0000</v>
      </c>
      <c r="Q335" t="str">
        <f>VLOOKUP(U335,[2]BaseCases!$H$2:$K$143,3,FALSE)</f>
        <v>1.0300</v>
      </c>
      <c r="R335">
        <v>0</v>
      </c>
      <c r="S335">
        <v>1</v>
      </c>
      <c r="T335" t="e">
        <f>IF(V335="","Test_"&amp;A335&amp;"_"&amp;[2]Inputs!$A$1&amp;"_R0"&amp;"_SCR"&amp;ROUND(G335,2)&amp;"_XR"&amp;ROUND(H335,2)&amp;"_P"&amp;E335&amp;"_Q"&amp;VLOOKUP(F335,#REF!,2,FALSE),"Test_"&amp;A335&amp;"_"&amp;[2]Inputs!$A$1&amp;"_R0"&amp;"_SCR"&amp;ROUND(G335,2)&amp;"_XR"&amp;ROUND(H335,2)&amp;"_P"&amp;E335&amp;"_Q"&amp;VLOOKUP(F335,#REF!,2,FALSE)&amp;"_"&amp;V335)</f>
        <v>#REF!</v>
      </c>
      <c r="U335" t="str">
        <f t="shared" si="21"/>
        <v>PSSE_DMAT_BESSC_SCR4.53_XR1.21_P-1_Q0</v>
      </c>
    </row>
    <row r="336" spans="1:21" x14ac:dyDescent="0.25">
      <c r="A336" t="s">
        <v>711</v>
      </c>
      <c r="B336" s="5" t="s">
        <v>17</v>
      </c>
      <c r="C336" t="s">
        <v>36</v>
      </c>
      <c r="E336">
        <v>-1</v>
      </c>
      <c r="F336">
        <v>0</v>
      </c>
      <c r="G336">
        <v>7.06</v>
      </c>
      <c r="H336">
        <v>1.6319999999999999</v>
      </c>
      <c r="I336" t="str">
        <f>VLOOKUP(U336,[2]BaseCases!$H$2:$K$143,2,FALSE)</f>
        <v>1.1081</v>
      </c>
      <c r="J336">
        <v>0</v>
      </c>
      <c r="K336">
        <v>0</v>
      </c>
      <c r="L336">
        <f t="shared" si="22"/>
        <v>12.398416711713383</v>
      </c>
      <c r="M336">
        <f t="shared" si="23"/>
        <v>6.4407510153791828E-2</v>
      </c>
      <c r="N336">
        <f>[2]Inputs!$B$5^2/((G336*[2]Inputs!$B$7)*(SQRT(1+H336^2)))</f>
        <v>12.398416711713383</v>
      </c>
      <c r="O336">
        <f t="shared" si="20"/>
        <v>6.4407510153791828E-2</v>
      </c>
      <c r="P336" t="str">
        <f>VLOOKUP(U336,[2]BaseCases!$H$2:$K$143,4,FALSE)</f>
        <v>1.0000</v>
      </c>
      <c r="Q336" t="str">
        <f>VLOOKUP(U336,[2]BaseCases!$H$2:$K$143,3,FALSE)</f>
        <v>1.0300</v>
      </c>
      <c r="R336">
        <v>0</v>
      </c>
      <c r="S336">
        <v>1</v>
      </c>
      <c r="T336" t="e">
        <f>IF(V336="","Test_"&amp;A336&amp;"_"&amp;[2]Inputs!$A$1&amp;"_R0"&amp;"_SCR"&amp;ROUND(G336,2)&amp;"_XR"&amp;ROUND(H336,2)&amp;"_P"&amp;E336&amp;"_Q"&amp;VLOOKUP(F336,#REF!,2,FALSE),"Test_"&amp;A336&amp;"_"&amp;[2]Inputs!$A$1&amp;"_R0"&amp;"_SCR"&amp;ROUND(G336,2)&amp;"_XR"&amp;ROUND(H336,2)&amp;"_P"&amp;E336&amp;"_Q"&amp;VLOOKUP(F336,#REF!,2,FALSE)&amp;"_"&amp;V336)</f>
        <v>#REF!</v>
      </c>
      <c r="U336" t="str">
        <f t="shared" si="21"/>
        <v>PSSE_DMAT_BESSC_SCR7.06_XR1.63_P-1_Q0</v>
      </c>
    </row>
    <row r="337" spans="1:21" x14ac:dyDescent="0.25">
      <c r="A337" t="s">
        <v>712</v>
      </c>
      <c r="B337" s="5" t="s">
        <v>17</v>
      </c>
      <c r="C337" t="s">
        <v>36</v>
      </c>
      <c r="E337">
        <v>-1</v>
      </c>
      <c r="F337">
        <v>0</v>
      </c>
      <c r="G337">
        <v>4.53</v>
      </c>
      <c r="H337">
        <v>1.212</v>
      </c>
      <c r="I337" t="str">
        <f>VLOOKUP(U337,[2]BaseCases!$H$2:$K$143,2,FALSE)</f>
        <v>1.1782</v>
      </c>
      <c r="J337">
        <v>0</v>
      </c>
      <c r="K337">
        <v>0</v>
      </c>
      <c r="L337">
        <f t="shared" si="22"/>
        <v>23.537519962726652</v>
      </c>
      <c r="M337">
        <f t="shared" si="23"/>
        <v>9.0805770640656758E-2</v>
      </c>
      <c r="N337">
        <f>[2]Inputs!$B$5^2/((G337*[2]Inputs!$B$7)*(SQRT(1+H337^2)))</f>
        <v>23.537519962726652</v>
      </c>
      <c r="O337">
        <f t="shared" si="20"/>
        <v>9.0805770640656758E-2</v>
      </c>
      <c r="P337" t="str">
        <f>VLOOKUP(U337,[2]BaseCases!$H$2:$K$143,4,FALSE)</f>
        <v>1.0000</v>
      </c>
      <c r="Q337" t="str">
        <f>VLOOKUP(U337,[2]BaseCases!$H$2:$K$143,3,FALSE)</f>
        <v>1.0300</v>
      </c>
      <c r="R337">
        <v>0</v>
      </c>
      <c r="S337">
        <v>1</v>
      </c>
      <c r="T337" t="e">
        <f>IF(V337="","Test_"&amp;A337&amp;"_"&amp;[2]Inputs!$A$1&amp;"_R0"&amp;"_SCR"&amp;ROUND(G337,2)&amp;"_XR"&amp;ROUND(H337,2)&amp;"_P"&amp;E337&amp;"_Q"&amp;VLOOKUP(F337,#REF!,2,FALSE),"Test_"&amp;A337&amp;"_"&amp;[2]Inputs!$A$1&amp;"_R0"&amp;"_SCR"&amp;ROUND(G337,2)&amp;"_XR"&amp;ROUND(H337,2)&amp;"_P"&amp;E337&amp;"_Q"&amp;VLOOKUP(F337,#REF!,2,FALSE)&amp;"_"&amp;V337)</f>
        <v>#REF!</v>
      </c>
      <c r="U337" t="str">
        <f t="shared" si="21"/>
        <v>PSSE_DMAT_BESSC_SCR4.53_XR1.21_P-1_Q0</v>
      </c>
    </row>
    <row r="338" spans="1:21" x14ac:dyDescent="0.25">
      <c r="A338" t="s">
        <v>713</v>
      </c>
      <c r="B338" s="5" t="s">
        <v>17</v>
      </c>
      <c r="C338" t="s">
        <v>37</v>
      </c>
      <c r="E338">
        <v>-1</v>
      </c>
      <c r="F338">
        <v>0</v>
      </c>
      <c r="G338">
        <v>7.06</v>
      </c>
      <c r="H338">
        <v>1.6319999999999999</v>
      </c>
      <c r="I338" t="str">
        <f>VLOOKUP(U338,[2]BaseCases!$H$2:$K$143,2,FALSE)</f>
        <v>1.1081</v>
      </c>
      <c r="J338">
        <v>0</v>
      </c>
      <c r="K338">
        <v>0</v>
      </c>
      <c r="L338">
        <f t="shared" si="22"/>
        <v>12.398416711713383</v>
      </c>
      <c r="M338">
        <f t="shared" si="23"/>
        <v>6.4407510153791828E-2</v>
      </c>
      <c r="N338">
        <f>[2]Inputs!$B$5^2/((G338*[2]Inputs!$B$7)*(SQRT(1+H338^2)))</f>
        <v>12.398416711713383</v>
      </c>
      <c r="O338">
        <f t="shared" si="20"/>
        <v>6.4407510153791828E-2</v>
      </c>
      <c r="P338" t="str">
        <f>VLOOKUP(U338,[2]BaseCases!$H$2:$K$143,4,FALSE)</f>
        <v>1.0000</v>
      </c>
      <c r="Q338" t="str">
        <f>VLOOKUP(U338,[2]BaseCases!$H$2:$K$143,3,FALSE)</f>
        <v>1.0300</v>
      </c>
      <c r="R338">
        <v>0</v>
      </c>
      <c r="S338">
        <v>1</v>
      </c>
      <c r="T338" t="e">
        <f>IF(V338="","Test_"&amp;A338&amp;"_"&amp;[2]Inputs!$A$1&amp;"_R0"&amp;"_SCR"&amp;ROUND(G338,2)&amp;"_XR"&amp;ROUND(H338,2)&amp;"_P"&amp;E338&amp;"_Q"&amp;VLOOKUP(F338,#REF!,2,FALSE),"Test_"&amp;A338&amp;"_"&amp;[2]Inputs!$A$1&amp;"_R0"&amp;"_SCR"&amp;ROUND(G338,2)&amp;"_XR"&amp;ROUND(H338,2)&amp;"_P"&amp;E338&amp;"_Q"&amp;VLOOKUP(F338,#REF!,2,FALSE)&amp;"_"&amp;V338)</f>
        <v>#REF!</v>
      </c>
      <c r="U338" t="str">
        <f t="shared" si="21"/>
        <v>PSSE_DMAT_BESSC_SCR7.06_XR1.63_P-1_Q0</v>
      </c>
    </row>
    <row r="339" spans="1:21" x14ac:dyDescent="0.25">
      <c r="A339" t="s">
        <v>714</v>
      </c>
      <c r="B339" s="5" t="s">
        <v>17</v>
      </c>
      <c r="C339" t="s">
        <v>37</v>
      </c>
      <c r="E339">
        <v>-1</v>
      </c>
      <c r="F339">
        <v>0</v>
      </c>
      <c r="G339">
        <v>4.53</v>
      </c>
      <c r="H339">
        <v>1.212</v>
      </c>
      <c r="I339" t="str">
        <f>VLOOKUP(U339,[2]BaseCases!$H$2:$K$143,2,FALSE)</f>
        <v>1.1782</v>
      </c>
      <c r="J339">
        <v>0</v>
      </c>
      <c r="K339">
        <v>0</v>
      </c>
      <c r="L339">
        <f t="shared" si="22"/>
        <v>23.537519962726652</v>
      </c>
      <c r="M339">
        <f t="shared" si="23"/>
        <v>9.0805770640656758E-2</v>
      </c>
      <c r="N339">
        <f>[2]Inputs!$B$5^2/((G339*[2]Inputs!$B$7)*(SQRT(1+H339^2)))</f>
        <v>23.537519962726652</v>
      </c>
      <c r="O339">
        <f t="shared" si="20"/>
        <v>9.0805770640656758E-2</v>
      </c>
      <c r="P339" t="str">
        <f>VLOOKUP(U339,[2]BaseCases!$H$2:$K$143,4,FALSE)</f>
        <v>1.0000</v>
      </c>
      <c r="Q339" t="str">
        <f>VLOOKUP(U339,[2]BaseCases!$H$2:$K$143,3,FALSE)</f>
        <v>1.0300</v>
      </c>
      <c r="R339">
        <v>0</v>
      </c>
      <c r="S339">
        <v>1</v>
      </c>
      <c r="T339" t="e">
        <f>IF(V339="","Test_"&amp;A339&amp;"_"&amp;[2]Inputs!$A$1&amp;"_R0"&amp;"_SCR"&amp;ROUND(G339,2)&amp;"_XR"&amp;ROUND(H339,2)&amp;"_P"&amp;E339&amp;"_Q"&amp;VLOOKUP(F339,#REF!,2,FALSE),"Test_"&amp;A339&amp;"_"&amp;[2]Inputs!$A$1&amp;"_R0"&amp;"_SCR"&amp;ROUND(G339,2)&amp;"_XR"&amp;ROUND(H339,2)&amp;"_P"&amp;E339&amp;"_Q"&amp;VLOOKUP(F339,#REF!,2,FALSE)&amp;"_"&amp;V339)</f>
        <v>#REF!</v>
      </c>
      <c r="U339" t="str">
        <f t="shared" si="21"/>
        <v>PSSE_DMAT_BESSC_SCR4.53_XR1.21_P-1_Q0</v>
      </c>
    </row>
    <row r="340" spans="1:21" x14ac:dyDescent="0.25">
      <c r="A340" t="s">
        <v>715</v>
      </c>
      <c r="B340" s="5" t="s">
        <v>17</v>
      </c>
      <c r="C340" t="s">
        <v>38</v>
      </c>
      <c r="E340">
        <v>-1</v>
      </c>
      <c r="F340">
        <v>0</v>
      </c>
      <c r="G340">
        <v>7.06</v>
      </c>
      <c r="H340">
        <v>1.6319999999999999</v>
      </c>
      <c r="I340" t="str">
        <f>VLOOKUP(U340,[2]BaseCases!$H$2:$K$143,2,FALSE)</f>
        <v>1.1081</v>
      </c>
      <c r="J340">
        <v>0</v>
      </c>
      <c r="K340">
        <v>0</v>
      </c>
      <c r="L340">
        <f t="shared" si="22"/>
        <v>12.398416711713383</v>
      </c>
      <c r="M340">
        <f t="shared" si="23"/>
        <v>6.4407510153791828E-2</v>
      </c>
      <c r="N340">
        <f>[2]Inputs!$B$5^2/((G340*[2]Inputs!$B$7)*(SQRT(1+H340^2)))</f>
        <v>12.398416711713383</v>
      </c>
      <c r="O340">
        <f t="shared" si="20"/>
        <v>6.4407510153791828E-2</v>
      </c>
      <c r="P340" t="str">
        <f>VLOOKUP(U340,[2]BaseCases!$H$2:$K$143,4,FALSE)</f>
        <v>1.0000</v>
      </c>
      <c r="Q340" t="str">
        <f>VLOOKUP(U340,[2]BaseCases!$H$2:$K$143,3,FALSE)</f>
        <v>1.0300</v>
      </c>
      <c r="R340">
        <v>0</v>
      </c>
      <c r="S340">
        <v>1</v>
      </c>
      <c r="T340" t="e">
        <f>IF(V340="","Test_"&amp;A340&amp;"_"&amp;[2]Inputs!$A$1&amp;"_R0"&amp;"_SCR"&amp;ROUND(G340,2)&amp;"_XR"&amp;ROUND(H340,2)&amp;"_P"&amp;E340&amp;"_Q"&amp;VLOOKUP(F340,#REF!,2,FALSE),"Test_"&amp;A340&amp;"_"&amp;[2]Inputs!$A$1&amp;"_R0"&amp;"_SCR"&amp;ROUND(G340,2)&amp;"_XR"&amp;ROUND(H340,2)&amp;"_P"&amp;E340&amp;"_Q"&amp;VLOOKUP(F340,#REF!,2,FALSE)&amp;"_"&amp;V340)</f>
        <v>#REF!</v>
      </c>
      <c r="U340" t="str">
        <f t="shared" si="21"/>
        <v>PSSE_DMAT_BESSC_SCR7.06_XR1.63_P-1_Q0</v>
      </c>
    </row>
    <row r="341" spans="1:21" x14ac:dyDescent="0.25">
      <c r="A341" t="s">
        <v>716</v>
      </c>
      <c r="B341" s="5" t="s">
        <v>17</v>
      </c>
      <c r="C341" t="s">
        <v>38</v>
      </c>
      <c r="E341">
        <v>-1</v>
      </c>
      <c r="F341">
        <v>0</v>
      </c>
      <c r="G341">
        <v>4.53</v>
      </c>
      <c r="H341">
        <v>1.212</v>
      </c>
      <c r="I341" t="str">
        <f>VLOOKUP(U341,[2]BaseCases!$H$2:$K$143,2,FALSE)</f>
        <v>1.1782</v>
      </c>
      <c r="J341">
        <v>0</v>
      </c>
      <c r="K341">
        <v>0</v>
      </c>
      <c r="L341">
        <f t="shared" si="22"/>
        <v>23.537519962726652</v>
      </c>
      <c r="M341">
        <f t="shared" si="23"/>
        <v>9.0805770640656758E-2</v>
      </c>
      <c r="N341">
        <f>[2]Inputs!$B$5^2/((G341*[2]Inputs!$B$7)*(SQRT(1+H341^2)))</f>
        <v>23.537519962726652</v>
      </c>
      <c r="O341">
        <f t="shared" si="20"/>
        <v>9.0805770640656758E-2</v>
      </c>
      <c r="P341" t="str">
        <f>VLOOKUP(U341,[2]BaseCases!$H$2:$K$143,4,FALSE)</f>
        <v>1.0000</v>
      </c>
      <c r="Q341" t="str">
        <f>VLOOKUP(U341,[2]BaseCases!$H$2:$K$143,3,FALSE)</f>
        <v>1.0300</v>
      </c>
      <c r="R341">
        <v>0</v>
      </c>
      <c r="S341">
        <v>1</v>
      </c>
      <c r="T341" t="e">
        <f>IF(V341="","Test_"&amp;A341&amp;"_"&amp;[2]Inputs!$A$1&amp;"_R0"&amp;"_SCR"&amp;ROUND(G341,2)&amp;"_XR"&amp;ROUND(H341,2)&amp;"_P"&amp;E341&amp;"_Q"&amp;VLOOKUP(F341,#REF!,2,FALSE),"Test_"&amp;A341&amp;"_"&amp;[2]Inputs!$A$1&amp;"_R0"&amp;"_SCR"&amp;ROUND(G341,2)&amp;"_XR"&amp;ROUND(H341,2)&amp;"_P"&amp;E341&amp;"_Q"&amp;VLOOKUP(F341,#REF!,2,FALSE)&amp;"_"&amp;V341)</f>
        <v>#REF!</v>
      </c>
      <c r="U341" t="str">
        <f t="shared" si="21"/>
        <v>PSSE_DMAT_BESSC_SCR4.53_XR1.21_P-1_Q0</v>
      </c>
    </row>
    <row r="342" spans="1:21" x14ac:dyDescent="0.25">
      <c r="A342" t="s">
        <v>717</v>
      </c>
      <c r="B342" s="5" t="s">
        <v>17</v>
      </c>
      <c r="C342" t="s">
        <v>50</v>
      </c>
      <c r="E342">
        <v>-1</v>
      </c>
      <c r="F342">
        <v>0</v>
      </c>
      <c r="G342">
        <v>10</v>
      </c>
      <c r="H342">
        <v>14</v>
      </c>
      <c r="I342" t="str">
        <f>VLOOKUP(U342,[2]BaseCases!$H$2:$K$143,2,FALSE)</f>
        <v>1.0414</v>
      </c>
      <c r="J342" s="3" t="str">
        <f>VLOOKUP(U342,[2]BaseCases!$H$2:$M$143,5,FALSE)</f>
        <v>33.5196</v>
      </c>
      <c r="K342">
        <v>0.9</v>
      </c>
      <c r="L342">
        <f t="shared" si="22"/>
        <v>1.1936621144128245</v>
      </c>
      <c r="M342">
        <f t="shared" si="23"/>
        <v>5.3193623249290875E-2</v>
      </c>
      <c r="N342">
        <f>[2]Inputs!$B$5^2/((G342*[2]Inputs!$B$7)*(SQRT(1+H342^2)))</f>
        <v>1.1936621144128245</v>
      </c>
      <c r="O342">
        <f t="shared" si="20"/>
        <v>5.3193623249290875E-2</v>
      </c>
      <c r="P342" t="str">
        <f>VLOOKUP(U342,[2]BaseCases!$H$2:$K$143,4,FALSE)</f>
        <v>1.0000</v>
      </c>
      <c r="Q342" t="str">
        <f>VLOOKUP(U342,[2]BaseCases!$H$2:$K$143,3,FALSE)</f>
        <v>1.0300</v>
      </c>
      <c r="R342">
        <v>0</v>
      </c>
      <c r="S342">
        <v>1</v>
      </c>
      <c r="T342" t="e">
        <f>IF(V342="","Test_"&amp;A342&amp;"_"&amp;[2]Inputs!$A$1&amp;"_R0"&amp;"_SCR"&amp;ROUND(G342,2)&amp;"_XR"&amp;ROUND(H342,2)&amp;"_P"&amp;E342&amp;"_Q"&amp;VLOOKUP(F342,#REF!,2,FALSE),"Test_"&amp;A342&amp;"_"&amp;[2]Inputs!$A$1&amp;"_R0"&amp;"_SCR"&amp;ROUND(G342,2)&amp;"_XR"&amp;ROUND(H342,2)&amp;"_P"&amp;E342&amp;"_Q"&amp;VLOOKUP(F342,#REF!,2,FALSE)&amp;"_"&amp;V342)</f>
        <v>#REF!</v>
      </c>
      <c r="U342" t="str">
        <f t="shared" si="21"/>
        <v>PSSE_DMAT_BESSC_SCR10_XR14_P-1_Q0</v>
      </c>
    </row>
    <row r="343" spans="1:21" x14ac:dyDescent="0.25">
      <c r="A343" t="s">
        <v>718</v>
      </c>
      <c r="B343" s="5" t="s">
        <v>17</v>
      </c>
      <c r="C343" t="s">
        <v>50</v>
      </c>
      <c r="E343">
        <v>-1</v>
      </c>
      <c r="F343">
        <v>-0.3</v>
      </c>
      <c r="G343">
        <v>10</v>
      </c>
      <c r="H343">
        <v>14</v>
      </c>
      <c r="I343" t="str">
        <f>VLOOKUP(U343,[2]BaseCases!$H$2:$K$143,2,FALSE)</f>
        <v>1.0701</v>
      </c>
      <c r="J343" s="3" t="str">
        <f>VLOOKUP(U343,[2]BaseCases!$H$2:$M$143,5,FALSE)</f>
        <v>33.8025</v>
      </c>
      <c r="K343">
        <v>0.9</v>
      </c>
      <c r="L343">
        <f t="shared" si="22"/>
        <v>1.1936621144128245</v>
      </c>
      <c r="M343">
        <f t="shared" si="23"/>
        <v>5.3193623249290875E-2</v>
      </c>
      <c r="N343">
        <f>[2]Inputs!$B$5^2/((G343*[2]Inputs!$B$7)*(SQRT(1+H343^2)))</f>
        <v>1.1936621144128245</v>
      </c>
      <c r="O343">
        <f t="shared" si="20"/>
        <v>5.3193623249290875E-2</v>
      </c>
      <c r="P343" t="str">
        <f>VLOOKUP(U343,[2]BaseCases!$H$2:$K$143,4,FALSE)</f>
        <v>0.9750</v>
      </c>
      <c r="Q343" t="str">
        <f>VLOOKUP(U343,[2]BaseCases!$H$2:$K$143,3,FALSE)</f>
        <v>1.0148</v>
      </c>
      <c r="R343">
        <v>0</v>
      </c>
      <c r="S343">
        <v>1</v>
      </c>
      <c r="T343" t="e">
        <f>IF(V343="","Test_"&amp;A343&amp;"_"&amp;[2]Inputs!$A$1&amp;"_R0"&amp;"_SCR"&amp;ROUND(G343,2)&amp;"_XR"&amp;ROUND(H343,2)&amp;"_P"&amp;E343&amp;"_Q"&amp;VLOOKUP(F343,#REF!,2,FALSE),"Test_"&amp;A343&amp;"_"&amp;[2]Inputs!$A$1&amp;"_R0"&amp;"_SCR"&amp;ROUND(G343,2)&amp;"_XR"&amp;ROUND(H343,2)&amp;"_P"&amp;E343&amp;"_Q"&amp;VLOOKUP(F343,#REF!,2,FALSE)&amp;"_"&amp;V343)</f>
        <v>#REF!</v>
      </c>
      <c r="U343" t="str">
        <f t="shared" si="21"/>
        <v>PSSE_DMAT_BESSC_SCR10_XR14_P-1_Q-0.3</v>
      </c>
    </row>
    <row r="344" spans="1:21" x14ac:dyDescent="0.25">
      <c r="A344" t="s">
        <v>719</v>
      </c>
      <c r="B344" s="5" t="s">
        <v>17</v>
      </c>
      <c r="C344" t="s">
        <v>50</v>
      </c>
      <c r="E344">
        <v>-1</v>
      </c>
      <c r="F344">
        <v>0.3</v>
      </c>
      <c r="G344">
        <v>10</v>
      </c>
      <c r="H344">
        <v>14</v>
      </c>
      <c r="I344" t="str">
        <f>VLOOKUP(U344,[2]BaseCases!$H$2:$K$143,2,FALSE)</f>
        <v>1.0126</v>
      </c>
      <c r="J344" s="3" t="str">
        <f>VLOOKUP(U344,[2]BaseCases!$H$2:$M$143,5,FALSE)</f>
        <v>33.1102</v>
      </c>
      <c r="K344">
        <v>0.9</v>
      </c>
      <c r="L344">
        <f t="shared" si="22"/>
        <v>1.1936621144128245</v>
      </c>
      <c r="M344">
        <f t="shared" si="23"/>
        <v>5.3193623249290875E-2</v>
      </c>
      <c r="N344">
        <f>[2]Inputs!$B$5^2/((G344*[2]Inputs!$B$7)*(SQRT(1+H344^2)))</f>
        <v>1.1936621144128245</v>
      </c>
      <c r="O344">
        <f t="shared" ref="O344:O407" si="24">N344*H344/(2*PI()*50)</f>
        <v>5.3193623249290875E-2</v>
      </c>
      <c r="P344" t="str">
        <f>VLOOKUP(U344,[2]BaseCases!$H$2:$K$143,4,FALSE)</f>
        <v>1.0375</v>
      </c>
      <c r="Q344" t="str">
        <f>VLOOKUP(U344,[2]BaseCases!$H$2:$K$143,3,FALSE)</f>
        <v>1.0452</v>
      </c>
      <c r="R344">
        <v>0</v>
      </c>
      <c r="S344">
        <v>1</v>
      </c>
      <c r="T344" t="e">
        <f>IF(V344="","Test_"&amp;A344&amp;"_"&amp;[2]Inputs!$A$1&amp;"_R0"&amp;"_SCR"&amp;ROUND(G344,2)&amp;"_XR"&amp;ROUND(H344,2)&amp;"_P"&amp;E344&amp;"_Q"&amp;VLOOKUP(F344,#REF!,2,FALSE),"Test_"&amp;A344&amp;"_"&amp;[2]Inputs!$A$1&amp;"_R0"&amp;"_SCR"&amp;ROUND(G344,2)&amp;"_XR"&amp;ROUND(H344,2)&amp;"_P"&amp;E344&amp;"_Q"&amp;VLOOKUP(F344,#REF!,2,FALSE)&amp;"_"&amp;V344)</f>
        <v>#REF!</v>
      </c>
      <c r="U344" t="str">
        <f t="shared" ref="U344:U407" si="25">"PSSE_DMAT_BESSC_SCR"&amp;ROUND(G344,2)&amp;"_XR"&amp;ROUND(H344,2)&amp;"_P"&amp;E344&amp;"_Q"&amp;F344</f>
        <v>PSSE_DMAT_BESSC_SCR10_XR14_P-1_Q0.3</v>
      </c>
    </row>
    <row r="345" spans="1:21" x14ac:dyDescent="0.25">
      <c r="A345" t="s">
        <v>720</v>
      </c>
      <c r="B345" s="5" t="s">
        <v>17</v>
      </c>
      <c r="C345" t="s">
        <v>50</v>
      </c>
      <c r="E345">
        <v>-1</v>
      </c>
      <c r="F345">
        <v>0</v>
      </c>
      <c r="G345">
        <v>3</v>
      </c>
      <c r="H345">
        <v>14</v>
      </c>
      <c r="I345" t="str">
        <f>VLOOKUP(U345,[2]BaseCases!$H$2:$K$143,2,FALSE)</f>
        <v>1.1013</v>
      </c>
      <c r="J345" s="3" t="str">
        <f>VLOOKUP(U345,[2]BaseCases!$H$2:$M$143,5,FALSE)</f>
        <v>14.5560</v>
      </c>
      <c r="K345">
        <v>0.9</v>
      </c>
      <c r="L345">
        <f t="shared" si="22"/>
        <v>3.9788737147094158</v>
      </c>
      <c r="M345">
        <f t="shared" si="23"/>
        <v>0.17731207749763628</v>
      </c>
      <c r="N345">
        <f>[2]Inputs!$B$5^2/((G345*[2]Inputs!$B$7)*(SQRT(1+H345^2)))</f>
        <v>3.9788737147094158</v>
      </c>
      <c r="O345">
        <f t="shared" si="24"/>
        <v>0.17731207749763628</v>
      </c>
      <c r="P345" t="str">
        <f>VLOOKUP(U345,[2]BaseCases!$H$2:$K$143,4,FALSE)</f>
        <v>1.0000</v>
      </c>
      <c r="Q345" t="str">
        <f>VLOOKUP(U345,[2]BaseCases!$H$2:$K$143,3,FALSE)</f>
        <v>1.0300</v>
      </c>
      <c r="R345">
        <v>0</v>
      </c>
      <c r="S345">
        <v>1</v>
      </c>
      <c r="T345" t="e">
        <f>IF(V345="","Test_"&amp;A345&amp;"_"&amp;[2]Inputs!$A$1&amp;"_R0"&amp;"_SCR"&amp;ROUND(G345,2)&amp;"_XR"&amp;ROUND(H345,2)&amp;"_P"&amp;E345&amp;"_Q"&amp;VLOOKUP(F345,#REF!,2,FALSE),"Test_"&amp;A345&amp;"_"&amp;[2]Inputs!$A$1&amp;"_R0"&amp;"_SCR"&amp;ROUND(G345,2)&amp;"_XR"&amp;ROUND(H345,2)&amp;"_P"&amp;E345&amp;"_Q"&amp;VLOOKUP(F345,#REF!,2,FALSE)&amp;"_"&amp;V345)</f>
        <v>#REF!</v>
      </c>
      <c r="U345" t="str">
        <f t="shared" si="25"/>
        <v>PSSE_DMAT_BESSC_SCR3_XR14_P-1_Q0</v>
      </c>
    </row>
    <row r="346" spans="1:21" x14ac:dyDescent="0.25">
      <c r="A346" t="s">
        <v>721</v>
      </c>
      <c r="B346" s="5" t="s">
        <v>17</v>
      </c>
      <c r="C346" t="s">
        <v>50</v>
      </c>
      <c r="E346">
        <v>-1</v>
      </c>
      <c r="F346">
        <v>-0.3</v>
      </c>
      <c r="G346">
        <v>3</v>
      </c>
      <c r="H346">
        <v>3</v>
      </c>
      <c r="I346" t="str">
        <f>VLOOKUP(U346,[2]BaseCases!$H$2:$K$143,2,FALSE)</f>
        <v>1.2552</v>
      </c>
      <c r="J346" s="3" t="str">
        <f>VLOOKUP(U346,[2]BaseCases!$H$2:$M$143,5,FALSE)</f>
        <v>15.4781</v>
      </c>
      <c r="K346">
        <v>0.9</v>
      </c>
      <c r="L346">
        <f t="shared" si="22"/>
        <v>17.660104471401873</v>
      </c>
      <c r="M346">
        <f t="shared" si="23"/>
        <v>0.16864157532857349</v>
      </c>
      <c r="N346">
        <f>[2]Inputs!$B$5^2/((G346*[2]Inputs!$B$7)*(SQRT(1+H346^2)))</f>
        <v>17.660104471401873</v>
      </c>
      <c r="O346">
        <f t="shared" si="24"/>
        <v>0.16864157532857349</v>
      </c>
      <c r="P346" t="str">
        <f>VLOOKUP(U346,[2]BaseCases!$H$2:$K$143,4,FALSE)</f>
        <v>0.9750</v>
      </c>
      <c r="Q346" t="str">
        <f>VLOOKUP(U346,[2]BaseCases!$H$2:$K$143,3,FALSE)</f>
        <v>1.0148</v>
      </c>
      <c r="R346">
        <v>0</v>
      </c>
      <c r="S346">
        <v>1</v>
      </c>
      <c r="T346" t="e">
        <f>IF(V346="","Test_"&amp;A346&amp;"_"&amp;[2]Inputs!$A$1&amp;"_R0"&amp;"_SCR"&amp;ROUND(G346,2)&amp;"_XR"&amp;ROUND(H346,2)&amp;"_P"&amp;E346&amp;"_Q"&amp;VLOOKUP(F346,#REF!,2,FALSE),"Test_"&amp;A346&amp;"_"&amp;[2]Inputs!$A$1&amp;"_R0"&amp;"_SCR"&amp;ROUND(G346,2)&amp;"_XR"&amp;ROUND(H346,2)&amp;"_P"&amp;E346&amp;"_Q"&amp;VLOOKUP(F346,#REF!,2,FALSE)&amp;"_"&amp;V346)</f>
        <v>#REF!</v>
      </c>
      <c r="U346" t="str">
        <f t="shared" si="25"/>
        <v>PSSE_DMAT_BESSC_SCR3_XR3_P-1_Q-0.3</v>
      </c>
    </row>
    <row r="347" spans="1:21" x14ac:dyDescent="0.25">
      <c r="A347" t="s">
        <v>722</v>
      </c>
      <c r="B347" s="5" t="s">
        <v>17</v>
      </c>
      <c r="C347" t="s">
        <v>50</v>
      </c>
      <c r="E347">
        <v>-1</v>
      </c>
      <c r="F347">
        <v>0.3</v>
      </c>
      <c r="G347">
        <v>3</v>
      </c>
      <c r="H347">
        <v>3</v>
      </c>
      <c r="I347" t="str">
        <f>VLOOKUP(U347,[2]BaseCases!$H$2:$K$143,2,FALSE)</f>
        <v>1.0936</v>
      </c>
      <c r="J347" s="3" t="str">
        <f>VLOOKUP(U347,[2]BaseCases!$H$2:$M$143,5,FALSE)</f>
        <v>14.4448</v>
      </c>
      <c r="K347">
        <v>0.9</v>
      </c>
      <c r="L347">
        <f t="shared" si="22"/>
        <v>17.660104471401873</v>
      </c>
      <c r="M347">
        <f t="shared" si="23"/>
        <v>0.16864157532857349</v>
      </c>
      <c r="N347">
        <f>[2]Inputs!$B$5^2/((G347*[2]Inputs!$B$7)*(SQRT(1+H347^2)))</f>
        <v>17.660104471401873</v>
      </c>
      <c r="O347">
        <f t="shared" si="24"/>
        <v>0.16864157532857349</v>
      </c>
      <c r="P347" t="str">
        <f>VLOOKUP(U347,[2]BaseCases!$H$2:$K$143,4,FALSE)</f>
        <v>1.0375</v>
      </c>
      <c r="Q347" t="str">
        <f>VLOOKUP(U347,[2]BaseCases!$H$2:$K$143,3,FALSE)</f>
        <v>1.0452</v>
      </c>
      <c r="R347">
        <v>0</v>
      </c>
      <c r="S347">
        <v>1</v>
      </c>
      <c r="T347" t="e">
        <f>IF(V347="","Test_"&amp;A347&amp;"_"&amp;[2]Inputs!$A$1&amp;"_R0"&amp;"_SCR"&amp;ROUND(G347,2)&amp;"_XR"&amp;ROUND(H347,2)&amp;"_P"&amp;E347&amp;"_Q"&amp;VLOOKUP(F347,#REF!,2,FALSE),"Test_"&amp;A347&amp;"_"&amp;[2]Inputs!$A$1&amp;"_R0"&amp;"_SCR"&amp;ROUND(G347,2)&amp;"_XR"&amp;ROUND(H347,2)&amp;"_P"&amp;E347&amp;"_Q"&amp;VLOOKUP(F347,#REF!,2,FALSE)&amp;"_"&amp;V347)</f>
        <v>#REF!</v>
      </c>
      <c r="U347" t="str">
        <f t="shared" si="25"/>
        <v>PSSE_DMAT_BESSC_SCR3_XR3_P-1_Q0.3</v>
      </c>
    </row>
    <row r="348" spans="1:21" x14ac:dyDescent="0.25">
      <c r="A348" t="s">
        <v>723</v>
      </c>
      <c r="B348" s="5" t="s">
        <v>17</v>
      </c>
      <c r="C348" t="s">
        <v>50</v>
      </c>
      <c r="E348">
        <v>-1</v>
      </c>
      <c r="F348">
        <v>0</v>
      </c>
      <c r="G348">
        <v>7.06</v>
      </c>
      <c r="H348">
        <v>1.6319999999999999</v>
      </c>
      <c r="I348" t="str">
        <f>VLOOKUP(U348,[2]BaseCases!$H$2:$K$143,2,FALSE)</f>
        <v>1.1081</v>
      </c>
      <c r="J348" s="3" t="str">
        <f>VLOOKUP(U348,[2]BaseCases!$H$2:$M$143,5,FALSE)</f>
        <v>27.7148</v>
      </c>
      <c r="K348">
        <v>0.9</v>
      </c>
      <c r="L348">
        <f t="shared" si="22"/>
        <v>12.398416711713383</v>
      </c>
      <c r="M348">
        <f t="shared" si="23"/>
        <v>6.4407510153791828E-2</v>
      </c>
      <c r="N348">
        <f>[2]Inputs!$B$5^2/((G348*[2]Inputs!$B$7)*(SQRT(1+H348^2)))</f>
        <v>12.398416711713383</v>
      </c>
      <c r="O348">
        <f t="shared" si="24"/>
        <v>6.4407510153791828E-2</v>
      </c>
      <c r="P348" t="str">
        <f>VLOOKUP(U348,[2]BaseCases!$H$2:$K$143,4,FALSE)</f>
        <v>1.0000</v>
      </c>
      <c r="Q348" t="str">
        <f>VLOOKUP(U348,[2]BaseCases!$H$2:$K$143,3,FALSE)</f>
        <v>1.0300</v>
      </c>
      <c r="R348">
        <v>0</v>
      </c>
      <c r="S348">
        <v>1</v>
      </c>
      <c r="T348" t="e">
        <f>IF(V348="","Test_"&amp;A348&amp;"_"&amp;[2]Inputs!$A$1&amp;"_R0"&amp;"_SCR"&amp;ROUND(G348,2)&amp;"_XR"&amp;ROUND(H348,2)&amp;"_P"&amp;E348&amp;"_Q"&amp;VLOOKUP(F348,#REF!,2,FALSE),"Test_"&amp;A348&amp;"_"&amp;[2]Inputs!$A$1&amp;"_R0"&amp;"_SCR"&amp;ROUND(G348,2)&amp;"_XR"&amp;ROUND(H348,2)&amp;"_P"&amp;E348&amp;"_Q"&amp;VLOOKUP(F348,#REF!,2,FALSE)&amp;"_"&amp;V348)</f>
        <v>#REF!</v>
      </c>
      <c r="U348" t="str">
        <f t="shared" si="25"/>
        <v>PSSE_DMAT_BESSC_SCR7.06_XR1.63_P-1_Q0</v>
      </c>
    </row>
    <row r="349" spans="1:21" x14ac:dyDescent="0.25">
      <c r="A349" t="s">
        <v>724</v>
      </c>
      <c r="B349" s="5" t="s">
        <v>17</v>
      </c>
      <c r="C349" t="s">
        <v>50</v>
      </c>
      <c r="E349">
        <v>-1</v>
      </c>
      <c r="F349">
        <v>-0.3</v>
      </c>
      <c r="G349">
        <v>7.06</v>
      </c>
      <c r="H349">
        <v>1.6319999999999999</v>
      </c>
      <c r="I349" t="str">
        <f>VLOOKUP(U349,[2]BaseCases!$H$2:$K$143,2,FALSE)</f>
        <v>1.1411</v>
      </c>
      <c r="J349" s="3" t="str">
        <f>VLOOKUP(U349,[2]BaseCases!$H$2:$M$143,5,FALSE)</f>
        <v>27.8815</v>
      </c>
      <c r="K349">
        <v>0.9</v>
      </c>
      <c r="L349">
        <f t="shared" si="22"/>
        <v>12.398416711713383</v>
      </c>
      <c r="M349">
        <f t="shared" si="23"/>
        <v>6.4407510153791828E-2</v>
      </c>
      <c r="N349">
        <f>[2]Inputs!$B$5^2/((G349*[2]Inputs!$B$7)*(SQRT(1+H349^2)))</f>
        <v>12.398416711713383</v>
      </c>
      <c r="O349">
        <f t="shared" si="24"/>
        <v>6.4407510153791828E-2</v>
      </c>
      <c r="P349" t="str">
        <f>VLOOKUP(U349,[2]BaseCases!$H$2:$K$143,4,FALSE)</f>
        <v>0.9750</v>
      </c>
      <c r="Q349" t="str">
        <f>VLOOKUP(U349,[2]BaseCases!$H$2:$K$143,3,FALSE)</f>
        <v>1.0148</v>
      </c>
      <c r="R349">
        <v>0</v>
      </c>
      <c r="S349">
        <v>1</v>
      </c>
      <c r="T349" t="e">
        <f>IF(V349="","Test_"&amp;A349&amp;"_"&amp;[2]Inputs!$A$1&amp;"_R0"&amp;"_SCR"&amp;ROUND(G349,2)&amp;"_XR"&amp;ROUND(H349,2)&amp;"_P"&amp;E349&amp;"_Q"&amp;VLOOKUP(F349,#REF!,2,FALSE),"Test_"&amp;A349&amp;"_"&amp;[2]Inputs!$A$1&amp;"_R0"&amp;"_SCR"&amp;ROUND(G349,2)&amp;"_XR"&amp;ROUND(H349,2)&amp;"_P"&amp;E349&amp;"_Q"&amp;VLOOKUP(F349,#REF!,2,FALSE)&amp;"_"&amp;V349)</f>
        <v>#REF!</v>
      </c>
      <c r="U349" t="str">
        <f t="shared" si="25"/>
        <v>PSSE_DMAT_BESSC_SCR7.06_XR1.63_P-1_Q-0.3</v>
      </c>
    </row>
    <row r="350" spans="1:21" x14ac:dyDescent="0.25">
      <c r="A350" t="s">
        <v>725</v>
      </c>
      <c r="B350" s="5" t="s">
        <v>17</v>
      </c>
      <c r="C350" t="s">
        <v>50</v>
      </c>
      <c r="E350">
        <v>-1</v>
      </c>
      <c r="F350">
        <v>0.3</v>
      </c>
      <c r="G350">
        <v>7.06</v>
      </c>
      <c r="H350">
        <v>1.6319999999999999</v>
      </c>
      <c r="I350" t="str">
        <f>VLOOKUP(U350,[2]BaseCases!$H$2:$K$143,2,FALSE)</f>
        <v>1.0757</v>
      </c>
      <c r="J350" s="3" t="str">
        <f>VLOOKUP(U350,[2]BaseCases!$H$2:$M$143,5,FALSE)</f>
        <v>27.4484</v>
      </c>
      <c r="K350">
        <v>0.9</v>
      </c>
      <c r="L350">
        <f t="shared" si="22"/>
        <v>12.398416711713383</v>
      </c>
      <c r="M350">
        <f t="shared" si="23"/>
        <v>6.4407510153791828E-2</v>
      </c>
      <c r="N350">
        <f>[2]Inputs!$B$5^2/((G350*[2]Inputs!$B$7)*(SQRT(1+H350^2)))</f>
        <v>12.398416711713383</v>
      </c>
      <c r="O350">
        <f t="shared" si="24"/>
        <v>6.4407510153791828E-2</v>
      </c>
      <c r="P350" t="str">
        <f>VLOOKUP(U350,[2]BaseCases!$H$2:$K$143,4,FALSE)</f>
        <v>1.0375</v>
      </c>
      <c r="Q350" t="str">
        <f>VLOOKUP(U350,[2]BaseCases!$H$2:$K$143,3,FALSE)</f>
        <v>1.0452</v>
      </c>
      <c r="R350">
        <v>0</v>
      </c>
      <c r="S350">
        <v>1</v>
      </c>
      <c r="T350" t="e">
        <f>IF(V350="","Test_"&amp;A350&amp;"_"&amp;[2]Inputs!$A$1&amp;"_R0"&amp;"_SCR"&amp;ROUND(G350,2)&amp;"_XR"&amp;ROUND(H350,2)&amp;"_P"&amp;E350&amp;"_Q"&amp;VLOOKUP(F350,#REF!,2,FALSE),"Test_"&amp;A350&amp;"_"&amp;[2]Inputs!$A$1&amp;"_R0"&amp;"_SCR"&amp;ROUND(G350,2)&amp;"_XR"&amp;ROUND(H350,2)&amp;"_P"&amp;E350&amp;"_Q"&amp;VLOOKUP(F350,#REF!,2,FALSE)&amp;"_"&amp;V350)</f>
        <v>#REF!</v>
      </c>
      <c r="U350" t="str">
        <f t="shared" si="25"/>
        <v>PSSE_DMAT_BESSC_SCR7.06_XR1.63_P-1_Q0.3</v>
      </c>
    </row>
    <row r="351" spans="1:21" x14ac:dyDescent="0.25">
      <c r="A351" t="s">
        <v>726</v>
      </c>
      <c r="B351" s="5" t="s">
        <v>17</v>
      </c>
      <c r="C351" t="s">
        <v>50</v>
      </c>
      <c r="E351">
        <v>-1</v>
      </c>
      <c r="F351">
        <v>0</v>
      </c>
      <c r="G351">
        <v>4.53</v>
      </c>
      <c r="H351">
        <v>1.212</v>
      </c>
      <c r="I351" t="str">
        <f>VLOOKUP(U351,[2]BaseCases!$H$2:$K$143,2,FALSE)</f>
        <v>1.1782</v>
      </c>
      <c r="J351" s="3" t="str">
        <f>VLOOKUP(U351,[2]BaseCases!$H$2:$M$143,5,FALSE)</f>
        <v>20.8690</v>
      </c>
      <c r="K351">
        <v>0.9</v>
      </c>
      <c r="L351">
        <f t="shared" si="22"/>
        <v>23.537519962726652</v>
      </c>
      <c r="M351">
        <f t="shared" si="23"/>
        <v>9.0805770640656758E-2</v>
      </c>
      <c r="N351">
        <f>[2]Inputs!$B$5^2/((G351*[2]Inputs!$B$7)*(SQRT(1+H351^2)))</f>
        <v>23.537519962726652</v>
      </c>
      <c r="O351">
        <f t="shared" si="24"/>
        <v>9.0805770640656758E-2</v>
      </c>
      <c r="P351" t="str">
        <f>VLOOKUP(U351,[2]BaseCases!$H$2:$K$143,4,FALSE)</f>
        <v>1.0000</v>
      </c>
      <c r="Q351" t="str">
        <f>VLOOKUP(U351,[2]BaseCases!$H$2:$K$143,3,FALSE)</f>
        <v>1.0300</v>
      </c>
      <c r="R351">
        <v>0</v>
      </c>
      <c r="S351">
        <v>1</v>
      </c>
      <c r="T351" t="e">
        <f>IF(V351="","Test_"&amp;A351&amp;"_"&amp;[2]Inputs!$A$1&amp;"_R0"&amp;"_SCR"&amp;ROUND(G351,2)&amp;"_XR"&amp;ROUND(H351,2)&amp;"_P"&amp;E351&amp;"_Q"&amp;VLOOKUP(F351,#REF!,2,FALSE),"Test_"&amp;A351&amp;"_"&amp;[2]Inputs!$A$1&amp;"_R0"&amp;"_SCR"&amp;ROUND(G351,2)&amp;"_XR"&amp;ROUND(H351,2)&amp;"_P"&amp;E351&amp;"_Q"&amp;VLOOKUP(F351,#REF!,2,FALSE)&amp;"_"&amp;V351)</f>
        <v>#REF!</v>
      </c>
      <c r="U351" t="str">
        <f t="shared" si="25"/>
        <v>PSSE_DMAT_BESSC_SCR4.53_XR1.21_P-1_Q0</v>
      </c>
    </row>
    <row r="352" spans="1:21" x14ac:dyDescent="0.25">
      <c r="A352" t="s">
        <v>727</v>
      </c>
      <c r="B352" s="5" t="s">
        <v>17</v>
      </c>
      <c r="C352" t="s">
        <v>50</v>
      </c>
      <c r="E352">
        <v>-1</v>
      </c>
      <c r="F352">
        <v>-0.3</v>
      </c>
      <c r="G352">
        <v>4.53</v>
      </c>
      <c r="H352">
        <v>1.212</v>
      </c>
      <c r="I352" t="str">
        <f>VLOOKUP(U352,[2]BaseCases!$H$2:$K$143,2,FALSE)</f>
        <v>1.2225</v>
      </c>
      <c r="J352" s="3" t="str">
        <f>VLOOKUP(U352,[2]BaseCases!$H$2:$M$143,5,FALSE)</f>
        <v>20.9829</v>
      </c>
      <c r="K352">
        <v>0.9</v>
      </c>
      <c r="L352">
        <f t="shared" si="22"/>
        <v>23.537519962726652</v>
      </c>
      <c r="M352">
        <f t="shared" si="23"/>
        <v>9.0805770640656758E-2</v>
      </c>
      <c r="N352">
        <f>[2]Inputs!$B$5^2/((G352*[2]Inputs!$B$7)*(SQRT(1+H352^2)))</f>
        <v>23.537519962726652</v>
      </c>
      <c r="O352">
        <f t="shared" si="24"/>
        <v>9.0805770640656758E-2</v>
      </c>
      <c r="P352" t="str">
        <f>VLOOKUP(U352,[2]BaseCases!$H$2:$K$143,4,FALSE)</f>
        <v>0.9750</v>
      </c>
      <c r="Q352" t="str">
        <f>VLOOKUP(U352,[2]BaseCases!$H$2:$K$143,3,FALSE)</f>
        <v>1.0148</v>
      </c>
      <c r="R352">
        <v>0</v>
      </c>
      <c r="S352">
        <v>1</v>
      </c>
      <c r="T352" t="e">
        <f>IF(V352="","Test_"&amp;A352&amp;"_"&amp;[2]Inputs!$A$1&amp;"_R0"&amp;"_SCR"&amp;ROUND(G352,2)&amp;"_XR"&amp;ROUND(H352,2)&amp;"_P"&amp;E352&amp;"_Q"&amp;VLOOKUP(F352,#REF!,2,FALSE),"Test_"&amp;A352&amp;"_"&amp;[2]Inputs!$A$1&amp;"_R0"&amp;"_SCR"&amp;ROUND(G352,2)&amp;"_XR"&amp;ROUND(H352,2)&amp;"_P"&amp;E352&amp;"_Q"&amp;VLOOKUP(F352,#REF!,2,FALSE)&amp;"_"&amp;V352)</f>
        <v>#REF!</v>
      </c>
      <c r="U352" t="str">
        <f t="shared" si="25"/>
        <v>PSSE_DMAT_BESSC_SCR4.53_XR1.21_P-1_Q-0.3</v>
      </c>
    </row>
    <row r="353" spans="1:21" x14ac:dyDescent="0.25">
      <c r="A353" t="s">
        <v>728</v>
      </c>
      <c r="B353" s="5" t="s">
        <v>17</v>
      </c>
      <c r="C353" t="s">
        <v>50</v>
      </c>
      <c r="E353">
        <v>-1</v>
      </c>
      <c r="F353">
        <v>0.3</v>
      </c>
      <c r="G353">
        <v>4.53</v>
      </c>
      <c r="H353">
        <v>1.212</v>
      </c>
      <c r="I353" t="str">
        <f>VLOOKUP(U353,[2]BaseCases!$H$2:$K$143,2,FALSE)</f>
        <v>1.1358</v>
      </c>
      <c r="J353" s="3" t="str">
        <f>VLOOKUP(U353,[2]BaseCases!$H$2:$M$143,5,FALSE)</f>
        <v>20.6636</v>
      </c>
      <c r="K353">
        <v>0.9</v>
      </c>
      <c r="L353">
        <f t="shared" si="22"/>
        <v>23.537519962726652</v>
      </c>
      <c r="M353">
        <f t="shared" si="23"/>
        <v>9.0805770640656758E-2</v>
      </c>
      <c r="N353">
        <f>[2]Inputs!$B$5^2/((G353*[2]Inputs!$B$7)*(SQRT(1+H353^2)))</f>
        <v>23.537519962726652</v>
      </c>
      <c r="O353">
        <f t="shared" si="24"/>
        <v>9.0805770640656758E-2</v>
      </c>
      <c r="P353" t="str">
        <f>VLOOKUP(U353,[2]BaseCases!$H$2:$K$143,4,FALSE)</f>
        <v>1.0375</v>
      </c>
      <c r="Q353" t="str">
        <f>VLOOKUP(U353,[2]BaseCases!$H$2:$K$143,3,FALSE)</f>
        <v>1.0452</v>
      </c>
      <c r="R353">
        <v>0</v>
      </c>
      <c r="S353">
        <v>1</v>
      </c>
      <c r="T353" t="e">
        <f>IF(V353="","Test_"&amp;A353&amp;"_"&amp;[2]Inputs!$A$1&amp;"_R0"&amp;"_SCR"&amp;ROUND(G353,2)&amp;"_XR"&amp;ROUND(H353,2)&amp;"_P"&amp;E353&amp;"_Q"&amp;VLOOKUP(F353,#REF!,2,FALSE),"Test_"&amp;A353&amp;"_"&amp;[2]Inputs!$A$1&amp;"_R0"&amp;"_SCR"&amp;ROUND(G353,2)&amp;"_XR"&amp;ROUND(H353,2)&amp;"_P"&amp;E353&amp;"_Q"&amp;VLOOKUP(F353,#REF!,2,FALSE)&amp;"_"&amp;V353)</f>
        <v>#REF!</v>
      </c>
      <c r="U353" t="str">
        <f t="shared" si="25"/>
        <v>PSSE_DMAT_BESSC_SCR4.53_XR1.21_P-1_Q0.3</v>
      </c>
    </row>
    <row r="354" spans="1:21" x14ac:dyDescent="0.25">
      <c r="A354" t="s">
        <v>729</v>
      </c>
      <c r="B354" s="5" t="s">
        <v>17</v>
      </c>
      <c r="C354" t="s">
        <v>51</v>
      </c>
      <c r="E354">
        <v>-1</v>
      </c>
      <c r="F354">
        <v>0</v>
      </c>
      <c r="G354">
        <v>10</v>
      </c>
      <c r="H354">
        <v>14</v>
      </c>
      <c r="I354" t="str">
        <f>VLOOKUP(U354,[2]BaseCases!$H$2:$K$143,2,FALSE)</f>
        <v>1.0414</v>
      </c>
      <c r="J354" s="3" t="str">
        <f>VLOOKUP(U354,[2]BaseCases!$H$2:$M$143,6,FALSE)</f>
        <v>44.8509</v>
      </c>
      <c r="K354">
        <v>0.1</v>
      </c>
      <c r="L354">
        <f t="shared" si="22"/>
        <v>1.1936621144128245</v>
      </c>
      <c r="M354">
        <f t="shared" si="23"/>
        <v>5.3193623249290875E-2</v>
      </c>
      <c r="N354">
        <f>[2]Inputs!$B$5^2/((G354*[2]Inputs!$B$7)*(SQRT(1+H354^2)))</f>
        <v>1.1936621144128245</v>
      </c>
      <c r="O354">
        <f t="shared" si="24"/>
        <v>5.3193623249290875E-2</v>
      </c>
      <c r="P354" t="str">
        <f>VLOOKUP(U354,[2]BaseCases!$H$2:$K$143,4,FALSE)</f>
        <v>1.0000</v>
      </c>
      <c r="Q354" t="str">
        <f>VLOOKUP(U354,[2]BaseCases!$H$2:$K$143,3,FALSE)</f>
        <v>1.0300</v>
      </c>
      <c r="R354">
        <v>0</v>
      </c>
      <c r="S354">
        <v>1</v>
      </c>
      <c r="T354" t="e">
        <f>IF(V354="","Test_"&amp;A354&amp;"_"&amp;[2]Inputs!$A$1&amp;"_R0"&amp;"_SCR"&amp;ROUND(G354,2)&amp;"_XR"&amp;ROUND(H354,2)&amp;"_P"&amp;E354&amp;"_Q"&amp;VLOOKUP(F354,#REF!,2,FALSE),"Test_"&amp;A354&amp;"_"&amp;[2]Inputs!$A$1&amp;"_R0"&amp;"_SCR"&amp;ROUND(G354,2)&amp;"_XR"&amp;ROUND(H354,2)&amp;"_P"&amp;E354&amp;"_Q"&amp;VLOOKUP(F354,#REF!,2,FALSE)&amp;"_"&amp;V354)</f>
        <v>#REF!</v>
      </c>
      <c r="U354" t="str">
        <f t="shared" si="25"/>
        <v>PSSE_DMAT_BESSC_SCR10_XR14_P-1_Q0</v>
      </c>
    </row>
    <row r="355" spans="1:21" x14ac:dyDescent="0.25">
      <c r="A355" t="s">
        <v>730</v>
      </c>
      <c r="B355" s="5" t="s">
        <v>17</v>
      </c>
      <c r="C355" t="s">
        <v>51</v>
      </c>
      <c r="E355">
        <v>-1</v>
      </c>
      <c r="F355">
        <v>-0.3</v>
      </c>
      <c r="G355">
        <v>10</v>
      </c>
      <c r="H355">
        <v>14</v>
      </c>
      <c r="I355" t="str">
        <f>VLOOKUP(U355,[2]BaseCases!$H$2:$K$143,2,FALSE)</f>
        <v>1.0701</v>
      </c>
      <c r="J355" s="3" t="str">
        <f>VLOOKUP(U355,[2]BaseCases!$H$2:$M$143,6,FALSE)</f>
        <v>45.8670</v>
      </c>
      <c r="K355">
        <v>0.1</v>
      </c>
      <c r="L355">
        <f t="shared" si="22"/>
        <v>1.1936621144128245</v>
      </c>
      <c r="M355">
        <f t="shared" si="23"/>
        <v>5.3193623249290875E-2</v>
      </c>
      <c r="N355">
        <f>[2]Inputs!$B$5^2/((G355*[2]Inputs!$B$7)*(SQRT(1+H355^2)))</f>
        <v>1.1936621144128245</v>
      </c>
      <c r="O355">
        <f t="shared" si="24"/>
        <v>5.3193623249290875E-2</v>
      </c>
      <c r="P355" t="str">
        <f>VLOOKUP(U355,[2]BaseCases!$H$2:$K$143,4,FALSE)</f>
        <v>0.9750</v>
      </c>
      <c r="Q355" t="str">
        <f>VLOOKUP(U355,[2]BaseCases!$H$2:$K$143,3,FALSE)</f>
        <v>1.0148</v>
      </c>
      <c r="R355">
        <v>0</v>
      </c>
      <c r="S355">
        <v>1</v>
      </c>
      <c r="T355" t="e">
        <f>IF(V355="","Test_"&amp;A355&amp;"_"&amp;[2]Inputs!$A$1&amp;"_R0"&amp;"_SCR"&amp;ROUND(G355,2)&amp;"_XR"&amp;ROUND(H355,2)&amp;"_P"&amp;E355&amp;"_Q"&amp;VLOOKUP(F355,#REF!,2,FALSE),"Test_"&amp;A355&amp;"_"&amp;[2]Inputs!$A$1&amp;"_R0"&amp;"_SCR"&amp;ROUND(G355,2)&amp;"_XR"&amp;ROUND(H355,2)&amp;"_P"&amp;E355&amp;"_Q"&amp;VLOOKUP(F355,#REF!,2,FALSE)&amp;"_"&amp;V355)</f>
        <v>#REF!</v>
      </c>
      <c r="U355" t="str">
        <f t="shared" si="25"/>
        <v>PSSE_DMAT_BESSC_SCR10_XR14_P-1_Q-0.3</v>
      </c>
    </row>
    <row r="356" spans="1:21" x14ac:dyDescent="0.25">
      <c r="A356" t="s">
        <v>731</v>
      </c>
      <c r="B356" s="5" t="s">
        <v>17</v>
      </c>
      <c r="C356" t="s">
        <v>51</v>
      </c>
      <c r="E356">
        <v>-1</v>
      </c>
      <c r="F356">
        <v>0.3</v>
      </c>
      <c r="G356">
        <v>10</v>
      </c>
      <c r="H356">
        <v>14</v>
      </c>
      <c r="I356" t="str">
        <f>VLOOKUP(U356,[2]BaseCases!$H$2:$K$143,2,FALSE)</f>
        <v>1.0126</v>
      </c>
      <c r="J356" s="3" t="str">
        <f>VLOOKUP(U356,[2]BaseCases!$H$2:$M$143,6,FALSE)</f>
        <v>44.3128</v>
      </c>
      <c r="K356">
        <v>0.1</v>
      </c>
      <c r="L356">
        <f t="shared" si="22"/>
        <v>1.1936621144128245</v>
      </c>
      <c r="M356">
        <f t="shared" si="23"/>
        <v>5.3193623249290875E-2</v>
      </c>
      <c r="N356">
        <f>[2]Inputs!$B$5^2/((G356*[2]Inputs!$B$7)*(SQRT(1+H356^2)))</f>
        <v>1.1936621144128245</v>
      </c>
      <c r="O356">
        <f t="shared" si="24"/>
        <v>5.3193623249290875E-2</v>
      </c>
      <c r="P356" t="str">
        <f>VLOOKUP(U356,[2]BaseCases!$H$2:$K$143,4,FALSE)</f>
        <v>1.0375</v>
      </c>
      <c r="Q356" t="str">
        <f>VLOOKUP(U356,[2]BaseCases!$H$2:$K$143,3,FALSE)</f>
        <v>1.0452</v>
      </c>
      <c r="R356">
        <v>0</v>
      </c>
      <c r="S356">
        <v>1</v>
      </c>
      <c r="T356" t="e">
        <f>IF(V356="","Test_"&amp;A356&amp;"_"&amp;[2]Inputs!$A$1&amp;"_R0"&amp;"_SCR"&amp;ROUND(G356,2)&amp;"_XR"&amp;ROUND(H356,2)&amp;"_P"&amp;E356&amp;"_Q"&amp;VLOOKUP(F356,#REF!,2,FALSE),"Test_"&amp;A356&amp;"_"&amp;[2]Inputs!$A$1&amp;"_R0"&amp;"_SCR"&amp;ROUND(G356,2)&amp;"_XR"&amp;ROUND(H356,2)&amp;"_P"&amp;E356&amp;"_Q"&amp;VLOOKUP(F356,#REF!,2,FALSE)&amp;"_"&amp;V356)</f>
        <v>#REF!</v>
      </c>
      <c r="U356" t="str">
        <f t="shared" si="25"/>
        <v>PSSE_DMAT_BESSC_SCR10_XR14_P-1_Q0.3</v>
      </c>
    </row>
    <row r="357" spans="1:21" x14ac:dyDescent="0.25">
      <c r="A357" s="5" t="s">
        <v>732</v>
      </c>
      <c r="B357" s="5" t="s">
        <v>17</v>
      </c>
      <c r="C357" t="s">
        <v>51</v>
      </c>
      <c r="E357">
        <v>-1</v>
      </c>
      <c r="F357">
        <v>0</v>
      </c>
      <c r="G357">
        <v>3</v>
      </c>
      <c r="H357">
        <v>14</v>
      </c>
      <c r="I357" t="str">
        <f>VLOOKUP(U357,[2]BaseCases!$H$2:$K$143,2,FALSE)</f>
        <v>1.1013</v>
      </c>
      <c r="J357" s="3" t="str">
        <f>VLOOKUP(U357,[2]BaseCases!$H$2:$M$143,6,FALSE)</f>
        <v>19.8472</v>
      </c>
      <c r="K357">
        <v>0.1</v>
      </c>
      <c r="L357">
        <f t="shared" si="22"/>
        <v>3.9788737147094158</v>
      </c>
      <c r="M357">
        <f t="shared" si="23"/>
        <v>0.17731207749763628</v>
      </c>
      <c r="N357">
        <f>[2]Inputs!$B$5^2/((G357*[2]Inputs!$B$7)*(SQRT(1+H357^2)))</f>
        <v>3.9788737147094158</v>
      </c>
      <c r="O357">
        <f t="shared" si="24"/>
        <v>0.17731207749763628</v>
      </c>
      <c r="P357" t="str">
        <f>VLOOKUP(U357,[2]BaseCases!$H$2:$K$143,4,FALSE)</f>
        <v>1.0000</v>
      </c>
      <c r="Q357" t="str">
        <f>VLOOKUP(U357,[2]BaseCases!$H$2:$K$143,3,FALSE)</f>
        <v>1.0300</v>
      </c>
      <c r="R357">
        <v>0</v>
      </c>
      <c r="S357">
        <v>1</v>
      </c>
      <c r="T357" t="e">
        <f>IF(V357="","Test_"&amp;A357&amp;"_"&amp;[2]Inputs!$A$1&amp;"_R0"&amp;"_SCR"&amp;ROUND(G357,2)&amp;"_XR"&amp;ROUND(H357,2)&amp;"_P"&amp;E357&amp;"_Q"&amp;VLOOKUP(F357,#REF!,2,FALSE),"Test_"&amp;A357&amp;"_"&amp;[2]Inputs!$A$1&amp;"_R0"&amp;"_SCR"&amp;ROUND(G357,2)&amp;"_XR"&amp;ROUND(H357,2)&amp;"_P"&amp;E357&amp;"_Q"&amp;VLOOKUP(F357,#REF!,2,FALSE)&amp;"_"&amp;V357)</f>
        <v>#REF!</v>
      </c>
      <c r="U357" t="str">
        <f t="shared" si="25"/>
        <v>PSSE_DMAT_BESSC_SCR3_XR14_P-1_Q0</v>
      </c>
    </row>
    <row r="358" spans="1:21" x14ac:dyDescent="0.25">
      <c r="A358" s="5" t="s">
        <v>733</v>
      </c>
      <c r="B358" s="5" t="s">
        <v>17</v>
      </c>
      <c r="C358" t="s">
        <v>51</v>
      </c>
      <c r="E358">
        <v>-1</v>
      </c>
      <c r="F358">
        <v>-0.3</v>
      </c>
      <c r="G358">
        <v>3</v>
      </c>
      <c r="H358">
        <v>3</v>
      </c>
      <c r="I358" t="str">
        <f>VLOOKUP(U358,[2]BaseCases!$H$2:$K$143,2,FALSE)</f>
        <v>1.2552</v>
      </c>
      <c r="J358" s="3" t="str">
        <f>VLOOKUP(U358,[2]BaseCases!$H$2:$M$143,6,FALSE)</f>
        <v>18.0623</v>
      </c>
      <c r="K358">
        <v>0.1</v>
      </c>
      <c r="L358">
        <f t="shared" si="22"/>
        <v>17.660104471401873</v>
      </c>
      <c r="M358">
        <f t="shared" si="23"/>
        <v>0.16864157532857349</v>
      </c>
      <c r="N358">
        <f>[2]Inputs!$B$5^2/((G358*[2]Inputs!$B$7)*(SQRT(1+H358^2)))</f>
        <v>17.660104471401873</v>
      </c>
      <c r="O358">
        <f t="shared" si="24"/>
        <v>0.16864157532857349</v>
      </c>
      <c r="P358" t="str">
        <f>VLOOKUP(U358,[2]BaseCases!$H$2:$K$143,4,FALSE)</f>
        <v>0.9750</v>
      </c>
      <c r="Q358" t="str">
        <f>VLOOKUP(U358,[2]BaseCases!$H$2:$K$143,3,FALSE)</f>
        <v>1.0148</v>
      </c>
      <c r="R358">
        <v>0</v>
      </c>
      <c r="S358">
        <v>1</v>
      </c>
      <c r="T358" t="e">
        <f>IF(V358="","Test_"&amp;A358&amp;"_"&amp;[2]Inputs!$A$1&amp;"_R0"&amp;"_SCR"&amp;ROUND(G358,2)&amp;"_XR"&amp;ROUND(H358,2)&amp;"_P"&amp;E358&amp;"_Q"&amp;VLOOKUP(F358,#REF!,2,FALSE),"Test_"&amp;A358&amp;"_"&amp;[2]Inputs!$A$1&amp;"_R0"&amp;"_SCR"&amp;ROUND(G358,2)&amp;"_XR"&amp;ROUND(H358,2)&amp;"_P"&amp;E358&amp;"_Q"&amp;VLOOKUP(F358,#REF!,2,FALSE)&amp;"_"&amp;V358)</f>
        <v>#REF!</v>
      </c>
      <c r="U358" t="str">
        <f t="shared" si="25"/>
        <v>PSSE_DMAT_BESSC_SCR3_XR3_P-1_Q-0.3</v>
      </c>
    </row>
    <row r="359" spans="1:21" x14ac:dyDescent="0.25">
      <c r="A359" s="5" t="s">
        <v>734</v>
      </c>
      <c r="B359" s="5" t="s">
        <v>17</v>
      </c>
      <c r="C359" t="s">
        <v>51</v>
      </c>
      <c r="E359">
        <v>-1</v>
      </c>
      <c r="F359">
        <v>0.3</v>
      </c>
      <c r="G359">
        <v>3</v>
      </c>
      <c r="H359">
        <v>3</v>
      </c>
      <c r="I359" t="str">
        <f>VLOOKUP(U359,[2]BaseCases!$H$2:$K$143,2,FALSE)</f>
        <v>1.0936</v>
      </c>
      <c r="J359" s="3" t="str">
        <f>VLOOKUP(U359,[2]BaseCases!$H$2:$M$143,6,FALSE)</f>
        <v>19.7216</v>
      </c>
      <c r="K359">
        <v>0.1</v>
      </c>
      <c r="L359">
        <f t="shared" si="22"/>
        <v>17.660104471401873</v>
      </c>
      <c r="M359">
        <f t="shared" si="23"/>
        <v>0.16864157532857349</v>
      </c>
      <c r="N359">
        <f>[2]Inputs!$B$5^2/((G359*[2]Inputs!$B$7)*(SQRT(1+H359^2)))</f>
        <v>17.660104471401873</v>
      </c>
      <c r="O359">
        <f t="shared" si="24"/>
        <v>0.16864157532857349</v>
      </c>
      <c r="P359" t="str">
        <f>VLOOKUP(U359,[2]BaseCases!$H$2:$K$143,4,FALSE)</f>
        <v>1.0375</v>
      </c>
      <c r="Q359" t="str">
        <f>VLOOKUP(U359,[2]BaseCases!$H$2:$K$143,3,FALSE)</f>
        <v>1.0452</v>
      </c>
      <c r="R359">
        <v>0</v>
      </c>
      <c r="S359">
        <v>1</v>
      </c>
      <c r="T359" t="e">
        <f>IF(V359="","Test_"&amp;A359&amp;"_"&amp;[2]Inputs!$A$1&amp;"_R0"&amp;"_SCR"&amp;ROUND(G359,2)&amp;"_XR"&amp;ROUND(H359,2)&amp;"_P"&amp;E359&amp;"_Q"&amp;VLOOKUP(F359,#REF!,2,FALSE),"Test_"&amp;A359&amp;"_"&amp;[2]Inputs!$A$1&amp;"_R0"&amp;"_SCR"&amp;ROUND(G359,2)&amp;"_XR"&amp;ROUND(H359,2)&amp;"_P"&amp;E359&amp;"_Q"&amp;VLOOKUP(F359,#REF!,2,FALSE)&amp;"_"&amp;V359)</f>
        <v>#REF!</v>
      </c>
      <c r="U359" t="str">
        <f t="shared" si="25"/>
        <v>PSSE_DMAT_BESSC_SCR3_XR3_P-1_Q0.3</v>
      </c>
    </row>
    <row r="360" spans="1:21" x14ac:dyDescent="0.25">
      <c r="A360" s="5" t="s">
        <v>735</v>
      </c>
      <c r="B360" s="5" t="s">
        <v>17</v>
      </c>
      <c r="C360" t="s">
        <v>51</v>
      </c>
      <c r="E360">
        <v>-1</v>
      </c>
      <c r="F360">
        <v>0</v>
      </c>
      <c r="G360">
        <v>7.06</v>
      </c>
      <c r="H360">
        <v>1.6319999999999999</v>
      </c>
      <c r="I360" t="str">
        <f>VLOOKUP(U360,[2]BaseCases!$H$2:$K$143,2,FALSE)</f>
        <v>1.1081</v>
      </c>
      <c r="J360" s="3" t="str">
        <f>VLOOKUP(U360,[2]BaseCases!$H$2:$M$143,6,FALSE)</f>
        <v>37.9231</v>
      </c>
      <c r="K360">
        <v>0.1</v>
      </c>
      <c r="L360">
        <f t="shared" si="22"/>
        <v>12.398416711713383</v>
      </c>
      <c r="M360">
        <f t="shared" si="23"/>
        <v>6.4407510153791828E-2</v>
      </c>
      <c r="N360">
        <f>[2]Inputs!$B$5^2/((G360*[2]Inputs!$B$7)*(SQRT(1+H360^2)))</f>
        <v>12.398416711713383</v>
      </c>
      <c r="O360">
        <f t="shared" si="24"/>
        <v>6.4407510153791828E-2</v>
      </c>
      <c r="P360" t="str">
        <f>VLOOKUP(U360,[2]BaseCases!$H$2:$K$143,4,FALSE)</f>
        <v>1.0000</v>
      </c>
      <c r="Q360" t="str">
        <f>VLOOKUP(U360,[2]BaseCases!$H$2:$K$143,3,FALSE)</f>
        <v>1.0300</v>
      </c>
      <c r="R360">
        <v>0</v>
      </c>
      <c r="S360">
        <v>1</v>
      </c>
      <c r="T360" t="e">
        <f>IF(V360="","Test_"&amp;A360&amp;"_"&amp;[2]Inputs!$A$1&amp;"_R0"&amp;"_SCR"&amp;ROUND(G360,2)&amp;"_XR"&amp;ROUND(H360,2)&amp;"_P"&amp;E360&amp;"_Q"&amp;VLOOKUP(F360,#REF!,2,FALSE),"Test_"&amp;A360&amp;"_"&amp;[2]Inputs!$A$1&amp;"_R0"&amp;"_SCR"&amp;ROUND(G360,2)&amp;"_XR"&amp;ROUND(H360,2)&amp;"_P"&amp;E360&amp;"_Q"&amp;VLOOKUP(F360,#REF!,2,FALSE)&amp;"_"&amp;V360)</f>
        <v>#REF!</v>
      </c>
      <c r="U360" t="str">
        <f t="shared" si="25"/>
        <v>PSSE_DMAT_BESSC_SCR7.06_XR1.63_P-1_Q0</v>
      </c>
    </row>
    <row r="361" spans="1:21" x14ac:dyDescent="0.25">
      <c r="A361" s="5" t="s">
        <v>736</v>
      </c>
      <c r="B361" s="5" t="s">
        <v>17</v>
      </c>
      <c r="C361" t="s">
        <v>51</v>
      </c>
      <c r="E361">
        <v>-1</v>
      </c>
      <c r="F361">
        <v>-0.3</v>
      </c>
      <c r="G361">
        <v>7.06</v>
      </c>
      <c r="H361">
        <v>1.6319999999999999</v>
      </c>
      <c r="I361" t="str">
        <f>VLOOKUP(U361,[2]BaseCases!$H$2:$K$143,2,FALSE)</f>
        <v>1.1411</v>
      </c>
      <c r="J361" s="3" t="str">
        <f>VLOOKUP(U361,[2]BaseCases!$H$2:$M$143,6,FALSE)</f>
        <v>38.1426</v>
      </c>
      <c r="K361">
        <v>0.1</v>
      </c>
      <c r="L361">
        <f t="shared" si="22"/>
        <v>12.398416711713383</v>
      </c>
      <c r="M361">
        <f t="shared" si="23"/>
        <v>6.4407510153791828E-2</v>
      </c>
      <c r="N361">
        <f>[2]Inputs!$B$5^2/((G361*[2]Inputs!$B$7)*(SQRT(1+H361^2)))</f>
        <v>12.398416711713383</v>
      </c>
      <c r="O361">
        <f t="shared" si="24"/>
        <v>6.4407510153791828E-2</v>
      </c>
      <c r="P361" t="str">
        <f>VLOOKUP(U361,[2]BaseCases!$H$2:$K$143,4,FALSE)</f>
        <v>0.9750</v>
      </c>
      <c r="Q361" t="str">
        <f>VLOOKUP(U361,[2]BaseCases!$H$2:$K$143,3,FALSE)</f>
        <v>1.0148</v>
      </c>
      <c r="R361">
        <v>0</v>
      </c>
      <c r="S361">
        <v>1</v>
      </c>
      <c r="T361" t="e">
        <f>IF(V361="","Test_"&amp;A361&amp;"_"&amp;[2]Inputs!$A$1&amp;"_R0"&amp;"_SCR"&amp;ROUND(G361,2)&amp;"_XR"&amp;ROUND(H361,2)&amp;"_P"&amp;E361&amp;"_Q"&amp;VLOOKUP(F361,#REF!,2,FALSE),"Test_"&amp;A361&amp;"_"&amp;[2]Inputs!$A$1&amp;"_R0"&amp;"_SCR"&amp;ROUND(G361,2)&amp;"_XR"&amp;ROUND(H361,2)&amp;"_P"&amp;E361&amp;"_Q"&amp;VLOOKUP(F361,#REF!,2,FALSE)&amp;"_"&amp;V361)</f>
        <v>#REF!</v>
      </c>
      <c r="U361" t="str">
        <f t="shared" si="25"/>
        <v>PSSE_DMAT_BESSC_SCR7.06_XR1.63_P-1_Q-0.3</v>
      </c>
    </row>
    <row r="362" spans="1:21" x14ac:dyDescent="0.25">
      <c r="A362" s="5" t="s">
        <v>737</v>
      </c>
      <c r="B362" s="5" t="s">
        <v>17</v>
      </c>
      <c r="C362" t="s">
        <v>51</v>
      </c>
      <c r="E362">
        <v>-1</v>
      </c>
      <c r="F362">
        <v>0.3</v>
      </c>
      <c r="G362">
        <v>7.06</v>
      </c>
      <c r="H362">
        <v>1.6319999999999999</v>
      </c>
      <c r="I362" t="str">
        <f>VLOOKUP(U362,[2]BaseCases!$H$2:$K$143,2,FALSE)</f>
        <v>1.0757</v>
      </c>
      <c r="J362" s="3" t="str">
        <f>VLOOKUP(U362,[2]BaseCases!$H$2:$M$143,6,FALSE)</f>
        <v>37.5687</v>
      </c>
      <c r="K362">
        <v>0.1</v>
      </c>
      <c r="L362">
        <f t="shared" si="22"/>
        <v>12.398416711713383</v>
      </c>
      <c r="M362">
        <f t="shared" si="23"/>
        <v>6.4407510153791828E-2</v>
      </c>
      <c r="N362">
        <f>[2]Inputs!$B$5^2/((G362*[2]Inputs!$B$7)*(SQRT(1+H362^2)))</f>
        <v>12.398416711713383</v>
      </c>
      <c r="O362">
        <f t="shared" si="24"/>
        <v>6.4407510153791828E-2</v>
      </c>
      <c r="P362" t="str">
        <f>VLOOKUP(U362,[2]BaseCases!$H$2:$K$143,4,FALSE)</f>
        <v>1.0375</v>
      </c>
      <c r="Q362" t="str">
        <f>VLOOKUP(U362,[2]BaseCases!$H$2:$K$143,3,FALSE)</f>
        <v>1.0452</v>
      </c>
      <c r="R362">
        <v>0</v>
      </c>
      <c r="S362">
        <v>1</v>
      </c>
      <c r="T362" t="e">
        <f>IF(V362="","Test_"&amp;A362&amp;"_"&amp;[2]Inputs!$A$1&amp;"_R0"&amp;"_SCR"&amp;ROUND(G362,2)&amp;"_XR"&amp;ROUND(H362,2)&amp;"_P"&amp;E362&amp;"_Q"&amp;VLOOKUP(F362,#REF!,2,FALSE),"Test_"&amp;A362&amp;"_"&amp;[2]Inputs!$A$1&amp;"_R0"&amp;"_SCR"&amp;ROUND(G362,2)&amp;"_XR"&amp;ROUND(H362,2)&amp;"_P"&amp;E362&amp;"_Q"&amp;VLOOKUP(F362,#REF!,2,FALSE)&amp;"_"&amp;V362)</f>
        <v>#REF!</v>
      </c>
      <c r="U362" t="str">
        <f t="shared" si="25"/>
        <v>PSSE_DMAT_BESSC_SCR7.06_XR1.63_P-1_Q0.3</v>
      </c>
    </row>
    <row r="363" spans="1:21" x14ac:dyDescent="0.25">
      <c r="A363" s="5" t="s">
        <v>738</v>
      </c>
      <c r="B363" s="5" t="s">
        <v>17</v>
      </c>
      <c r="C363" t="s">
        <v>51</v>
      </c>
      <c r="E363">
        <v>-1</v>
      </c>
      <c r="F363">
        <v>0</v>
      </c>
      <c r="G363">
        <v>4.53</v>
      </c>
      <c r="H363">
        <v>1.212</v>
      </c>
      <c r="I363" t="str">
        <f>VLOOKUP(U363,[2]BaseCases!$H$2:$K$143,2,FALSE)</f>
        <v>1.1782</v>
      </c>
      <c r="J363" s="3" t="str">
        <f>VLOOKUP(U363,[2]BaseCases!$H$2:$M$143,6,FALSE)</f>
        <v>33.6703</v>
      </c>
      <c r="K363">
        <v>0.1</v>
      </c>
      <c r="L363">
        <f t="shared" si="22"/>
        <v>23.537519962726652</v>
      </c>
      <c r="M363">
        <f t="shared" si="23"/>
        <v>9.0805770640656758E-2</v>
      </c>
      <c r="N363">
        <f>[2]Inputs!$B$5^2/((G363*[2]Inputs!$B$7)*(SQRT(1+H363^2)))</f>
        <v>23.537519962726652</v>
      </c>
      <c r="O363">
        <f t="shared" si="24"/>
        <v>9.0805770640656758E-2</v>
      </c>
      <c r="P363" t="str">
        <f>VLOOKUP(U363,[2]BaseCases!$H$2:$K$143,4,FALSE)</f>
        <v>1.0000</v>
      </c>
      <c r="Q363" t="str">
        <f>VLOOKUP(U363,[2]BaseCases!$H$2:$K$143,3,FALSE)</f>
        <v>1.0300</v>
      </c>
      <c r="R363">
        <v>0</v>
      </c>
      <c r="S363">
        <v>1</v>
      </c>
      <c r="T363" t="e">
        <f>IF(V363="","Test_"&amp;A363&amp;"_"&amp;[2]Inputs!$A$1&amp;"_R0"&amp;"_SCR"&amp;ROUND(G363,2)&amp;"_XR"&amp;ROUND(H363,2)&amp;"_P"&amp;E363&amp;"_Q"&amp;VLOOKUP(F363,#REF!,2,FALSE),"Test_"&amp;A363&amp;"_"&amp;[2]Inputs!$A$1&amp;"_R0"&amp;"_SCR"&amp;ROUND(G363,2)&amp;"_XR"&amp;ROUND(H363,2)&amp;"_P"&amp;E363&amp;"_Q"&amp;VLOOKUP(F363,#REF!,2,FALSE)&amp;"_"&amp;V363)</f>
        <v>#REF!</v>
      </c>
      <c r="U363" t="str">
        <f t="shared" si="25"/>
        <v>PSSE_DMAT_BESSC_SCR4.53_XR1.21_P-1_Q0</v>
      </c>
    </row>
    <row r="364" spans="1:21" x14ac:dyDescent="0.25">
      <c r="A364" s="5" t="s">
        <v>739</v>
      </c>
      <c r="B364" s="5" t="s">
        <v>17</v>
      </c>
      <c r="C364" t="s">
        <v>51</v>
      </c>
      <c r="E364">
        <v>-1</v>
      </c>
      <c r="F364">
        <v>-0.3</v>
      </c>
      <c r="G364">
        <v>4.53</v>
      </c>
      <c r="H364">
        <v>1.212</v>
      </c>
      <c r="I364" t="str">
        <f>VLOOKUP(U364,[2]BaseCases!$H$2:$K$143,2,FALSE)</f>
        <v>1.2225</v>
      </c>
      <c r="J364" s="3" t="str">
        <f>VLOOKUP(U364,[2]BaseCases!$H$2:$M$143,6,FALSE)</f>
        <v>28.5138</v>
      </c>
      <c r="K364">
        <v>0.1</v>
      </c>
      <c r="L364">
        <f t="shared" si="22"/>
        <v>23.537519962726652</v>
      </c>
      <c r="M364">
        <f t="shared" si="23"/>
        <v>9.0805770640656758E-2</v>
      </c>
      <c r="N364">
        <f>[2]Inputs!$B$5^2/((G364*[2]Inputs!$B$7)*(SQRT(1+H364^2)))</f>
        <v>23.537519962726652</v>
      </c>
      <c r="O364">
        <f t="shared" si="24"/>
        <v>9.0805770640656758E-2</v>
      </c>
      <c r="P364" t="str">
        <f>VLOOKUP(U364,[2]BaseCases!$H$2:$K$143,4,FALSE)</f>
        <v>0.9750</v>
      </c>
      <c r="Q364" t="str">
        <f>VLOOKUP(U364,[2]BaseCases!$H$2:$K$143,3,FALSE)</f>
        <v>1.0148</v>
      </c>
      <c r="R364">
        <v>0</v>
      </c>
      <c r="S364">
        <v>1</v>
      </c>
      <c r="T364" t="e">
        <f>IF(V364="","Test_"&amp;A364&amp;"_"&amp;[2]Inputs!$A$1&amp;"_R0"&amp;"_SCR"&amp;ROUND(G364,2)&amp;"_XR"&amp;ROUND(H364,2)&amp;"_P"&amp;E364&amp;"_Q"&amp;VLOOKUP(F364,#REF!,2,FALSE),"Test_"&amp;A364&amp;"_"&amp;[2]Inputs!$A$1&amp;"_R0"&amp;"_SCR"&amp;ROUND(G364,2)&amp;"_XR"&amp;ROUND(H364,2)&amp;"_P"&amp;E364&amp;"_Q"&amp;VLOOKUP(F364,#REF!,2,FALSE)&amp;"_"&amp;V364)</f>
        <v>#REF!</v>
      </c>
      <c r="U364" t="str">
        <f t="shared" si="25"/>
        <v>PSSE_DMAT_BESSC_SCR4.53_XR1.21_P-1_Q-0.3</v>
      </c>
    </row>
    <row r="365" spans="1:21" x14ac:dyDescent="0.25">
      <c r="A365" s="5" t="s">
        <v>740</v>
      </c>
      <c r="B365" s="5" t="s">
        <v>17</v>
      </c>
      <c r="C365" t="s">
        <v>51</v>
      </c>
      <c r="E365">
        <v>-1</v>
      </c>
      <c r="F365">
        <v>0.3</v>
      </c>
      <c r="G365">
        <v>4.53</v>
      </c>
      <c r="H365">
        <v>1.212</v>
      </c>
      <c r="I365" t="str">
        <f>VLOOKUP(U365,[2]BaseCases!$H$2:$K$143,2,FALSE)</f>
        <v>1.1358</v>
      </c>
      <c r="J365" s="3" t="str">
        <f>VLOOKUP(U365,[2]BaseCases!$H$2:$M$143,6,FALSE)</f>
        <v>37.3683</v>
      </c>
      <c r="K365">
        <v>0.1</v>
      </c>
      <c r="L365">
        <f t="shared" si="22"/>
        <v>23.537519962726652</v>
      </c>
      <c r="M365">
        <f t="shared" si="23"/>
        <v>9.0805770640656758E-2</v>
      </c>
      <c r="N365">
        <f>[2]Inputs!$B$5^2/((G365*[2]Inputs!$B$7)*(SQRT(1+H365^2)))</f>
        <v>23.537519962726652</v>
      </c>
      <c r="O365">
        <f t="shared" si="24"/>
        <v>9.0805770640656758E-2</v>
      </c>
      <c r="P365" t="str">
        <f>VLOOKUP(U365,[2]BaseCases!$H$2:$K$143,4,FALSE)</f>
        <v>1.0375</v>
      </c>
      <c r="Q365" t="str">
        <f>VLOOKUP(U365,[2]BaseCases!$H$2:$K$143,3,FALSE)</f>
        <v>1.0452</v>
      </c>
      <c r="R365">
        <v>0</v>
      </c>
      <c r="S365">
        <v>1</v>
      </c>
      <c r="T365" t="e">
        <f>IF(V365="","Test_"&amp;A365&amp;"_"&amp;[2]Inputs!$A$1&amp;"_R0"&amp;"_SCR"&amp;ROUND(G365,2)&amp;"_XR"&amp;ROUND(H365,2)&amp;"_P"&amp;E365&amp;"_Q"&amp;VLOOKUP(F365,#REF!,2,FALSE),"Test_"&amp;A365&amp;"_"&amp;[2]Inputs!$A$1&amp;"_R0"&amp;"_SCR"&amp;ROUND(G365,2)&amp;"_XR"&amp;ROUND(H365,2)&amp;"_P"&amp;E365&amp;"_Q"&amp;VLOOKUP(F365,#REF!,2,FALSE)&amp;"_"&amp;V365)</f>
        <v>#REF!</v>
      </c>
      <c r="U365" t="str">
        <f t="shared" si="25"/>
        <v>PSSE_DMAT_BESSC_SCR4.53_XR1.21_P-1_Q0.3</v>
      </c>
    </row>
    <row r="366" spans="1:21" x14ac:dyDescent="0.25">
      <c r="A366" s="5" t="s">
        <v>741</v>
      </c>
      <c r="B366" s="5" t="s">
        <v>17</v>
      </c>
      <c r="C366" t="s">
        <v>52</v>
      </c>
      <c r="E366">
        <v>-1</v>
      </c>
      <c r="F366">
        <v>0</v>
      </c>
      <c r="G366">
        <v>10</v>
      </c>
      <c r="H366">
        <v>14</v>
      </c>
      <c r="I366" t="str">
        <f>VLOOKUP(U366,[2]BaseCases!$H$2:$K$143,2,FALSE)</f>
        <v>1.0414</v>
      </c>
      <c r="J366">
        <v>0</v>
      </c>
      <c r="K366">
        <v>0</v>
      </c>
      <c r="L366">
        <f t="shared" si="22"/>
        <v>0</v>
      </c>
      <c r="M366">
        <f t="shared" si="23"/>
        <v>0</v>
      </c>
      <c r="N366">
        <f>[2]Inputs!$B$5^2/((G366*[2]Inputs!$B$7)*(SQRT(1+H366^2)))</f>
        <v>1.1936621144128245</v>
      </c>
      <c r="O366">
        <f t="shared" si="24"/>
        <v>5.3193623249290875E-2</v>
      </c>
      <c r="P366" t="str">
        <f>VLOOKUP(U366,[2]BaseCases!$H$2:$K$143,4,FALSE)</f>
        <v>1.0000</v>
      </c>
      <c r="Q366" t="str">
        <f>VLOOKUP(U366,[2]BaseCases!$H$2:$K$143,3,FALSE)</f>
        <v>1.0300</v>
      </c>
      <c r="R366">
        <v>0</v>
      </c>
      <c r="S366">
        <v>0</v>
      </c>
      <c r="T366" t="e">
        <f>IF(V366="","Test_"&amp;A366&amp;"_"&amp;[2]Inputs!$A$1&amp;"_R0"&amp;"_SCR"&amp;ROUND(G366,2)&amp;"_XR"&amp;ROUND(H366,2)&amp;"_P"&amp;E366&amp;"_Q"&amp;VLOOKUP(F366,#REF!,2,FALSE),"Test_"&amp;A366&amp;"_"&amp;[2]Inputs!$A$1&amp;"_R0"&amp;"_SCR"&amp;ROUND(G366,2)&amp;"_XR"&amp;ROUND(H366,2)&amp;"_P"&amp;E366&amp;"_Q"&amp;VLOOKUP(F366,#REF!,2,FALSE)&amp;"_"&amp;V366)</f>
        <v>#REF!</v>
      </c>
      <c r="U366" t="str">
        <f t="shared" si="25"/>
        <v>PSSE_DMAT_BESSC_SCR10_XR14_P-1_Q0</v>
      </c>
    </row>
    <row r="367" spans="1:21" x14ac:dyDescent="0.25">
      <c r="A367" s="5" t="s">
        <v>742</v>
      </c>
      <c r="B367" s="5" t="s">
        <v>17</v>
      </c>
      <c r="C367" t="s">
        <v>52</v>
      </c>
      <c r="E367">
        <v>-1</v>
      </c>
      <c r="F367">
        <v>0</v>
      </c>
      <c r="G367">
        <v>10</v>
      </c>
      <c r="H367">
        <v>3</v>
      </c>
      <c r="I367" t="str">
        <f>VLOOKUP(U367,[2]BaseCases!$H$2:$K$143,2,FALSE)</f>
        <v>1.0647</v>
      </c>
      <c r="J367">
        <v>0</v>
      </c>
      <c r="K367">
        <v>0</v>
      </c>
      <c r="L367">
        <f t="shared" si="22"/>
        <v>0</v>
      </c>
      <c r="M367">
        <f t="shared" si="23"/>
        <v>0</v>
      </c>
      <c r="N367">
        <f>[2]Inputs!$B$5^2/((G367*[2]Inputs!$B$7)*(SQRT(1+H367^2)))</f>
        <v>5.298031341420562</v>
      </c>
      <c r="O367">
        <f t="shared" si="24"/>
        <v>5.0592472598572052E-2</v>
      </c>
      <c r="P367" t="str">
        <f>VLOOKUP(U367,[2]BaseCases!$H$2:$K$143,4,FALSE)</f>
        <v>1.0000</v>
      </c>
      <c r="Q367" t="str">
        <f>VLOOKUP(U367,[2]BaseCases!$H$2:$K$143,3,FALSE)</f>
        <v>1.0300</v>
      </c>
      <c r="R367">
        <v>0</v>
      </c>
      <c r="S367">
        <v>0</v>
      </c>
      <c r="T367" t="e">
        <f>IF(V367="","Test_"&amp;A367&amp;"_"&amp;[2]Inputs!$A$1&amp;"_R0"&amp;"_SCR"&amp;ROUND(G367,2)&amp;"_XR"&amp;ROUND(H367,2)&amp;"_P"&amp;E367&amp;"_Q"&amp;VLOOKUP(F367,#REF!,2,FALSE),"Test_"&amp;A367&amp;"_"&amp;[2]Inputs!$A$1&amp;"_R0"&amp;"_SCR"&amp;ROUND(G367,2)&amp;"_XR"&amp;ROUND(H367,2)&amp;"_P"&amp;E367&amp;"_Q"&amp;VLOOKUP(F367,#REF!,2,FALSE)&amp;"_"&amp;V367)</f>
        <v>#REF!</v>
      </c>
      <c r="U367" t="str">
        <f t="shared" si="25"/>
        <v>PSSE_DMAT_BESSC_SCR10_XR3_P-1_Q0</v>
      </c>
    </row>
    <row r="368" spans="1:21" x14ac:dyDescent="0.25">
      <c r="A368" s="5" t="s">
        <v>743</v>
      </c>
      <c r="B368" s="5" t="s">
        <v>17</v>
      </c>
      <c r="C368" t="s">
        <v>52</v>
      </c>
      <c r="E368">
        <v>-0.05</v>
      </c>
      <c r="F368">
        <v>0</v>
      </c>
      <c r="G368">
        <v>10</v>
      </c>
      <c r="H368">
        <v>14</v>
      </c>
      <c r="I368" t="str">
        <f>VLOOKUP(U368,[2]BaseCases!$H$2:$K$143,2,FALSE)</f>
        <v>1.0303</v>
      </c>
      <c r="J368">
        <v>0</v>
      </c>
      <c r="K368">
        <v>0</v>
      </c>
      <c r="L368">
        <f t="shared" si="22"/>
        <v>0</v>
      </c>
      <c r="M368">
        <f t="shared" si="23"/>
        <v>0</v>
      </c>
      <c r="N368">
        <f>[2]Inputs!$B$5^2/((G368*[2]Inputs!$B$7)*(SQRT(1+H368^2)))</f>
        <v>1.1936621144128245</v>
      </c>
      <c r="O368">
        <f t="shared" si="24"/>
        <v>5.3193623249290875E-2</v>
      </c>
      <c r="P368" t="str">
        <f>VLOOKUP(U368,[2]BaseCases!$H$2:$K$143,4,FALSE)</f>
        <v>1.0000</v>
      </c>
      <c r="Q368" t="str">
        <f>VLOOKUP(U368,[2]BaseCases!$H$2:$K$143,3,FALSE)</f>
        <v>1.0300</v>
      </c>
      <c r="R368">
        <v>0</v>
      </c>
      <c r="S368">
        <v>0</v>
      </c>
      <c r="T368" t="e">
        <f>IF(V368="","Test_"&amp;A368&amp;"_"&amp;[2]Inputs!$A$1&amp;"_R0"&amp;"_SCR"&amp;ROUND(G368,2)&amp;"_XR"&amp;ROUND(H368,2)&amp;"_P"&amp;E368&amp;"_Q"&amp;VLOOKUP(F368,#REF!,2,FALSE),"Test_"&amp;A368&amp;"_"&amp;[2]Inputs!$A$1&amp;"_R0"&amp;"_SCR"&amp;ROUND(G368,2)&amp;"_XR"&amp;ROUND(H368,2)&amp;"_P"&amp;E368&amp;"_Q"&amp;VLOOKUP(F368,#REF!,2,FALSE)&amp;"_"&amp;V368)</f>
        <v>#REF!</v>
      </c>
      <c r="U368" t="str">
        <f t="shared" si="25"/>
        <v>PSSE_DMAT_BESSC_SCR10_XR14_P-0.05_Q0</v>
      </c>
    </row>
    <row r="369" spans="1:21" x14ac:dyDescent="0.25">
      <c r="A369" s="5" t="s">
        <v>744</v>
      </c>
      <c r="B369" s="5" t="s">
        <v>17</v>
      </c>
      <c r="C369" t="s">
        <v>52</v>
      </c>
      <c r="E369">
        <v>-0.05</v>
      </c>
      <c r="F369">
        <v>0</v>
      </c>
      <c r="G369">
        <v>10</v>
      </c>
      <c r="H369">
        <v>3</v>
      </c>
      <c r="I369" t="str">
        <f>VLOOKUP(U369,[2]BaseCases!$H$2:$K$143,2,FALSE)</f>
        <v>1.0315</v>
      </c>
      <c r="J369">
        <v>0</v>
      </c>
      <c r="K369">
        <v>0</v>
      </c>
      <c r="L369">
        <f t="shared" si="22"/>
        <v>0</v>
      </c>
      <c r="M369">
        <f t="shared" si="23"/>
        <v>0</v>
      </c>
      <c r="N369">
        <f>[2]Inputs!$B$5^2/((G369*[2]Inputs!$B$7)*(SQRT(1+H369^2)))</f>
        <v>5.298031341420562</v>
      </c>
      <c r="O369">
        <f t="shared" si="24"/>
        <v>5.0592472598572052E-2</v>
      </c>
      <c r="P369" t="str">
        <f>VLOOKUP(U369,[2]BaseCases!$H$2:$K$143,4,FALSE)</f>
        <v>1.0000</v>
      </c>
      <c r="Q369" t="str">
        <f>VLOOKUP(U369,[2]BaseCases!$H$2:$K$143,3,FALSE)</f>
        <v>1.0300</v>
      </c>
      <c r="R369">
        <v>0</v>
      </c>
      <c r="S369">
        <v>0</v>
      </c>
      <c r="T369" t="e">
        <f>IF(V369="","Test_"&amp;A369&amp;"_"&amp;[2]Inputs!$A$1&amp;"_R0"&amp;"_SCR"&amp;ROUND(G369,2)&amp;"_XR"&amp;ROUND(H369,2)&amp;"_P"&amp;E369&amp;"_Q"&amp;VLOOKUP(F369,#REF!,2,FALSE),"Test_"&amp;A369&amp;"_"&amp;[2]Inputs!$A$1&amp;"_R0"&amp;"_SCR"&amp;ROUND(G369,2)&amp;"_XR"&amp;ROUND(H369,2)&amp;"_P"&amp;E369&amp;"_Q"&amp;VLOOKUP(F369,#REF!,2,FALSE)&amp;"_"&amp;V369)</f>
        <v>#REF!</v>
      </c>
      <c r="U369" t="str">
        <f t="shared" si="25"/>
        <v>PSSE_DMAT_BESSC_SCR10_XR3_P-0.05_Q0</v>
      </c>
    </row>
    <row r="370" spans="1:21" x14ac:dyDescent="0.25">
      <c r="A370" s="5" t="s">
        <v>745</v>
      </c>
      <c r="B370" s="5" t="s">
        <v>17</v>
      </c>
      <c r="C370" t="s">
        <v>52</v>
      </c>
      <c r="E370">
        <v>-1</v>
      </c>
      <c r="F370">
        <v>0</v>
      </c>
      <c r="G370">
        <v>3</v>
      </c>
      <c r="H370">
        <v>14</v>
      </c>
      <c r="I370" t="str">
        <f>VLOOKUP(U370,[2]BaseCases!$H$2:$K$143,2,FALSE)</f>
        <v>1.1013</v>
      </c>
      <c r="J370">
        <v>0</v>
      </c>
      <c r="K370">
        <v>0</v>
      </c>
      <c r="L370">
        <f t="shared" si="22"/>
        <v>0</v>
      </c>
      <c r="M370">
        <f t="shared" si="23"/>
        <v>0</v>
      </c>
      <c r="N370">
        <f>[2]Inputs!$B$5^2/((G370*[2]Inputs!$B$7)*(SQRT(1+H370^2)))</f>
        <v>3.9788737147094158</v>
      </c>
      <c r="O370">
        <f t="shared" si="24"/>
        <v>0.17731207749763628</v>
      </c>
      <c r="P370" t="str">
        <f>VLOOKUP(U370,[2]BaseCases!$H$2:$K$143,4,FALSE)</f>
        <v>1.0000</v>
      </c>
      <c r="Q370" t="str">
        <f>VLOOKUP(U370,[2]BaseCases!$H$2:$K$143,3,FALSE)</f>
        <v>1.0300</v>
      </c>
      <c r="R370">
        <v>0</v>
      </c>
      <c r="S370">
        <v>0</v>
      </c>
      <c r="T370" t="e">
        <f>IF(V370="","Test_"&amp;A370&amp;"_"&amp;[2]Inputs!$A$1&amp;"_R0"&amp;"_SCR"&amp;ROUND(G370,2)&amp;"_XR"&amp;ROUND(H370,2)&amp;"_P"&amp;E370&amp;"_Q"&amp;VLOOKUP(F370,#REF!,2,FALSE),"Test_"&amp;A370&amp;"_"&amp;[2]Inputs!$A$1&amp;"_R0"&amp;"_SCR"&amp;ROUND(G370,2)&amp;"_XR"&amp;ROUND(H370,2)&amp;"_P"&amp;E370&amp;"_Q"&amp;VLOOKUP(F370,#REF!,2,FALSE)&amp;"_"&amp;V370)</f>
        <v>#REF!</v>
      </c>
      <c r="U370" t="str">
        <f t="shared" si="25"/>
        <v>PSSE_DMAT_BESSC_SCR3_XR14_P-1_Q0</v>
      </c>
    </row>
    <row r="371" spans="1:21" x14ac:dyDescent="0.25">
      <c r="A371" s="5" t="s">
        <v>746</v>
      </c>
      <c r="B371" s="5" t="s">
        <v>17</v>
      </c>
      <c r="C371" t="s">
        <v>52</v>
      </c>
      <c r="E371">
        <v>-1</v>
      </c>
      <c r="F371">
        <v>0</v>
      </c>
      <c r="G371">
        <v>3</v>
      </c>
      <c r="H371">
        <v>3</v>
      </c>
      <c r="I371" t="str">
        <f>VLOOKUP(U371,[2]BaseCases!$H$2:$K$143,2,FALSE)</f>
        <v>1.1731</v>
      </c>
      <c r="J371">
        <v>0</v>
      </c>
      <c r="K371">
        <v>0</v>
      </c>
      <c r="L371">
        <f t="shared" si="22"/>
        <v>0</v>
      </c>
      <c r="M371">
        <f t="shared" si="23"/>
        <v>0</v>
      </c>
      <c r="N371">
        <f>[2]Inputs!$B$5^2/((G371*[2]Inputs!$B$7)*(SQRT(1+H371^2)))</f>
        <v>17.660104471401873</v>
      </c>
      <c r="O371">
        <f t="shared" si="24"/>
        <v>0.16864157532857349</v>
      </c>
      <c r="P371" t="str">
        <f>VLOOKUP(U371,[2]BaseCases!$H$2:$K$143,4,FALSE)</f>
        <v>1.0000</v>
      </c>
      <c r="Q371" t="str">
        <f>VLOOKUP(U371,[2]BaseCases!$H$2:$K$143,3,FALSE)</f>
        <v>1.0300</v>
      </c>
      <c r="R371">
        <v>0</v>
      </c>
      <c r="S371">
        <v>0</v>
      </c>
      <c r="T371" t="e">
        <f>IF(V371="","Test_"&amp;A371&amp;"_"&amp;[2]Inputs!$A$1&amp;"_R0"&amp;"_SCR"&amp;ROUND(G371,2)&amp;"_XR"&amp;ROUND(H371,2)&amp;"_P"&amp;E371&amp;"_Q"&amp;VLOOKUP(F371,#REF!,2,FALSE),"Test_"&amp;A371&amp;"_"&amp;[2]Inputs!$A$1&amp;"_R0"&amp;"_SCR"&amp;ROUND(G371,2)&amp;"_XR"&amp;ROUND(H371,2)&amp;"_P"&amp;E371&amp;"_Q"&amp;VLOOKUP(F371,#REF!,2,FALSE)&amp;"_"&amp;V371)</f>
        <v>#REF!</v>
      </c>
      <c r="U371" t="str">
        <f t="shared" si="25"/>
        <v>PSSE_DMAT_BESSC_SCR3_XR3_P-1_Q0</v>
      </c>
    </row>
    <row r="372" spans="1:21" x14ac:dyDescent="0.25">
      <c r="A372" s="5" t="s">
        <v>747</v>
      </c>
      <c r="B372" s="5" t="s">
        <v>17</v>
      </c>
      <c r="C372" t="s">
        <v>52</v>
      </c>
      <c r="E372">
        <v>-0.05</v>
      </c>
      <c r="F372">
        <v>0</v>
      </c>
      <c r="G372">
        <v>3</v>
      </c>
      <c r="H372">
        <v>14</v>
      </c>
      <c r="I372" t="str">
        <f>VLOOKUP(U372,[2]BaseCases!$H$2:$K$143,2,FALSE)</f>
        <v>1.0311</v>
      </c>
      <c r="J372">
        <v>0</v>
      </c>
      <c r="K372">
        <v>0</v>
      </c>
      <c r="L372">
        <f t="shared" si="22"/>
        <v>0</v>
      </c>
      <c r="M372">
        <f t="shared" si="23"/>
        <v>0</v>
      </c>
      <c r="N372">
        <f>[2]Inputs!$B$5^2/((G372*[2]Inputs!$B$7)*(SQRT(1+H372^2)))</f>
        <v>3.9788737147094158</v>
      </c>
      <c r="O372">
        <f t="shared" si="24"/>
        <v>0.17731207749763628</v>
      </c>
      <c r="P372" t="str">
        <f>VLOOKUP(U372,[2]BaseCases!$H$2:$K$143,4,FALSE)</f>
        <v>1.0000</v>
      </c>
      <c r="Q372" t="str">
        <f>VLOOKUP(U372,[2]BaseCases!$H$2:$K$143,3,FALSE)</f>
        <v>1.0300</v>
      </c>
      <c r="R372">
        <v>0</v>
      </c>
      <c r="S372">
        <v>0</v>
      </c>
      <c r="T372" t="e">
        <f>IF(V372="","Test_"&amp;A372&amp;"_"&amp;[2]Inputs!$A$1&amp;"_R0"&amp;"_SCR"&amp;ROUND(G372,2)&amp;"_XR"&amp;ROUND(H372,2)&amp;"_P"&amp;E372&amp;"_Q"&amp;VLOOKUP(F372,#REF!,2,FALSE),"Test_"&amp;A372&amp;"_"&amp;[2]Inputs!$A$1&amp;"_R0"&amp;"_SCR"&amp;ROUND(G372,2)&amp;"_XR"&amp;ROUND(H372,2)&amp;"_P"&amp;E372&amp;"_Q"&amp;VLOOKUP(F372,#REF!,2,FALSE)&amp;"_"&amp;V372)</f>
        <v>#REF!</v>
      </c>
      <c r="U372" t="str">
        <f t="shared" si="25"/>
        <v>PSSE_DMAT_BESSC_SCR3_XR14_P-0.05_Q0</v>
      </c>
    </row>
    <row r="373" spans="1:21" x14ac:dyDescent="0.25">
      <c r="A373" s="5" t="s">
        <v>748</v>
      </c>
      <c r="B373" s="5" t="s">
        <v>17</v>
      </c>
      <c r="C373" t="s">
        <v>52</v>
      </c>
      <c r="E373">
        <v>-0.05</v>
      </c>
      <c r="F373">
        <v>0</v>
      </c>
      <c r="G373">
        <v>3</v>
      </c>
      <c r="H373">
        <v>3</v>
      </c>
      <c r="I373" t="str">
        <f>VLOOKUP(U373,[2]BaseCases!$H$2:$K$143,2,FALSE)</f>
        <v>1.0351</v>
      </c>
      <c r="J373">
        <v>0</v>
      </c>
      <c r="K373">
        <v>0</v>
      </c>
      <c r="L373">
        <f t="shared" si="22"/>
        <v>0</v>
      </c>
      <c r="M373">
        <f t="shared" si="23"/>
        <v>0</v>
      </c>
      <c r="N373">
        <f>[2]Inputs!$B$5^2/((G373*[2]Inputs!$B$7)*(SQRT(1+H373^2)))</f>
        <v>17.660104471401873</v>
      </c>
      <c r="O373">
        <f t="shared" si="24"/>
        <v>0.16864157532857349</v>
      </c>
      <c r="P373" t="str">
        <f>VLOOKUP(U373,[2]BaseCases!$H$2:$K$143,4,FALSE)</f>
        <v>1.0000</v>
      </c>
      <c r="Q373" t="str">
        <f>VLOOKUP(U373,[2]BaseCases!$H$2:$K$143,3,FALSE)</f>
        <v>1.0300</v>
      </c>
      <c r="R373">
        <v>0</v>
      </c>
      <c r="S373">
        <v>0</v>
      </c>
      <c r="T373" t="e">
        <f>IF(V373="","Test_"&amp;A373&amp;"_"&amp;[2]Inputs!$A$1&amp;"_R0"&amp;"_SCR"&amp;ROUND(G373,2)&amp;"_XR"&amp;ROUND(H373,2)&amp;"_P"&amp;E373&amp;"_Q"&amp;VLOOKUP(F373,#REF!,2,FALSE),"Test_"&amp;A373&amp;"_"&amp;[2]Inputs!$A$1&amp;"_R0"&amp;"_SCR"&amp;ROUND(G373,2)&amp;"_XR"&amp;ROUND(H373,2)&amp;"_P"&amp;E373&amp;"_Q"&amp;VLOOKUP(F373,#REF!,2,FALSE)&amp;"_"&amp;V373)</f>
        <v>#REF!</v>
      </c>
      <c r="U373" t="str">
        <f t="shared" si="25"/>
        <v>PSSE_DMAT_BESSC_SCR3_XR3_P-0.05_Q0</v>
      </c>
    </row>
    <row r="374" spans="1:21" x14ac:dyDescent="0.25">
      <c r="A374" s="5" t="s">
        <v>749</v>
      </c>
      <c r="B374" s="5" t="s">
        <v>17</v>
      </c>
      <c r="C374" t="s">
        <v>52</v>
      </c>
      <c r="E374">
        <v>-1</v>
      </c>
      <c r="F374">
        <v>0</v>
      </c>
      <c r="G374">
        <v>7.06</v>
      </c>
      <c r="H374">
        <v>1.6319999999999999</v>
      </c>
      <c r="I374" t="str">
        <f>VLOOKUP(U374,[2]BaseCases!$H$2:$K$143,2,FALSE)</f>
        <v>1.1081</v>
      </c>
      <c r="J374">
        <v>0</v>
      </c>
      <c r="K374">
        <v>0</v>
      </c>
      <c r="L374">
        <f t="shared" si="22"/>
        <v>0</v>
      </c>
      <c r="M374">
        <f t="shared" si="23"/>
        <v>0</v>
      </c>
      <c r="N374">
        <f>[2]Inputs!$B$5^2/((G374*[2]Inputs!$B$7)*(SQRT(1+H374^2)))</f>
        <v>12.398416711713383</v>
      </c>
      <c r="O374">
        <f t="shared" si="24"/>
        <v>6.4407510153791828E-2</v>
      </c>
      <c r="P374" t="str">
        <f>VLOOKUP(U374,[2]BaseCases!$H$2:$K$143,4,FALSE)</f>
        <v>1.0000</v>
      </c>
      <c r="Q374" t="str">
        <f>VLOOKUP(U374,[2]BaseCases!$H$2:$K$143,3,FALSE)</f>
        <v>1.0300</v>
      </c>
      <c r="R374">
        <v>0</v>
      </c>
      <c r="S374">
        <v>0</v>
      </c>
      <c r="T374" t="e">
        <f>IF(V374="","Test_"&amp;A374&amp;"_"&amp;[2]Inputs!$A$1&amp;"_R0"&amp;"_SCR"&amp;ROUND(G374,2)&amp;"_XR"&amp;ROUND(H374,2)&amp;"_P"&amp;E374&amp;"_Q"&amp;VLOOKUP(F374,#REF!,2,FALSE),"Test_"&amp;A374&amp;"_"&amp;[2]Inputs!$A$1&amp;"_R0"&amp;"_SCR"&amp;ROUND(G374,2)&amp;"_XR"&amp;ROUND(H374,2)&amp;"_P"&amp;E374&amp;"_Q"&amp;VLOOKUP(F374,#REF!,2,FALSE)&amp;"_"&amp;V374)</f>
        <v>#REF!</v>
      </c>
      <c r="U374" t="str">
        <f t="shared" si="25"/>
        <v>PSSE_DMAT_BESSC_SCR7.06_XR1.63_P-1_Q0</v>
      </c>
    </row>
    <row r="375" spans="1:21" x14ac:dyDescent="0.25">
      <c r="A375" s="5" t="s">
        <v>750</v>
      </c>
      <c r="B375" s="5" t="s">
        <v>17</v>
      </c>
      <c r="C375" t="s">
        <v>52</v>
      </c>
      <c r="E375">
        <v>-1</v>
      </c>
      <c r="F375">
        <v>0</v>
      </c>
      <c r="G375">
        <v>4.53</v>
      </c>
      <c r="H375">
        <v>1.212</v>
      </c>
      <c r="I375" t="str">
        <f>VLOOKUP(U375,[2]BaseCases!$H$2:$K$143,2,FALSE)</f>
        <v>1.1782</v>
      </c>
      <c r="J375">
        <v>0</v>
      </c>
      <c r="K375">
        <v>0</v>
      </c>
      <c r="L375">
        <f t="shared" si="22"/>
        <v>0</v>
      </c>
      <c r="M375">
        <f t="shared" si="23"/>
        <v>0</v>
      </c>
      <c r="N375">
        <f>[2]Inputs!$B$5^2/((G375*[2]Inputs!$B$7)*(SQRT(1+H375^2)))</f>
        <v>23.537519962726652</v>
      </c>
      <c r="O375">
        <f t="shared" si="24"/>
        <v>9.0805770640656758E-2</v>
      </c>
      <c r="P375" t="str">
        <f>VLOOKUP(U375,[2]BaseCases!$H$2:$K$143,4,FALSE)</f>
        <v>1.0000</v>
      </c>
      <c r="Q375" t="str">
        <f>VLOOKUP(U375,[2]BaseCases!$H$2:$K$143,3,FALSE)</f>
        <v>1.0300</v>
      </c>
      <c r="R375">
        <v>0</v>
      </c>
      <c r="S375">
        <v>0</v>
      </c>
      <c r="T375" t="e">
        <f>IF(V375="","Test_"&amp;A375&amp;"_"&amp;[2]Inputs!$A$1&amp;"_R0"&amp;"_SCR"&amp;ROUND(G375,2)&amp;"_XR"&amp;ROUND(H375,2)&amp;"_P"&amp;E375&amp;"_Q"&amp;VLOOKUP(F375,#REF!,2,FALSE),"Test_"&amp;A375&amp;"_"&amp;[2]Inputs!$A$1&amp;"_R0"&amp;"_SCR"&amp;ROUND(G375,2)&amp;"_XR"&amp;ROUND(H375,2)&amp;"_P"&amp;E375&amp;"_Q"&amp;VLOOKUP(F375,#REF!,2,FALSE)&amp;"_"&amp;V375)</f>
        <v>#REF!</v>
      </c>
      <c r="U375" t="str">
        <f t="shared" si="25"/>
        <v>PSSE_DMAT_BESSC_SCR4.53_XR1.21_P-1_Q0</v>
      </c>
    </row>
    <row r="376" spans="1:21" x14ac:dyDescent="0.25">
      <c r="A376" s="5" t="s">
        <v>751</v>
      </c>
      <c r="B376" s="5" t="s">
        <v>17</v>
      </c>
      <c r="C376" t="s">
        <v>52</v>
      </c>
      <c r="E376">
        <v>-1</v>
      </c>
      <c r="F376">
        <v>-0.3</v>
      </c>
      <c r="G376">
        <v>7.06</v>
      </c>
      <c r="H376">
        <v>1.6319999999999999</v>
      </c>
      <c r="I376" t="str">
        <f>VLOOKUP(U376,[2]BaseCases!$H$2:$K$143,2,FALSE)</f>
        <v>1.1411</v>
      </c>
      <c r="J376">
        <v>0</v>
      </c>
      <c r="K376">
        <v>0</v>
      </c>
      <c r="L376">
        <f t="shared" si="22"/>
        <v>0</v>
      </c>
      <c r="M376">
        <f t="shared" si="23"/>
        <v>0</v>
      </c>
      <c r="N376">
        <f>[2]Inputs!$B$5^2/((G376*[2]Inputs!$B$7)*(SQRT(1+H376^2)))</f>
        <v>12.398416711713383</v>
      </c>
      <c r="O376">
        <f t="shared" si="24"/>
        <v>6.4407510153791828E-2</v>
      </c>
      <c r="P376" t="str">
        <f>VLOOKUP(U376,[2]BaseCases!$H$2:$K$143,4,FALSE)</f>
        <v>0.9750</v>
      </c>
      <c r="Q376" t="str">
        <f>VLOOKUP(U376,[2]BaseCases!$H$2:$K$143,3,FALSE)</f>
        <v>1.0148</v>
      </c>
      <c r="R376">
        <v>0</v>
      </c>
      <c r="S376">
        <v>0</v>
      </c>
      <c r="T376" t="e">
        <f>IF(V376="","Test_"&amp;A376&amp;"_"&amp;[2]Inputs!$A$1&amp;"_R0"&amp;"_SCR"&amp;ROUND(G376,2)&amp;"_XR"&amp;ROUND(H376,2)&amp;"_P"&amp;E376&amp;"_Q"&amp;VLOOKUP(F376,#REF!,2,FALSE),"Test_"&amp;A376&amp;"_"&amp;[2]Inputs!$A$1&amp;"_R0"&amp;"_SCR"&amp;ROUND(G376,2)&amp;"_XR"&amp;ROUND(H376,2)&amp;"_P"&amp;E376&amp;"_Q"&amp;VLOOKUP(F376,#REF!,2,FALSE)&amp;"_"&amp;V376)</f>
        <v>#REF!</v>
      </c>
      <c r="U376" t="str">
        <f t="shared" si="25"/>
        <v>PSSE_DMAT_BESSC_SCR7.06_XR1.63_P-1_Q-0.3</v>
      </c>
    </row>
    <row r="377" spans="1:21" x14ac:dyDescent="0.25">
      <c r="A377" s="5" t="s">
        <v>752</v>
      </c>
      <c r="B377" s="5" t="s">
        <v>17</v>
      </c>
      <c r="C377" t="s">
        <v>52</v>
      </c>
      <c r="E377">
        <v>-1</v>
      </c>
      <c r="F377">
        <v>-0.3</v>
      </c>
      <c r="G377">
        <v>4.53</v>
      </c>
      <c r="H377">
        <v>1.212</v>
      </c>
      <c r="I377" t="str">
        <f>VLOOKUP(U377,[2]BaseCases!$H$2:$K$143,2,FALSE)</f>
        <v>1.2225</v>
      </c>
      <c r="J377">
        <v>0</v>
      </c>
      <c r="K377">
        <v>0</v>
      </c>
      <c r="L377">
        <f t="shared" si="22"/>
        <v>0</v>
      </c>
      <c r="M377">
        <f t="shared" si="23"/>
        <v>0</v>
      </c>
      <c r="N377">
        <f>[2]Inputs!$B$5^2/((G377*[2]Inputs!$B$7)*(SQRT(1+H377^2)))</f>
        <v>23.537519962726652</v>
      </c>
      <c r="O377">
        <f t="shared" si="24"/>
        <v>9.0805770640656758E-2</v>
      </c>
      <c r="P377" t="str">
        <f>VLOOKUP(U377,[2]BaseCases!$H$2:$K$143,4,FALSE)</f>
        <v>0.9750</v>
      </c>
      <c r="Q377" t="str">
        <f>VLOOKUP(U377,[2]BaseCases!$H$2:$K$143,3,FALSE)</f>
        <v>1.0148</v>
      </c>
      <c r="R377">
        <v>0</v>
      </c>
      <c r="S377">
        <v>0</v>
      </c>
      <c r="T377" t="e">
        <f>IF(V377="","Test_"&amp;A377&amp;"_"&amp;[2]Inputs!$A$1&amp;"_R0"&amp;"_SCR"&amp;ROUND(G377,2)&amp;"_XR"&amp;ROUND(H377,2)&amp;"_P"&amp;E377&amp;"_Q"&amp;VLOOKUP(F377,#REF!,2,FALSE),"Test_"&amp;A377&amp;"_"&amp;[2]Inputs!$A$1&amp;"_R0"&amp;"_SCR"&amp;ROUND(G377,2)&amp;"_XR"&amp;ROUND(H377,2)&amp;"_P"&amp;E377&amp;"_Q"&amp;VLOOKUP(F377,#REF!,2,FALSE)&amp;"_"&amp;V377)</f>
        <v>#REF!</v>
      </c>
      <c r="U377" t="str">
        <f t="shared" si="25"/>
        <v>PSSE_DMAT_BESSC_SCR4.53_XR1.21_P-1_Q-0.3</v>
      </c>
    </row>
    <row r="378" spans="1:21" x14ac:dyDescent="0.25">
      <c r="A378" s="5" t="s">
        <v>753</v>
      </c>
      <c r="B378" s="5" t="s">
        <v>17</v>
      </c>
      <c r="C378" t="s">
        <v>52</v>
      </c>
      <c r="E378">
        <v>-0.05</v>
      </c>
      <c r="F378">
        <v>0</v>
      </c>
      <c r="G378">
        <v>7.06</v>
      </c>
      <c r="H378">
        <v>1.6319999999999999</v>
      </c>
      <c r="I378" t="str">
        <f>VLOOKUP(U378,[2]BaseCases!$H$2:$K$143,2,FALSE)</f>
        <v>1.0336</v>
      </c>
      <c r="J378">
        <v>0</v>
      </c>
      <c r="K378">
        <v>0</v>
      </c>
      <c r="L378">
        <f t="shared" si="22"/>
        <v>0</v>
      </c>
      <c r="M378">
        <f t="shared" si="23"/>
        <v>0</v>
      </c>
      <c r="N378">
        <f>[2]Inputs!$B$5^2/((G378*[2]Inputs!$B$7)*(SQRT(1+H378^2)))</f>
        <v>12.398416711713383</v>
      </c>
      <c r="O378">
        <f t="shared" si="24"/>
        <v>6.4407510153791828E-2</v>
      </c>
      <c r="P378" t="str">
        <f>VLOOKUP(U378,[2]BaseCases!$H$2:$K$143,4,FALSE)</f>
        <v>1.0000</v>
      </c>
      <c r="Q378" t="str">
        <f>VLOOKUP(U378,[2]BaseCases!$H$2:$K$143,3,FALSE)</f>
        <v>1.0300</v>
      </c>
      <c r="R378">
        <v>0</v>
      </c>
      <c r="S378">
        <v>0</v>
      </c>
      <c r="T378" t="e">
        <f>IF(V378="","Test_"&amp;A378&amp;"_"&amp;[2]Inputs!$A$1&amp;"_R0"&amp;"_SCR"&amp;ROUND(G378,2)&amp;"_XR"&amp;ROUND(H378,2)&amp;"_P"&amp;E378&amp;"_Q"&amp;VLOOKUP(F378,#REF!,2,FALSE),"Test_"&amp;A378&amp;"_"&amp;[2]Inputs!$A$1&amp;"_R0"&amp;"_SCR"&amp;ROUND(G378,2)&amp;"_XR"&amp;ROUND(H378,2)&amp;"_P"&amp;E378&amp;"_Q"&amp;VLOOKUP(F378,#REF!,2,FALSE)&amp;"_"&amp;V378)</f>
        <v>#REF!</v>
      </c>
      <c r="U378" t="str">
        <f t="shared" si="25"/>
        <v>PSSE_DMAT_BESSC_SCR7.06_XR1.63_P-0.05_Q0</v>
      </c>
    </row>
    <row r="379" spans="1:21" x14ac:dyDescent="0.25">
      <c r="A379" s="5" t="s">
        <v>754</v>
      </c>
      <c r="B379" s="5" t="s">
        <v>17</v>
      </c>
      <c r="C379" t="s">
        <v>52</v>
      </c>
      <c r="E379">
        <v>-0.05</v>
      </c>
      <c r="F379">
        <v>0</v>
      </c>
      <c r="G379">
        <v>4.53</v>
      </c>
      <c r="H379">
        <v>1.212</v>
      </c>
      <c r="I379" t="str">
        <f>VLOOKUP(U379,[2]BaseCases!$H$2:$K$143,2,FALSE)</f>
        <v>1.0368</v>
      </c>
      <c r="J379">
        <v>0</v>
      </c>
      <c r="K379">
        <v>0</v>
      </c>
      <c r="L379">
        <f t="shared" si="22"/>
        <v>0</v>
      </c>
      <c r="M379">
        <f t="shared" si="23"/>
        <v>0</v>
      </c>
      <c r="N379">
        <f>[2]Inputs!$B$5^2/((G379*[2]Inputs!$B$7)*(SQRT(1+H379^2)))</f>
        <v>23.537519962726652</v>
      </c>
      <c r="O379">
        <f t="shared" si="24"/>
        <v>9.0805770640656758E-2</v>
      </c>
      <c r="P379" t="str">
        <f>VLOOKUP(U379,[2]BaseCases!$H$2:$K$143,4,FALSE)</f>
        <v>1.0000</v>
      </c>
      <c r="Q379" t="str">
        <f>VLOOKUP(U379,[2]BaseCases!$H$2:$K$143,3,FALSE)</f>
        <v>1.0300</v>
      </c>
      <c r="R379">
        <v>0</v>
      </c>
      <c r="S379">
        <v>0</v>
      </c>
      <c r="T379" t="e">
        <f>IF(V379="","Test_"&amp;A379&amp;"_"&amp;[2]Inputs!$A$1&amp;"_R0"&amp;"_SCR"&amp;ROUND(G379,2)&amp;"_XR"&amp;ROUND(H379,2)&amp;"_P"&amp;E379&amp;"_Q"&amp;VLOOKUP(F379,#REF!,2,FALSE),"Test_"&amp;A379&amp;"_"&amp;[2]Inputs!$A$1&amp;"_R0"&amp;"_SCR"&amp;ROUND(G379,2)&amp;"_XR"&amp;ROUND(H379,2)&amp;"_P"&amp;E379&amp;"_Q"&amp;VLOOKUP(F379,#REF!,2,FALSE)&amp;"_"&amp;V379)</f>
        <v>#REF!</v>
      </c>
      <c r="U379" t="str">
        <f t="shared" si="25"/>
        <v>PSSE_DMAT_BESSC_SCR4.53_XR1.21_P-0.05_Q0</v>
      </c>
    </row>
    <row r="380" spans="1:21" x14ac:dyDescent="0.25">
      <c r="A380" s="5" t="s">
        <v>755</v>
      </c>
      <c r="B380" s="5" t="s">
        <v>17</v>
      </c>
      <c r="C380" t="s">
        <v>53</v>
      </c>
      <c r="E380">
        <v>-1</v>
      </c>
      <c r="F380">
        <v>0</v>
      </c>
      <c r="G380">
        <v>10</v>
      </c>
      <c r="H380">
        <v>14</v>
      </c>
      <c r="I380" t="str">
        <f>VLOOKUP(U380,[2]BaseCases!$H$2:$K$143,2,FALSE)</f>
        <v>1.0414</v>
      </c>
      <c r="J380">
        <v>0</v>
      </c>
      <c r="K380">
        <v>0</v>
      </c>
      <c r="L380">
        <f t="shared" si="22"/>
        <v>0</v>
      </c>
      <c r="M380">
        <f t="shared" si="23"/>
        <v>0</v>
      </c>
      <c r="N380">
        <f>[2]Inputs!$B$5^2/((G380*[2]Inputs!$B$7)*(SQRT(1+H380^2)))</f>
        <v>1.1936621144128245</v>
      </c>
      <c r="O380">
        <f t="shared" si="24"/>
        <v>5.3193623249290875E-2</v>
      </c>
      <c r="P380" t="str">
        <f>VLOOKUP(U380,[2]BaseCases!$H$2:$K$143,4,FALSE)</f>
        <v>1.0000</v>
      </c>
      <c r="Q380" t="str">
        <f>VLOOKUP(U380,[2]BaseCases!$H$2:$K$143,3,FALSE)</f>
        <v>1.0300</v>
      </c>
      <c r="R380">
        <v>0</v>
      </c>
      <c r="S380">
        <v>0</v>
      </c>
      <c r="T380" t="e">
        <f>IF(V380="","Test_"&amp;A380&amp;"_"&amp;[2]Inputs!$A$1&amp;"_R0"&amp;"_SCR"&amp;ROUND(G380,2)&amp;"_XR"&amp;ROUND(H380,2)&amp;"_P"&amp;E380&amp;"_Q"&amp;VLOOKUP(F380,#REF!,2,FALSE),"Test_"&amp;A380&amp;"_"&amp;[2]Inputs!$A$1&amp;"_R0"&amp;"_SCR"&amp;ROUND(G380,2)&amp;"_XR"&amp;ROUND(H380,2)&amp;"_P"&amp;E380&amp;"_Q"&amp;VLOOKUP(F380,#REF!,2,FALSE)&amp;"_"&amp;V380)</f>
        <v>#REF!</v>
      </c>
      <c r="U380" t="str">
        <f t="shared" si="25"/>
        <v>PSSE_DMAT_BESSC_SCR10_XR14_P-1_Q0</v>
      </c>
    </row>
    <row r="381" spans="1:21" x14ac:dyDescent="0.25">
      <c r="A381" s="5" t="s">
        <v>756</v>
      </c>
      <c r="B381" s="5" t="s">
        <v>17</v>
      </c>
      <c r="C381" t="s">
        <v>53</v>
      </c>
      <c r="E381">
        <v>-1</v>
      </c>
      <c r="F381">
        <v>0</v>
      </c>
      <c r="G381">
        <v>10</v>
      </c>
      <c r="H381">
        <v>3</v>
      </c>
      <c r="I381" t="str">
        <f>VLOOKUP(U381,[2]BaseCases!$H$2:$K$143,2,FALSE)</f>
        <v>1.0647</v>
      </c>
      <c r="J381">
        <v>0</v>
      </c>
      <c r="K381">
        <v>0</v>
      </c>
      <c r="L381">
        <f t="shared" si="22"/>
        <v>0</v>
      </c>
      <c r="M381">
        <f t="shared" si="23"/>
        <v>0</v>
      </c>
      <c r="N381">
        <f>[2]Inputs!$B$5^2/((G381*[2]Inputs!$B$7)*(SQRT(1+H381^2)))</f>
        <v>5.298031341420562</v>
      </c>
      <c r="O381">
        <f t="shared" si="24"/>
        <v>5.0592472598572052E-2</v>
      </c>
      <c r="P381" t="str">
        <f>VLOOKUP(U381,[2]BaseCases!$H$2:$K$143,4,FALSE)</f>
        <v>1.0000</v>
      </c>
      <c r="Q381" t="str">
        <f>VLOOKUP(U381,[2]BaseCases!$H$2:$K$143,3,FALSE)</f>
        <v>1.0300</v>
      </c>
      <c r="R381">
        <v>0</v>
      </c>
      <c r="S381">
        <v>0</v>
      </c>
      <c r="T381" t="e">
        <f>IF(V381="","Test_"&amp;A381&amp;"_"&amp;[2]Inputs!$A$1&amp;"_R0"&amp;"_SCR"&amp;ROUND(G381,2)&amp;"_XR"&amp;ROUND(H381,2)&amp;"_P"&amp;E381&amp;"_Q"&amp;VLOOKUP(F381,#REF!,2,FALSE),"Test_"&amp;A381&amp;"_"&amp;[2]Inputs!$A$1&amp;"_R0"&amp;"_SCR"&amp;ROUND(G381,2)&amp;"_XR"&amp;ROUND(H381,2)&amp;"_P"&amp;E381&amp;"_Q"&amp;VLOOKUP(F381,#REF!,2,FALSE)&amp;"_"&amp;V381)</f>
        <v>#REF!</v>
      </c>
      <c r="U381" t="str">
        <f t="shared" si="25"/>
        <v>PSSE_DMAT_BESSC_SCR10_XR3_P-1_Q0</v>
      </c>
    </row>
    <row r="382" spans="1:21" x14ac:dyDescent="0.25">
      <c r="A382" s="5" t="s">
        <v>757</v>
      </c>
      <c r="B382" s="5" t="s">
        <v>17</v>
      </c>
      <c r="C382" t="s">
        <v>53</v>
      </c>
      <c r="E382">
        <v>-0.05</v>
      </c>
      <c r="F382">
        <v>0</v>
      </c>
      <c r="G382">
        <v>10</v>
      </c>
      <c r="H382">
        <v>14</v>
      </c>
      <c r="I382" t="str">
        <f>VLOOKUP(U382,[2]BaseCases!$H$2:$K$143,2,FALSE)</f>
        <v>1.0303</v>
      </c>
      <c r="J382">
        <v>0</v>
      </c>
      <c r="K382">
        <v>0</v>
      </c>
      <c r="L382">
        <f t="shared" si="22"/>
        <v>0</v>
      </c>
      <c r="M382">
        <f t="shared" si="23"/>
        <v>0</v>
      </c>
      <c r="N382">
        <f>[2]Inputs!$B$5^2/((G382*[2]Inputs!$B$7)*(SQRT(1+H382^2)))</f>
        <v>1.1936621144128245</v>
      </c>
      <c r="O382">
        <f t="shared" si="24"/>
        <v>5.3193623249290875E-2</v>
      </c>
      <c r="P382" t="str">
        <f>VLOOKUP(U382,[2]BaseCases!$H$2:$K$143,4,FALSE)</f>
        <v>1.0000</v>
      </c>
      <c r="Q382" t="str">
        <f>VLOOKUP(U382,[2]BaseCases!$H$2:$K$143,3,FALSE)</f>
        <v>1.0300</v>
      </c>
      <c r="R382">
        <v>0</v>
      </c>
      <c r="S382">
        <v>0</v>
      </c>
      <c r="T382" t="e">
        <f>IF(V382="","Test_"&amp;A382&amp;"_"&amp;[2]Inputs!$A$1&amp;"_R0"&amp;"_SCR"&amp;ROUND(G382,2)&amp;"_XR"&amp;ROUND(H382,2)&amp;"_P"&amp;E382&amp;"_Q"&amp;VLOOKUP(F382,#REF!,2,FALSE),"Test_"&amp;A382&amp;"_"&amp;[2]Inputs!$A$1&amp;"_R0"&amp;"_SCR"&amp;ROUND(G382,2)&amp;"_XR"&amp;ROUND(H382,2)&amp;"_P"&amp;E382&amp;"_Q"&amp;VLOOKUP(F382,#REF!,2,FALSE)&amp;"_"&amp;V382)</f>
        <v>#REF!</v>
      </c>
      <c r="U382" t="str">
        <f t="shared" si="25"/>
        <v>PSSE_DMAT_BESSC_SCR10_XR14_P-0.05_Q0</v>
      </c>
    </row>
    <row r="383" spans="1:21" x14ac:dyDescent="0.25">
      <c r="A383" s="5" t="s">
        <v>758</v>
      </c>
      <c r="B383" s="5" t="s">
        <v>17</v>
      </c>
      <c r="C383" t="s">
        <v>53</v>
      </c>
      <c r="E383">
        <v>-0.05</v>
      </c>
      <c r="F383">
        <v>0</v>
      </c>
      <c r="G383">
        <v>10</v>
      </c>
      <c r="H383">
        <v>3</v>
      </c>
      <c r="I383" t="str">
        <f>VLOOKUP(U383,[2]BaseCases!$H$2:$K$143,2,FALSE)</f>
        <v>1.0315</v>
      </c>
      <c r="J383">
        <v>0</v>
      </c>
      <c r="K383">
        <v>0</v>
      </c>
      <c r="L383">
        <f t="shared" si="22"/>
        <v>0</v>
      </c>
      <c r="M383">
        <f t="shared" si="23"/>
        <v>0</v>
      </c>
      <c r="N383">
        <f>[2]Inputs!$B$5^2/((G383*[2]Inputs!$B$7)*(SQRT(1+H383^2)))</f>
        <v>5.298031341420562</v>
      </c>
      <c r="O383">
        <f t="shared" si="24"/>
        <v>5.0592472598572052E-2</v>
      </c>
      <c r="P383" t="str">
        <f>VLOOKUP(U383,[2]BaseCases!$H$2:$K$143,4,FALSE)</f>
        <v>1.0000</v>
      </c>
      <c r="Q383" t="str">
        <f>VLOOKUP(U383,[2]BaseCases!$H$2:$K$143,3,FALSE)</f>
        <v>1.0300</v>
      </c>
      <c r="R383">
        <v>0</v>
      </c>
      <c r="S383">
        <v>0</v>
      </c>
      <c r="T383" t="e">
        <f>IF(V383="","Test_"&amp;A383&amp;"_"&amp;[2]Inputs!$A$1&amp;"_R0"&amp;"_SCR"&amp;ROUND(G383,2)&amp;"_XR"&amp;ROUND(H383,2)&amp;"_P"&amp;E383&amp;"_Q"&amp;VLOOKUP(F383,#REF!,2,FALSE),"Test_"&amp;A383&amp;"_"&amp;[2]Inputs!$A$1&amp;"_R0"&amp;"_SCR"&amp;ROUND(G383,2)&amp;"_XR"&amp;ROUND(H383,2)&amp;"_P"&amp;E383&amp;"_Q"&amp;VLOOKUP(F383,#REF!,2,FALSE)&amp;"_"&amp;V383)</f>
        <v>#REF!</v>
      </c>
      <c r="U383" t="str">
        <f t="shared" si="25"/>
        <v>PSSE_DMAT_BESSC_SCR10_XR3_P-0.05_Q0</v>
      </c>
    </row>
    <row r="384" spans="1:21" x14ac:dyDescent="0.25">
      <c r="A384" s="5" t="s">
        <v>759</v>
      </c>
      <c r="B384" s="5" t="s">
        <v>17</v>
      </c>
      <c r="C384" t="s">
        <v>53</v>
      </c>
      <c r="E384">
        <v>-1</v>
      </c>
      <c r="F384">
        <v>0</v>
      </c>
      <c r="G384">
        <v>3</v>
      </c>
      <c r="H384">
        <v>14</v>
      </c>
      <c r="I384" t="str">
        <f>VLOOKUP(U384,[2]BaseCases!$H$2:$K$143,2,FALSE)</f>
        <v>1.1013</v>
      </c>
      <c r="J384">
        <v>0</v>
      </c>
      <c r="K384">
        <v>0</v>
      </c>
      <c r="L384">
        <f t="shared" si="22"/>
        <v>0</v>
      </c>
      <c r="M384">
        <f t="shared" si="23"/>
        <v>0</v>
      </c>
      <c r="N384">
        <f>[2]Inputs!$B$5^2/((G384*[2]Inputs!$B$7)*(SQRT(1+H384^2)))</f>
        <v>3.9788737147094158</v>
      </c>
      <c r="O384">
        <f t="shared" si="24"/>
        <v>0.17731207749763628</v>
      </c>
      <c r="P384" t="str">
        <f>VLOOKUP(U384,[2]BaseCases!$H$2:$K$143,4,FALSE)</f>
        <v>1.0000</v>
      </c>
      <c r="Q384" t="str">
        <f>VLOOKUP(U384,[2]BaseCases!$H$2:$K$143,3,FALSE)</f>
        <v>1.0300</v>
      </c>
      <c r="R384">
        <v>0</v>
      </c>
      <c r="S384">
        <v>0</v>
      </c>
      <c r="T384" t="e">
        <f>IF(V384="","Test_"&amp;A384&amp;"_"&amp;[2]Inputs!$A$1&amp;"_R0"&amp;"_SCR"&amp;ROUND(G384,2)&amp;"_XR"&amp;ROUND(H384,2)&amp;"_P"&amp;E384&amp;"_Q"&amp;VLOOKUP(F384,#REF!,2,FALSE),"Test_"&amp;A384&amp;"_"&amp;[2]Inputs!$A$1&amp;"_R0"&amp;"_SCR"&amp;ROUND(G384,2)&amp;"_XR"&amp;ROUND(H384,2)&amp;"_P"&amp;E384&amp;"_Q"&amp;VLOOKUP(F384,#REF!,2,FALSE)&amp;"_"&amp;V384)</f>
        <v>#REF!</v>
      </c>
      <c r="U384" t="str">
        <f t="shared" si="25"/>
        <v>PSSE_DMAT_BESSC_SCR3_XR14_P-1_Q0</v>
      </c>
    </row>
    <row r="385" spans="1:21" x14ac:dyDescent="0.25">
      <c r="A385" s="5" t="s">
        <v>760</v>
      </c>
      <c r="B385" s="5" t="s">
        <v>17</v>
      </c>
      <c r="C385" t="s">
        <v>53</v>
      </c>
      <c r="E385">
        <v>-1</v>
      </c>
      <c r="F385">
        <v>0</v>
      </c>
      <c r="G385">
        <v>3</v>
      </c>
      <c r="H385">
        <v>3</v>
      </c>
      <c r="I385" t="str">
        <f>VLOOKUP(U385,[2]BaseCases!$H$2:$K$143,2,FALSE)</f>
        <v>1.1731</v>
      </c>
      <c r="J385">
        <v>0</v>
      </c>
      <c r="K385">
        <v>0</v>
      </c>
      <c r="L385">
        <f t="shared" si="22"/>
        <v>0</v>
      </c>
      <c r="M385">
        <f t="shared" si="23"/>
        <v>0</v>
      </c>
      <c r="N385">
        <f>[2]Inputs!$B$5^2/((G385*[2]Inputs!$B$7)*(SQRT(1+H385^2)))</f>
        <v>17.660104471401873</v>
      </c>
      <c r="O385">
        <f t="shared" si="24"/>
        <v>0.16864157532857349</v>
      </c>
      <c r="P385" t="str">
        <f>VLOOKUP(U385,[2]BaseCases!$H$2:$K$143,4,FALSE)</f>
        <v>1.0000</v>
      </c>
      <c r="Q385" t="str">
        <f>VLOOKUP(U385,[2]BaseCases!$H$2:$K$143,3,FALSE)</f>
        <v>1.0300</v>
      </c>
      <c r="R385">
        <v>0</v>
      </c>
      <c r="S385">
        <v>0</v>
      </c>
      <c r="T385" t="e">
        <f>IF(V385="","Test_"&amp;A385&amp;"_"&amp;[2]Inputs!$A$1&amp;"_R0"&amp;"_SCR"&amp;ROUND(G385,2)&amp;"_XR"&amp;ROUND(H385,2)&amp;"_P"&amp;E385&amp;"_Q"&amp;VLOOKUP(F385,#REF!,2,FALSE),"Test_"&amp;A385&amp;"_"&amp;[2]Inputs!$A$1&amp;"_R0"&amp;"_SCR"&amp;ROUND(G385,2)&amp;"_XR"&amp;ROUND(H385,2)&amp;"_P"&amp;E385&amp;"_Q"&amp;VLOOKUP(F385,#REF!,2,FALSE)&amp;"_"&amp;V385)</f>
        <v>#REF!</v>
      </c>
      <c r="U385" t="str">
        <f t="shared" si="25"/>
        <v>PSSE_DMAT_BESSC_SCR3_XR3_P-1_Q0</v>
      </c>
    </row>
    <row r="386" spans="1:21" x14ac:dyDescent="0.25">
      <c r="A386" s="5" t="s">
        <v>761</v>
      </c>
      <c r="B386" s="5" t="s">
        <v>17</v>
      </c>
      <c r="C386" t="s">
        <v>53</v>
      </c>
      <c r="E386">
        <v>-0.05</v>
      </c>
      <c r="F386">
        <v>0</v>
      </c>
      <c r="G386">
        <v>3</v>
      </c>
      <c r="H386">
        <v>14</v>
      </c>
      <c r="I386" t="str">
        <f>VLOOKUP(U386,[2]BaseCases!$H$2:$K$143,2,FALSE)</f>
        <v>1.0311</v>
      </c>
      <c r="J386">
        <v>0</v>
      </c>
      <c r="K386">
        <v>0</v>
      </c>
      <c r="L386">
        <f t="shared" ref="L386:L449" si="26">N386*S386</f>
        <v>0</v>
      </c>
      <c r="M386">
        <f t="shared" ref="M386:M449" si="27">O386*S386</f>
        <v>0</v>
      </c>
      <c r="N386">
        <f>[2]Inputs!$B$5^2/((G386*[2]Inputs!$B$7)*(SQRT(1+H386^2)))</f>
        <v>3.9788737147094158</v>
      </c>
      <c r="O386">
        <f t="shared" si="24"/>
        <v>0.17731207749763628</v>
      </c>
      <c r="P386" t="str">
        <f>VLOOKUP(U386,[2]BaseCases!$H$2:$K$143,4,FALSE)</f>
        <v>1.0000</v>
      </c>
      <c r="Q386" t="str">
        <f>VLOOKUP(U386,[2]BaseCases!$H$2:$K$143,3,FALSE)</f>
        <v>1.0300</v>
      </c>
      <c r="R386">
        <v>0</v>
      </c>
      <c r="S386">
        <v>0</v>
      </c>
      <c r="T386" t="e">
        <f>IF(V386="","Test_"&amp;A386&amp;"_"&amp;[2]Inputs!$A$1&amp;"_R0"&amp;"_SCR"&amp;ROUND(G386,2)&amp;"_XR"&amp;ROUND(H386,2)&amp;"_P"&amp;E386&amp;"_Q"&amp;VLOOKUP(F386,#REF!,2,FALSE),"Test_"&amp;A386&amp;"_"&amp;[2]Inputs!$A$1&amp;"_R0"&amp;"_SCR"&amp;ROUND(G386,2)&amp;"_XR"&amp;ROUND(H386,2)&amp;"_P"&amp;E386&amp;"_Q"&amp;VLOOKUP(F386,#REF!,2,FALSE)&amp;"_"&amp;V386)</f>
        <v>#REF!</v>
      </c>
      <c r="U386" t="str">
        <f t="shared" si="25"/>
        <v>PSSE_DMAT_BESSC_SCR3_XR14_P-0.05_Q0</v>
      </c>
    </row>
    <row r="387" spans="1:21" x14ac:dyDescent="0.25">
      <c r="A387" s="5" t="s">
        <v>762</v>
      </c>
      <c r="B387" s="5" t="s">
        <v>17</v>
      </c>
      <c r="C387" t="s">
        <v>53</v>
      </c>
      <c r="E387">
        <v>-0.05</v>
      </c>
      <c r="F387">
        <v>0</v>
      </c>
      <c r="G387">
        <v>3</v>
      </c>
      <c r="H387">
        <v>3</v>
      </c>
      <c r="I387" t="str">
        <f>VLOOKUP(U387,[2]BaseCases!$H$2:$K$143,2,FALSE)</f>
        <v>1.0351</v>
      </c>
      <c r="J387">
        <v>0</v>
      </c>
      <c r="K387">
        <v>0</v>
      </c>
      <c r="L387">
        <f t="shared" si="26"/>
        <v>0</v>
      </c>
      <c r="M387">
        <f t="shared" si="27"/>
        <v>0</v>
      </c>
      <c r="N387">
        <f>[2]Inputs!$B$5^2/((G387*[2]Inputs!$B$7)*(SQRT(1+H387^2)))</f>
        <v>17.660104471401873</v>
      </c>
      <c r="O387">
        <f t="shared" si="24"/>
        <v>0.16864157532857349</v>
      </c>
      <c r="P387" t="str">
        <f>VLOOKUP(U387,[2]BaseCases!$H$2:$K$143,4,FALSE)</f>
        <v>1.0000</v>
      </c>
      <c r="Q387" t="str">
        <f>VLOOKUP(U387,[2]BaseCases!$H$2:$K$143,3,FALSE)</f>
        <v>1.0300</v>
      </c>
      <c r="R387">
        <v>0</v>
      </c>
      <c r="S387">
        <v>0</v>
      </c>
      <c r="T387" t="e">
        <f>IF(V387="","Test_"&amp;A387&amp;"_"&amp;[2]Inputs!$A$1&amp;"_R0"&amp;"_SCR"&amp;ROUND(G387,2)&amp;"_XR"&amp;ROUND(H387,2)&amp;"_P"&amp;E387&amp;"_Q"&amp;VLOOKUP(F387,#REF!,2,FALSE),"Test_"&amp;A387&amp;"_"&amp;[2]Inputs!$A$1&amp;"_R0"&amp;"_SCR"&amp;ROUND(G387,2)&amp;"_XR"&amp;ROUND(H387,2)&amp;"_P"&amp;E387&amp;"_Q"&amp;VLOOKUP(F387,#REF!,2,FALSE)&amp;"_"&amp;V387)</f>
        <v>#REF!</v>
      </c>
      <c r="U387" t="str">
        <f t="shared" si="25"/>
        <v>PSSE_DMAT_BESSC_SCR3_XR3_P-0.05_Q0</v>
      </c>
    </row>
    <row r="388" spans="1:21" x14ac:dyDescent="0.25">
      <c r="A388" s="5" t="s">
        <v>763</v>
      </c>
      <c r="B388" s="5" t="s">
        <v>17</v>
      </c>
      <c r="C388" t="s">
        <v>53</v>
      </c>
      <c r="E388">
        <v>-1</v>
      </c>
      <c r="F388">
        <v>0</v>
      </c>
      <c r="G388">
        <v>7.06</v>
      </c>
      <c r="H388">
        <v>1.6319999999999999</v>
      </c>
      <c r="I388" t="str">
        <f>VLOOKUP(U388,[2]BaseCases!$H$2:$K$143,2,FALSE)</f>
        <v>1.1081</v>
      </c>
      <c r="J388">
        <v>0</v>
      </c>
      <c r="K388">
        <v>0</v>
      </c>
      <c r="L388">
        <f t="shared" si="26"/>
        <v>0</v>
      </c>
      <c r="M388">
        <f t="shared" si="27"/>
        <v>0</v>
      </c>
      <c r="N388">
        <f>[2]Inputs!$B$5^2/((G388*[2]Inputs!$B$7)*(SQRT(1+H388^2)))</f>
        <v>12.398416711713383</v>
      </c>
      <c r="O388">
        <f t="shared" si="24"/>
        <v>6.4407510153791828E-2</v>
      </c>
      <c r="P388" t="str">
        <f>VLOOKUP(U388,[2]BaseCases!$H$2:$K$143,4,FALSE)</f>
        <v>1.0000</v>
      </c>
      <c r="Q388" t="str">
        <f>VLOOKUP(U388,[2]BaseCases!$H$2:$K$143,3,FALSE)</f>
        <v>1.0300</v>
      </c>
      <c r="R388">
        <v>0</v>
      </c>
      <c r="S388">
        <v>0</v>
      </c>
      <c r="T388" t="e">
        <f>IF(V388="","Test_"&amp;A388&amp;"_"&amp;[2]Inputs!$A$1&amp;"_R0"&amp;"_SCR"&amp;ROUND(G388,2)&amp;"_XR"&amp;ROUND(H388,2)&amp;"_P"&amp;E388&amp;"_Q"&amp;VLOOKUP(F388,#REF!,2,FALSE),"Test_"&amp;A388&amp;"_"&amp;[2]Inputs!$A$1&amp;"_R0"&amp;"_SCR"&amp;ROUND(G388,2)&amp;"_XR"&amp;ROUND(H388,2)&amp;"_P"&amp;E388&amp;"_Q"&amp;VLOOKUP(F388,#REF!,2,FALSE)&amp;"_"&amp;V388)</f>
        <v>#REF!</v>
      </c>
      <c r="U388" t="str">
        <f t="shared" si="25"/>
        <v>PSSE_DMAT_BESSC_SCR7.06_XR1.63_P-1_Q0</v>
      </c>
    </row>
    <row r="389" spans="1:21" x14ac:dyDescent="0.25">
      <c r="A389" s="5" t="s">
        <v>764</v>
      </c>
      <c r="B389" s="5" t="s">
        <v>17</v>
      </c>
      <c r="C389" t="s">
        <v>53</v>
      </c>
      <c r="E389">
        <v>-1</v>
      </c>
      <c r="F389">
        <v>0</v>
      </c>
      <c r="G389">
        <v>4.53</v>
      </c>
      <c r="H389">
        <v>1.212</v>
      </c>
      <c r="I389" t="str">
        <f>VLOOKUP(U389,[2]BaseCases!$H$2:$K$143,2,FALSE)</f>
        <v>1.1782</v>
      </c>
      <c r="J389">
        <v>0</v>
      </c>
      <c r="K389">
        <v>0</v>
      </c>
      <c r="L389">
        <f t="shared" si="26"/>
        <v>0</v>
      </c>
      <c r="M389">
        <f t="shared" si="27"/>
        <v>0</v>
      </c>
      <c r="N389">
        <f>[2]Inputs!$B$5^2/((G389*[2]Inputs!$B$7)*(SQRT(1+H389^2)))</f>
        <v>23.537519962726652</v>
      </c>
      <c r="O389">
        <f t="shared" si="24"/>
        <v>9.0805770640656758E-2</v>
      </c>
      <c r="P389" t="str">
        <f>VLOOKUP(U389,[2]BaseCases!$H$2:$K$143,4,FALSE)</f>
        <v>1.0000</v>
      </c>
      <c r="Q389" t="str">
        <f>VLOOKUP(U389,[2]BaseCases!$H$2:$K$143,3,FALSE)</f>
        <v>1.0300</v>
      </c>
      <c r="R389">
        <v>0</v>
      </c>
      <c r="S389">
        <v>0</v>
      </c>
      <c r="T389" t="e">
        <f>IF(V389="","Test_"&amp;A389&amp;"_"&amp;[2]Inputs!$A$1&amp;"_R0"&amp;"_SCR"&amp;ROUND(G389,2)&amp;"_XR"&amp;ROUND(H389,2)&amp;"_P"&amp;E389&amp;"_Q"&amp;VLOOKUP(F389,#REF!,2,FALSE),"Test_"&amp;A389&amp;"_"&amp;[2]Inputs!$A$1&amp;"_R0"&amp;"_SCR"&amp;ROUND(G389,2)&amp;"_XR"&amp;ROUND(H389,2)&amp;"_P"&amp;E389&amp;"_Q"&amp;VLOOKUP(F389,#REF!,2,FALSE)&amp;"_"&amp;V389)</f>
        <v>#REF!</v>
      </c>
      <c r="U389" t="str">
        <f t="shared" si="25"/>
        <v>PSSE_DMAT_BESSC_SCR4.53_XR1.21_P-1_Q0</v>
      </c>
    </row>
    <row r="390" spans="1:21" x14ac:dyDescent="0.25">
      <c r="A390" s="5" t="s">
        <v>765</v>
      </c>
      <c r="B390" s="5" t="s">
        <v>17</v>
      </c>
      <c r="C390" t="s">
        <v>53</v>
      </c>
      <c r="E390">
        <v>-0.05</v>
      </c>
      <c r="F390">
        <v>0</v>
      </c>
      <c r="G390">
        <v>7.06</v>
      </c>
      <c r="H390">
        <v>1.6319999999999999</v>
      </c>
      <c r="I390" t="str">
        <f>VLOOKUP(U390,[2]BaseCases!$H$2:$K$143,2,FALSE)</f>
        <v>1.0336</v>
      </c>
      <c r="J390">
        <v>0</v>
      </c>
      <c r="K390">
        <v>0</v>
      </c>
      <c r="L390">
        <f t="shared" si="26"/>
        <v>0</v>
      </c>
      <c r="M390">
        <f t="shared" si="27"/>
        <v>0</v>
      </c>
      <c r="N390">
        <f>[2]Inputs!$B$5^2/((G390*[2]Inputs!$B$7)*(SQRT(1+H390^2)))</f>
        <v>12.398416711713383</v>
      </c>
      <c r="O390">
        <f t="shared" si="24"/>
        <v>6.4407510153791828E-2</v>
      </c>
      <c r="P390" t="str">
        <f>VLOOKUP(U390,[2]BaseCases!$H$2:$K$143,4,FALSE)</f>
        <v>1.0000</v>
      </c>
      <c r="Q390" t="str">
        <f>VLOOKUP(U390,[2]BaseCases!$H$2:$K$143,3,FALSE)</f>
        <v>1.0300</v>
      </c>
      <c r="R390">
        <v>0</v>
      </c>
      <c r="S390">
        <v>0</v>
      </c>
      <c r="T390" t="e">
        <f>IF(V390="","Test_"&amp;A390&amp;"_"&amp;[2]Inputs!$A$1&amp;"_R0"&amp;"_SCR"&amp;ROUND(G390,2)&amp;"_XR"&amp;ROUND(H390,2)&amp;"_P"&amp;E390&amp;"_Q"&amp;VLOOKUP(F390,#REF!,2,FALSE),"Test_"&amp;A390&amp;"_"&amp;[2]Inputs!$A$1&amp;"_R0"&amp;"_SCR"&amp;ROUND(G390,2)&amp;"_XR"&amp;ROUND(H390,2)&amp;"_P"&amp;E390&amp;"_Q"&amp;VLOOKUP(F390,#REF!,2,FALSE)&amp;"_"&amp;V390)</f>
        <v>#REF!</v>
      </c>
      <c r="U390" t="str">
        <f t="shared" si="25"/>
        <v>PSSE_DMAT_BESSC_SCR7.06_XR1.63_P-0.05_Q0</v>
      </c>
    </row>
    <row r="391" spans="1:21" x14ac:dyDescent="0.25">
      <c r="A391" s="5" t="s">
        <v>766</v>
      </c>
      <c r="B391" s="5" t="s">
        <v>17</v>
      </c>
      <c r="C391" t="s">
        <v>53</v>
      </c>
      <c r="E391">
        <v>-0.05</v>
      </c>
      <c r="F391">
        <v>0</v>
      </c>
      <c r="G391">
        <v>4.53</v>
      </c>
      <c r="H391">
        <v>1.212</v>
      </c>
      <c r="I391" t="str">
        <f>VLOOKUP(U391,[2]BaseCases!$H$2:$K$143,2,FALSE)</f>
        <v>1.0368</v>
      </c>
      <c r="J391">
        <v>0</v>
      </c>
      <c r="K391">
        <v>0</v>
      </c>
      <c r="L391">
        <f t="shared" si="26"/>
        <v>0</v>
      </c>
      <c r="M391">
        <f t="shared" si="27"/>
        <v>0</v>
      </c>
      <c r="N391">
        <f>[2]Inputs!$B$5^2/((G391*[2]Inputs!$B$7)*(SQRT(1+H391^2)))</f>
        <v>23.537519962726652</v>
      </c>
      <c r="O391">
        <f t="shared" si="24"/>
        <v>9.0805770640656758E-2</v>
      </c>
      <c r="P391" t="str">
        <f>VLOOKUP(U391,[2]BaseCases!$H$2:$K$143,4,FALSE)</f>
        <v>1.0000</v>
      </c>
      <c r="Q391" t="str">
        <f>VLOOKUP(U391,[2]BaseCases!$H$2:$K$143,3,FALSE)</f>
        <v>1.0300</v>
      </c>
      <c r="R391">
        <v>0</v>
      </c>
      <c r="S391">
        <v>0</v>
      </c>
      <c r="T391" t="e">
        <f>IF(V391="","Test_"&amp;A391&amp;"_"&amp;[2]Inputs!$A$1&amp;"_R0"&amp;"_SCR"&amp;ROUND(G391,2)&amp;"_XR"&amp;ROUND(H391,2)&amp;"_P"&amp;E391&amp;"_Q"&amp;VLOOKUP(F391,#REF!,2,FALSE),"Test_"&amp;A391&amp;"_"&amp;[2]Inputs!$A$1&amp;"_R0"&amp;"_SCR"&amp;ROUND(G391,2)&amp;"_XR"&amp;ROUND(H391,2)&amp;"_P"&amp;E391&amp;"_Q"&amp;VLOOKUP(F391,#REF!,2,FALSE)&amp;"_"&amp;V391)</f>
        <v>#REF!</v>
      </c>
      <c r="U391" t="str">
        <f t="shared" si="25"/>
        <v>PSSE_DMAT_BESSC_SCR4.53_XR1.21_P-0.05_Q0</v>
      </c>
    </row>
    <row r="392" spans="1:21" x14ac:dyDescent="0.25">
      <c r="A392" s="5" t="s">
        <v>767</v>
      </c>
      <c r="B392" s="5" t="s">
        <v>17</v>
      </c>
      <c r="C392" t="s">
        <v>54</v>
      </c>
      <c r="E392">
        <v>-1</v>
      </c>
      <c r="F392">
        <v>0</v>
      </c>
      <c r="G392">
        <v>10</v>
      </c>
      <c r="H392">
        <v>14</v>
      </c>
      <c r="I392" t="str">
        <f>VLOOKUP(U392,[2]BaseCases!$H$2:$K$143,2,FALSE)</f>
        <v>1.0414</v>
      </c>
      <c r="J392">
        <v>0</v>
      </c>
      <c r="K392">
        <v>0</v>
      </c>
      <c r="L392">
        <f t="shared" si="26"/>
        <v>0</v>
      </c>
      <c r="M392">
        <f t="shared" si="27"/>
        <v>0</v>
      </c>
      <c r="N392">
        <f>[2]Inputs!$B$5^2/((G392*[2]Inputs!$B$7)*(SQRT(1+H392^2)))</f>
        <v>1.1936621144128245</v>
      </c>
      <c r="O392">
        <f t="shared" si="24"/>
        <v>5.3193623249290875E-2</v>
      </c>
      <c r="P392" t="str">
        <f>VLOOKUP(U392,[2]BaseCases!$H$2:$K$143,4,FALSE)</f>
        <v>1.0000</v>
      </c>
      <c r="Q392" t="str">
        <f>VLOOKUP(U392,[2]BaseCases!$H$2:$K$143,3,FALSE)</f>
        <v>1.0300</v>
      </c>
      <c r="R392">
        <v>0</v>
      </c>
      <c r="S392">
        <v>0</v>
      </c>
      <c r="T392" t="e">
        <f>IF(V392="","Test_"&amp;A392&amp;"_"&amp;[2]Inputs!$A$1&amp;"_R0"&amp;"_SCR"&amp;ROUND(G392,2)&amp;"_XR"&amp;ROUND(H392,2)&amp;"_P"&amp;E392&amp;"_Q"&amp;VLOOKUP(F392,#REF!,2,FALSE),"Test_"&amp;A392&amp;"_"&amp;[2]Inputs!$A$1&amp;"_R0"&amp;"_SCR"&amp;ROUND(G392,2)&amp;"_XR"&amp;ROUND(H392,2)&amp;"_P"&amp;E392&amp;"_Q"&amp;VLOOKUP(F392,#REF!,2,FALSE)&amp;"_"&amp;V392)</f>
        <v>#REF!</v>
      </c>
      <c r="U392" t="str">
        <f t="shared" si="25"/>
        <v>PSSE_DMAT_BESSC_SCR10_XR14_P-1_Q0</v>
      </c>
    </row>
    <row r="393" spans="1:21" x14ac:dyDescent="0.25">
      <c r="A393" s="5" t="s">
        <v>768</v>
      </c>
      <c r="B393" s="5" t="s">
        <v>17</v>
      </c>
      <c r="C393" t="s">
        <v>54</v>
      </c>
      <c r="E393">
        <v>-1</v>
      </c>
      <c r="F393">
        <v>0</v>
      </c>
      <c r="G393">
        <v>10</v>
      </c>
      <c r="H393">
        <v>3</v>
      </c>
      <c r="I393" t="str">
        <f>VLOOKUP(U393,[2]BaseCases!$H$2:$K$143,2,FALSE)</f>
        <v>1.0647</v>
      </c>
      <c r="J393">
        <v>0</v>
      </c>
      <c r="K393">
        <v>0</v>
      </c>
      <c r="L393">
        <f t="shared" si="26"/>
        <v>0</v>
      </c>
      <c r="M393">
        <f t="shared" si="27"/>
        <v>0</v>
      </c>
      <c r="N393">
        <f>[2]Inputs!$B$5^2/((G393*[2]Inputs!$B$7)*(SQRT(1+H393^2)))</f>
        <v>5.298031341420562</v>
      </c>
      <c r="O393">
        <f t="shared" si="24"/>
        <v>5.0592472598572052E-2</v>
      </c>
      <c r="P393" t="str">
        <f>VLOOKUP(U393,[2]BaseCases!$H$2:$K$143,4,FALSE)</f>
        <v>1.0000</v>
      </c>
      <c r="Q393" t="str">
        <f>VLOOKUP(U393,[2]BaseCases!$H$2:$K$143,3,FALSE)</f>
        <v>1.0300</v>
      </c>
      <c r="R393">
        <v>0</v>
      </c>
      <c r="S393">
        <v>0</v>
      </c>
      <c r="T393" t="e">
        <f>IF(V393="","Test_"&amp;A393&amp;"_"&amp;[2]Inputs!$A$1&amp;"_R0"&amp;"_SCR"&amp;ROUND(G393,2)&amp;"_XR"&amp;ROUND(H393,2)&amp;"_P"&amp;E393&amp;"_Q"&amp;VLOOKUP(F393,#REF!,2,FALSE),"Test_"&amp;A393&amp;"_"&amp;[2]Inputs!$A$1&amp;"_R0"&amp;"_SCR"&amp;ROUND(G393,2)&amp;"_XR"&amp;ROUND(H393,2)&amp;"_P"&amp;E393&amp;"_Q"&amp;VLOOKUP(F393,#REF!,2,FALSE)&amp;"_"&amp;V393)</f>
        <v>#REF!</v>
      </c>
      <c r="U393" t="str">
        <f t="shared" si="25"/>
        <v>PSSE_DMAT_BESSC_SCR10_XR3_P-1_Q0</v>
      </c>
    </row>
    <row r="394" spans="1:21" x14ac:dyDescent="0.25">
      <c r="A394" s="5" t="s">
        <v>769</v>
      </c>
      <c r="B394" s="5" t="s">
        <v>17</v>
      </c>
      <c r="C394" t="s">
        <v>54</v>
      </c>
      <c r="E394">
        <v>-0.05</v>
      </c>
      <c r="F394">
        <v>0</v>
      </c>
      <c r="G394">
        <v>10</v>
      </c>
      <c r="H394">
        <v>14</v>
      </c>
      <c r="I394" t="str">
        <f>VLOOKUP(U394,[2]BaseCases!$H$2:$K$143,2,FALSE)</f>
        <v>1.0303</v>
      </c>
      <c r="J394">
        <v>0</v>
      </c>
      <c r="K394">
        <v>0</v>
      </c>
      <c r="L394">
        <f t="shared" si="26"/>
        <v>0</v>
      </c>
      <c r="M394">
        <f t="shared" si="27"/>
        <v>0</v>
      </c>
      <c r="N394">
        <f>[2]Inputs!$B$5^2/((G394*[2]Inputs!$B$7)*(SQRT(1+H394^2)))</f>
        <v>1.1936621144128245</v>
      </c>
      <c r="O394">
        <f t="shared" si="24"/>
        <v>5.3193623249290875E-2</v>
      </c>
      <c r="P394" t="str">
        <f>VLOOKUP(U394,[2]BaseCases!$H$2:$K$143,4,FALSE)</f>
        <v>1.0000</v>
      </c>
      <c r="Q394" t="str">
        <f>VLOOKUP(U394,[2]BaseCases!$H$2:$K$143,3,FALSE)</f>
        <v>1.0300</v>
      </c>
      <c r="R394">
        <v>0</v>
      </c>
      <c r="S394">
        <v>0</v>
      </c>
      <c r="T394" t="e">
        <f>IF(V394="","Test_"&amp;A394&amp;"_"&amp;[2]Inputs!$A$1&amp;"_R0"&amp;"_SCR"&amp;ROUND(G394,2)&amp;"_XR"&amp;ROUND(H394,2)&amp;"_P"&amp;E394&amp;"_Q"&amp;VLOOKUP(F394,#REF!,2,FALSE),"Test_"&amp;A394&amp;"_"&amp;[2]Inputs!$A$1&amp;"_R0"&amp;"_SCR"&amp;ROUND(G394,2)&amp;"_XR"&amp;ROUND(H394,2)&amp;"_P"&amp;E394&amp;"_Q"&amp;VLOOKUP(F394,#REF!,2,FALSE)&amp;"_"&amp;V394)</f>
        <v>#REF!</v>
      </c>
      <c r="U394" t="str">
        <f t="shared" si="25"/>
        <v>PSSE_DMAT_BESSC_SCR10_XR14_P-0.05_Q0</v>
      </c>
    </row>
    <row r="395" spans="1:21" x14ac:dyDescent="0.25">
      <c r="A395" s="5" t="s">
        <v>770</v>
      </c>
      <c r="B395" s="5" t="s">
        <v>17</v>
      </c>
      <c r="C395" t="s">
        <v>54</v>
      </c>
      <c r="E395">
        <v>-0.05</v>
      </c>
      <c r="F395">
        <v>0</v>
      </c>
      <c r="G395">
        <v>10</v>
      </c>
      <c r="H395">
        <v>3</v>
      </c>
      <c r="I395" t="str">
        <f>VLOOKUP(U395,[2]BaseCases!$H$2:$K$143,2,FALSE)</f>
        <v>1.0315</v>
      </c>
      <c r="J395">
        <v>0</v>
      </c>
      <c r="K395">
        <v>0</v>
      </c>
      <c r="L395">
        <f t="shared" si="26"/>
        <v>0</v>
      </c>
      <c r="M395">
        <f t="shared" si="27"/>
        <v>0</v>
      </c>
      <c r="N395">
        <f>[2]Inputs!$B$5^2/((G395*[2]Inputs!$B$7)*(SQRT(1+H395^2)))</f>
        <v>5.298031341420562</v>
      </c>
      <c r="O395">
        <f t="shared" si="24"/>
        <v>5.0592472598572052E-2</v>
      </c>
      <c r="P395" t="str">
        <f>VLOOKUP(U395,[2]BaseCases!$H$2:$K$143,4,FALSE)</f>
        <v>1.0000</v>
      </c>
      <c r="Q395" t="str">
        <f>VLOOKUP(U395,[2]BaseCases!$H$2:$K$143,3,FALSE)</f>
        <v>1.0300</v>
      </c>
      <c r="R395">
        <v>0</v>
      </c>
      <c r="S395">
        <v>0</v>
      </c>
      <c r="T395" t="e">
        <f>IF(V395="","Test_"&amp;A395&amp;"_"&amp;[2]Inputs!$A$1&amp;"_R0"&amp;"_SCR"&amp;ROUND(G395,2)&amp;"_XR"&amp;ROUND(H395,2)&amp;"_P"&amp;E395&amp;"_Q"&amp;VLOOKUP(F395,#REF!,2,FALSE),"Test_"&amp;A395&amp;"_"&amp;[2]Inputs!$A$1&amp;"_R0"&amp;"_SCR"&amp;ROUND(G395,2)&amp;"_XR"&amp;ROUND(H395,2)&amp;"_P"&amp;E395&amp;"_Q"&amp;VLOOKUP(F395,#REF!,2,FALSE)&amp;"_"&amp;V395)</f>
        <v>#REF!</v>
      </c>
      <c r="U395" t="str">
        <f t="shared" si="25"/>
        <v>PSSE_DMAT_BESSC_SCR10_XR3_P-0.05_Q0</v>
      </c>
    </row>
    <row r="396" spans="1:21" x14ac:dyDescent="0.25">
      <c r="A396" s="5" t="s">
        <v>771</v>
      </c>
      <c r="B396" s="5" t="s">
        <v>17</v>
      </c>
      <c r="C396" t="s">
        <v>54</v>
      </c>
      <c r="E396">
        <v>-1</v>
      </c>
      <c r="F396">
        <v>0</v>
      </c>
      <c r="G396">
        <v>3</v>
      </c>
      <c r="H396">
        <v>14</v>
      </c>
      <c r="I396" t="str">
        <f>VLOOKUP(U396,[2]BaseCases!$H$2:$K$143,2,FALSE)</f>
        <v>1.1013</v>
      </c>
      <c r="J396">
        <v>0</v>
      </c>
      <c r="K396">
        <v>0</v>
      </c>
      <c r="L396">
        <f t="shared" si="26"/>
        <v>0</v>
      </c>
      <c r="M396">
        <f t="shared" si="27"/>
        <v>0</v>
      </c>
      <c r="N396">
        <f>[2]Inputs!$B$5^2/((G396*[2]Inputs!$B$7)*(SQRT(1+H396^2)))</f>
        <v>3.9788737147094158</v>
      </c>
      <c r="O396">
        <f t="shared" si="24"/>
        <v>0.17731207749763628</v>
      </c>
      <c r="P396" t="str">
        <f>VLOOKUP(U396,[2]BaseCases!$H$2:$K$143,4,FALSE)</f>
        <v>1.0000</v>
      </c>
      <c r="Q396" t="str">
        <f>VLOOKUP(U396,[2]BaseCases!$H$2:$K$143,3,FALSE)</f>
        <v>1.0300</v>
      </c>
      <c r="R396">
        <v>0</v>
      </c>
      <c r="S396">
        <v>0</v>
      </c>
      <c r="T396" t="e">
        <f>IF(V396="","Test_"&amp;A396&amp;"_"&amp;[2]Inputs!$A$1&amp;"_R0"&amp;"_SCR"&amp;ROUND(G396,2)&amp;"_XR"&amp;ROUND(H396,2)&amp;"_P"&amp;E396&amp;"_Q"&amp;VLOOKUP(F396,#REF!,2,FALSE),"Test_"&amp;A396&amp;"_"&amp;[2]Inputs!$A$1&amp;"_R0"&amp;"_SCR"&amp;ROUND(G396,2)&amp;"_XR"&amp;ROUND(H396,2)&amp;"_P"&amp;E396&amp;"_Q"&amp;VLOOKUP(F396,#REF!,2,FALSE)&amp;"_"&amp;V396)</f>
        <v>#REF!</v>
      </c>
      <c r="U396" t="str">
        <f t="shared" si="25"/>
        <v>PSSE_DMAT_BESSC_SCR3_XR14_P-1_Q0</v>
      </c>
    </row>
    <row r="397" spans="1:21" x14ac:dyDescent="0.25">
      <c r="A397" s="5" t="s">
        <v>772</v>
      </c>
      <c r="B397" s="5" t="s">
        <v>17</v>
      </c>
      <c r="C397" t="s">
        <v>54</v>
      </c>
      <c r="E397">
        <v>-1</v>
      </c>
      <c r="F397">
        <v>0</v>
      </c>
      <c r="G397">
        <v>3</v>
      </c>
      <c r="H397">
        <v>3</v>
      </c>
      <c r="I397" t="str">
        <f>VLOOKUP(U397,[2]BaseCases!$H$2:$K$143,2,FALSE)</f>
        <v>1.1731</v>
      </c>
      <c r="J397">
        <v>0</v>
      </c>
      <c r="K397">
        <v>0</v>
      </c>
      <c r="L397">
        <f t="shared" si="26"/>
        <v>0</v>
      </c>
      <c r="M397">
        <f t="shared" si="27"/>
        <v>0</v>
      </c>
      <c r="N397">
        <f>[2]Inputs!$B$5^2/((G397*[2]Inputs!$B$7)*(SQRT(1+H397^2)))</f>
        <v>17.660104471401873</v>
      </c>
      <c r="O397">
        <f t="shared" si="24"/>
        <v>0.16864157532857349</v>
      </c>
      <c r="P397" t="str">
        <f>VLOOKUP(U397,[2]BaseCases!$H$2:$K$143,4,FALSE)</f>
        <v>1.0000</v>
      </c>
      <c r="Q397" t="str">
        <f>VLOOKUP(U397,[2]BaseCases!$H$2:$K$143,3,FALSE)</f>
        <v>1.0300</v>
      </c>
      <c r="R397">
        <v>0</v>
      </c>
      <c r="S397">
        <v>0</v>
      </c>
      <c r="T397" t="e">
        <f>IF(V397="","Test_"&amp;A397&amp;"_"&amp;[2]Inputs!$A$1&amp;"_R0"&amp;"_SCR"&amp;ROUND(G397,2)&amp;"_XR"&amp;ROUND(H397,2)&amp;"_P"&amp;E397&amp;"_Q"&amp;VLOOKUP(F397,#REF!,2,FALSE),"Test_"&amp;A397&amp;"_"&amp;[2]Inputs!$A$1&amp;"_R0"&amp;"_SCR"&amp;ROUND(G397,2)&amp;"_XR"&amp;ROUND(H397,2)&amp;"_P"&amp;E397&amp;"_Q"&amp;VLOOKUP(F397,#REF!,2,FALSE)&amp;"_"&amp;V397)</f>
        <v>#REF!</v>
      </c>
      <c r="U397" t="str">
        <f t="shared" si="25"/>
        <v>PSSE_DMAT_BESSC_SCR3_XR3_P-1_Q0</v>
      </c>
    </row>
    <row r="398" spans="1:21" x14ac:dyDescent="0.25">
      <c r="A398" s="5" t="s">
        <v>773</v>
      </c>
      <c r="B398" s="5" t="s">
        <v>17</v>
      </c>
      <c r="C398" t="s">
        <v>54</v>
      </c>
      <c r="E398">
        <v>-0.05</v>
      </c>
      <c r="F398">
        <v>0</v>
      </c>
      <c r="G398">
        <v>3</v>
      </c>
      <c r="H398">
        <v>14</v>
      </c>
      <c r="I398" t="str">
        <f>VLOOKUP(U398,[2]BaseCases!$H$2:$K$143,2,FALSE)</f>
        <v>1.0311</v>
      </c>
      <c r="J398">
        <v>0</v>
      </c>
      <c r="K398">
        <v>0</v>
      </c>
      <c r="L398">
        <f t="shared" si="26"/>
        <v>0</v>
      </c>
      <c r="M398">
        <f t="shared" si="27"/>
        <v>0</v>
      </c>
      <c r="N398">
        <f>[2]Inputs!$B$5^2/((G398*[2]Inputs!$B$7)*(SQRT(1+H398^2)))</f>
        <v>3.9788737147094158</v>
      </c>
      <c r="O398">
        <f t="shared" si="24"/>
        <v>0.17731207749763628</v>
      </c>
      <c r="P398" t="str">
        <f>VLOOKUP(U398,[2]BaseCases!$H$2:$K$143,4,FALSE)</f>
        <v>1.0000</v>
      </c>
      <c r="Q398" t="str">
        <f>VLOOKUP(U398,[2]BaseCases!$H$2:$K$143,3,FALSE)</f>
        <v>1.0300</v>
      </c>
      <c r="R398">
        <v>0</v>
      </c>
      <c r="S398">
        <v>0</v>
      </c>
      <c r="T398" t="e">
        <f>IF(V398="","Test_"&amp;A398&amp;"_"&amp;[2]Inputs!$A$1&amp;"_R0"&amp;"_SCR"&amp;ROUND(G398,2)&amp;"_XR"&amp;ROUND(H398,2)&amp;"_P"&amp;E398&amp;"_Q"&amp;VLOOKUP(F398,#REF!,2,FALSE),"Test_"&amp;A398&amp;"_"&amp;[2]Inputs!$A$1&amp;"_R0"&amp;"_SCR"&amp;ROUND(G398,2)&amp;"_XR"&amp;ROUND(H398,2)&amp;"_P"&amp;E398&amp;"_Q"&amp;VLOOKUP(F398,#REF!,2,FALSE)&amp;"_"&amp;V398)</f>
        <v>#REF!</v>
      </c>
      <c r="U398" t="str">
        <f t="shared" si="25"/>
        <v>PSSE_DMAT_BESSC_SCR3_XR14_P-0.05_Q0</v>
      </c>
    </row>
    <row r="399" spans="1:21" x14ac:dyDescent="0.25">
      <c r="A399" s="5" t="s">
        <v>774</v>
      </c>
      <c r="B399" s="5" t="s">
        <v>17</v>
      </c>
      <c r="C399" t="s">
        <v>54</v>
      </c>
      <c r="E399">
        <v>-0.05</v>
      </c>
      <c r="F399">
        <v>0</v>
      </c>
      <c r="G399">
        <v>3</v>
      </c>
      <c r="H399">
        <v>3</v>
      </c>
      <c r="I399" t="str">
        <f>VLOOKUP(U399,[2]BaseCases!$H$2:$K$143,2,FALSE)</f>
        <v>1.0351</v>
      </c>
      <c r="J399">
        <v>0</v>
      </c>
      <c r="K399">
        <v>0</v>
      </c>
      <c r="L399">
        <f t="shared" si="26"/>
        <v>0</v>
      </c>
      <c r="M399">
        <f t="shared" si="27"/>
        <v>0</v>
      </c>
      <c r="N399">
        <f>[2]Inputs!$B$5^2/((G399*[2]Inputs!$B$7)*(SQRT(1+H399^2)))</f>
        <v>17.660104471401873</v>
      </c>
      <c r="O399">
        <f t="shared" si="24"/>
        <v>0.16864157532857349</v>
      </c>
      <c r="P399" t="str">
        <f>VLOOKUP(U399,[2]BaseCases!$H$2:$K$143,4,FALSE)</f>
        <v>1.0000</v>
      </c>
      <c r="Q399" t="str">
        <f>VLOOKUP(U399,[2]BaseCases!$H$2:$K$143,3,FALSE)</f>
        <v>1.0300</v>
      </c>
      <c r="R399">
        <v>0</v>
      </c>
      <c r="S399">
        <v>0</v>
      </c>
      <c r="T399" t="e">
        <f>IF(V399="","Test_"&amp;A399&amp;"_"&amp;[2]Inputs!$A$1&amp;"_R0"&amp;"_SCR"&amp;ROUND(G399,2)&amp;"_XR"&amp;ROUND(H399,2)&amp;"_P"&amp;E399&amp;"_Q"&amp;VLOOKUP(F399,#REF!,2,FALSE),"Test_"&amp;A399&amp;"_"&amp;[2]Inputs!$A$1&amp;"_R0"&amp;"_SCR"&amp;ROUND(G399,2)&amp;"_XR"&amp;ROUND(H399,2)&amp;"_P"&amp;E399&amp;"_Q"&amp;VLOOKUP(F399,#REF!,2,FALSE)&amp;"_"&amp;V399)</f>
        <v>#REF!</v>
      </c>
      <c r="U399" t="str">
        <f t="shared" si="25"/>
        <v>PSSE_DMAT_BESSC_SCR3_XR3_P-0.05_Q0</v>
      </c>
    </row>
    <row r="400" spans="1:21" x14ac:dyDescent="0.25">
      <c r="A400" s="5" t="s">
        <v>775</v>
      </c>
      <c r="B400" s="5" t="s">
        <v>17</v>
      </c>
      <c r="C400" t="s">
        <v>54</v>
      </c>
      <c r="E400">
        <v>-1</v>
      </c>
      <c r="F400">
        <v>0</v>
      </c>
      <c r="G400">
        <v>7.06</v>
      </c>
      <c r="H400">
        <v>1.6319999999999999</v>
      </c>
      <c r="I400" t="str">
        <f>VLOOKUP(U400,[2]BaseCases!$H$2:$K$143,2,FALSE)</f>
        <v>1.1081</v>
      </c>
      <c r="J400">
        <v>0</v>
      </c>
      <c r="K400">
        <v>0</v>
      </c>
      <c r="L400">
        <f t="shared" si="26"/>
        <v>0</v>
      </c>
      <c r="M400">
        <f t="shared" si="27"/>
        <v>0</v>
      </c>
      <c r="N400">
        <f>[2]Inputs!$B$5^2/((G400*[2]Inputs!$B$7)*(SQRT(1+H400^2)))</f>
        <v>12.398416711713383</v>
      </c>
      <c r="O400">
        <f t="shared" si="24"/>
        <v>6.4407510153791828E-2</v>
      </c>
      <c r="P400" t="str">
        <f>VLOOKUP(U400,[2]BaseCases!$H$2:$K$143,4,FALSE)</f>
        <v>1.0000</v>
      </c>
      <c r="Q400" t="str">
        <f>VLOOKUP(U400,[2]BaseCases!$H$2:$K$143,3,FALSE)</f>
        <v>1.0300</v>
      </c>
      <c r="R400">
        <v>0</v>
      </c>
      <c r="S400">
        <v>0</v>
      </c>
      <c r="T400" t="e">
        <f>IF(V400="","Test_"&amp;A400&amp;"_"&amp;[2]Inputs!$A$1&amp;"_R0"&amp;"_SCR"&amp;ROUND(G400,2)&amp;"_XR"&amp;ROUND(H400,2)&amp;"_P"&amp;E400&amp;"_Q"&amp;VLOOKUP(F400,#REF!,2,FALSE),"Test_"&amp;A400&amp;"_"&amp;[2]Inputs!$A$1&amp;"_R0"&amp;"_SCR"&amp;ROUND(G400,2)&amp;"_XR"&amp;ROUND(H400,2)&amp;"_P"&amp;E400&amp;"_Q"&amp;VLOOKUP(F400,#REF!,2,FALSE)&amp;"_"&amp;V400)</f>
        <v>#REF!</v>
      </c>
      <c r="U400" t="str">
        <f t="shared" si="25"/>
        <v>PSSE_DMAT_BESSC_SCR7.06_XR1.63_P-1_Q0</v>
      </c>
    </row>
    <row r="401" spans="1:21" x14ac:dyDescent="0.25">
      <c r="A401" s="5" t="s">
        <v>776</v>
      </c>
      <c r="B401" s="5" t="s">
        <v>17</v>
      </c>
      <c r="C401" t="s">
        <v>54</v>
      </c>
      <c r="E401">
        <v>-1</v>
      </c>
      <c r="F401">
        <v>0</v>
      </c>
      <c r="G401">
        <v>4.53</v>
      </c>
      <c r="H401">
        <v>1.212</v>
      </c>
      <c r="I401" t="str">
        <f>VLOOKUP(U401,[2]BaseCases!$H$2:$K$143,2,FALSE)</f>
        <v>1.1782</v>
      </c>
      <c r="J401">
        <v>0</v>
      </c>
      <c r="K401">
        <v>0</v>
      </c>
      <c r="L401">
        <f t="shared" si="26"/>
        <v>0</v>
      </c>
      <c r="M401">
        <f t="shared" si="27"/>
        <v>0</v>
      </c>
      <c r="N401">
        <f>[2]Inputs!$B$5^2/((G401*[2]Inputs!$B$7)*(SQRT(1+H401^2)))</f>
        <v>23.537519962726652</v>
      </c>
      <c r="O401">
        <f t="shared" si="24"/>
        <v>9.0805770640656758E-2</v>
      </c>
      <c r="P401" t="str">
        <f>VLOOKUP(U401,[2]BaseCases!$H$2:$K$143,4,FALSE)</f>
        <v>1.0000</v>
      </c>
      <c r="Q401" t="str">
        <f>VLOOKUP(U401,[2]BaseCases!$H$2:$K$143,3,FALSE)</f>
        <v>1.0300</v>
      </c>
      <c r="R401">
        <v>0</v>
      </c>
      <c r="S401">
        <v>0</v>
      </c>
      <c r="T401" t="e">
        <f>IF(V401="","Test_"&amp;A401&amp;"_"&amp;[2]Inputs!$A$1&amp;"_R0"&amp;"_SCR"&amp;ROUND(G401,2)&amp;"_XR"&amp;ROUND(H401,2)&amp;"_P"&amp;E401&amp;"_Q"&amp;VLOOKUP(F401,#REF!,2,FALSE),"Test_"&amp;A401&amp;"_"&amp;[2]Inputs!$A$1&amp;"_R0"&amp;"_SCR"&amp;ROUND(G401,2)&amp;"_XR"&amp;ROUND(H401,2)&amp;"_P"&amp;E401&amp;"_Q"&amp;VLOOKUP(F401,#REF!,2,FALSE)&amp;"_"&amp;V401)</f>
        <v>#REF!</v>
      </c>
      <c r="U401" t="str">
        <f t="shared" si="25"/>
        <v>PSSE_DMAT_BESSC_SCR4.53_XR1.21_P-1_Q0</v>
      </c>
    </row>
    <row r="402" spans="1:21" x14ac:dyDescent="0.25">
      <c r="A402" s="5" t="s">
        <v>777</v>
      </c>
      <c r="B402" s="5" t="s">
        <v>17</v>
      </c>
      <c r="C402" t="s">
        <v>54</v>
      </c>
      <c r="E402">
        <v>-0.05</v>
      </c>
      <c r="F402">
        <v>0</v>
      </c>
      <c r="G402">
        <v>7.06</v>
      </c>
      <c r="H402">
        <v>1.6319999999999999</v>
      </c>
      <c r="I402" t="str">
        <f>VLOOKUP(U402,[2]BaseCases!$H$2:$K$143,2,FALSE)</f>
        <v>1.0336</v>
      </c>
      <c r="J402">
        <v>0</v>
      </c>
      <c r="K402">
        <v>0</v>
      </c>
      <c r="L402">
        <f t="shared" si="26"/>
        <v>0</v>
      </c>
      <c r="M402">
        <f t="shared" si="27"/>
        <v>0</v>
      </c>
      <c r="N402">
        <f>[2]Inputs!$B$5^2/((G402*[2]Inputs!$B$7)*(SQRT(1+H402^2)))</f>
        <v>12.398416711713383</v>
      </c>
      <c r="O402">
        <f t="shared" si="24"/>
        <v>6.4407510153791828E-2</v>
      </c>
      <c r="P402" t="str">
        <f>VLOOKUP(U402,[2]BaseCases!$H$2:$K$143,4,FALSE)</f>
        <v>1.0000</v>
      </c>
      <c r="Q402" t="str">
        <f>VLOOKUP(U402,[2]BaseCases!$H$2:$K$143,3,FALSE)</f>
        <v>1.0300</v>
      </c>
      <c r="R402">
        <v>0</v>
      </c>
      <c r="S402">
        <v>0</v>
      </c>
      <c r="T402" t="e">
        <f>IF(V402="","Test_"&amp;A402&amp;"_"&amp;[2]Inputs!$A$1&amp;"_R0"&amp;"_SCR"&amp;ROUND(G402,2)&amp;"_XR"&amp;ROUND(H402,2)&amp;"_P"&amp;E402&amp;"_Q"&amp;VLOOKUP(F402,#REF!,2,FALSE),"Test_"&amp;A402&amp;"_"&amp;[2]Inputs!$A$1&amp;"_R0"&amp;"_SCR"&amp;ROUND(G402,2)&amp;"_XR"&amp;ROUND(H402,2)&amp;"_P"&amp;E402&amp;"_Q"&amp;VLOOKUP(F402,#REF!,2,FALSE)&amp;"_"&amp;V402)</f>
        <v>#REF!</v>
      </c>
      <c r="U402" t="str">
        <f t="shared" si="25"/>
        <v>PSSE_DMAT_BESSC_SCR7.06_XR1.63_P-0.05_Q0</v>
      </c>
    </row>
    <row r="403" spans="1:21" x14ac:dyDescent="0.25">
      <c r="A403" s="5" t="s">
        <v>778</v>
      </c>
      <c r="B403" s="5" t="s">
        <v>17</v>
      </c>
      <c r="C403" t="s">
        <v>54</v>
      </c>
      <c r="E403">
        <v>-0.05</v>
      </c>
      <c r="F403">
        <v>0</v>
      </c>
      <c r="G403">
        <v>4.53</v>
      </c>
      <c r="H403">
        <v>1.212</v>
      </c>
      <c r="I403" t="str">
        <f>VLOOKUP(U403,[2]BaseCases!$H$2:$K$143,2,FALSE)</f>
        <v>1.0368</v>
      </c>
      <c r="J403">
        <v>0</v>
      </c>
      <c r="K403">
        <v>0</v>
      </c>
      <c r="L403">
        <f t="shared" si="26"/>
        <v>0</v>
      </c>
      <c r="M403">
        <f t="shared" si="27"/>
        <v>0</v>
      </c>
      <c r="N403">
        <f>[2]Inputs!$B$5^2/((G403*[2]Inputs!$B$7)*(SQRT(1+H403^2)))</f>
        <v>23.537519962726652</v>
      </c>
      <c r="O403">
        <f t="shared" si="24"/>
        <v>9.0805770640656758E-2</v>
      </c>
      <c r="P403" t="str">
        <f>VLOOKUP(U403,[2]BaseCases!$H$2:$K$143,4,FALSE)</f>
        <v>1.0000</v>
      </c>
      <c r="Q403" t="str">
        <f>VLOOKUP(U403,[2]BaseCases!$H$2:$K$143,3,FALSE)</f>
        <v>1.0300</v>
      </c>
      <c r="R403">
        <v>0</v>
      </c>
      <c r="S403">
        <v>0</v>
      </c>
      <c r="T403" t="e">
        <f>IF(V403="","Test_"&amp;A403&amp;"_"&amp;[2]Inputs!$A$1&amp;"_R0"&amp;"_SCR"&amp;ROUND(G403,2)&amp;"_XR"&amp;ROUND(H403,2)&amp;"_P"&amp;E403&amp;"_Q"&amp;VLOOKUP(F403,#REF!,2,FALSE),"Test_"&amp;A403&amp;"_"&amp;[2]Inputs!$A$1&amp;"_R0"&amp;"_SCR"&amp;ROUND(G403,2)&amp;"_XR"&amp;ROUND(H403,2)&amp;"_P"&amp;E403&amp;"_Q"&amp;VLOOKUP(F403,#REF!,2,FALSE)&amp;"_"&amp;V403)</f>
        <v>#REF!</v>
      </c>
      <c r="U403" t="str">
        <f t="shared" si="25"/>
        <v>PSSE_DMAT_BESSC_SCR4.53_XR1.21_P-0.05_Q0</v>
      </c>
    </row>
    <row r="404" spans="1:21" x14ac:dyDescent="0.25">
      <c r="A404" s="5" t="s">
        <v>779</v>
      </c>
      <c r="B404" s="5" t="s">
        <v>17</v>
      </c>
      <c r="C404" t="s">
        <v>55</v>
      </c>
      <c r="E404">
        <v>-1</v>
      </c>
      <c r="F404">
        <v>0</v>
      </c>
      <c r="G404">
        <v>10</v>
      </c>
      <c r="H404">
        <v>14</v>
      </c>
      <c r="I404" t="str">
        <f>VLOOKUP(U404,[2]BaseCases!$H$2:$K$143,2,FALSE)</f>
        <v>1.0414</v>
      </c>
      <c r="J404">
        <v>0</v>
      </c>
      <c r="K404">
        <v>0</v>
      </c>
      <c r="L404">
        <f t="shared" si="26"/>
        <v>0</v>
      </c>
      <c r="M404">
        <f t="shared" si="27"/>
        <v>0</v>
      </c>
      <c r="N404">
        <f>[2]Inputs!$B$5^2/((G404*[2]Inputs!$B$7)*(SQRT(1+H404^2)))</f>
        <v>1.1936621144128245</v>
      </c>
      <c r="O404">
        <f t="shared" si="24"/>
        <v>5.3193623249290875E-2</v>
      </c>
      <c r="P404" t="str">
        <f>VLOOKUP(U404,[2]BaseCases!$H$2:$K$143,4,FALSE)</f>
        <v>1.0000</v>
      </c>
      <c r="Q404" t="str">
        <f>VLOOKUP(U404,[2]BaseCases!$H$2:$K$143,3,FALSE)</f>
        <v>1.0300</v>
      </c>
      <c r="R404">
        <v>0</v>
      </c>
      <c r="S404">
        <v>0</v>
      </c>
      <c r="T404" t="e">
        <f>IF(V404="","Test_"&amp;A404&amp;"_"&amp;[2]Inputs!$A$1&amp;"_R0"&amp;"_SCR"&amp;ROUND(G404,2)&amp;"_XR"&amp;ROUND(H404,2)&amp;"_P"&amp;E404&amp;"_Q"&amp;VLOOKUP(F404,#REF!,2,FALSE),"Test_"&amp;A404&amp;"_"&amp;[2]Inputs!$A$1&amp;"_R0"&amp;"_SCR"&amp;ROUND(G404,2)&amp;"_XR"&amp;ROUND(H404,2)&amp;"_P"&amp;E404&amp;"_Q"&amp;VLOOKUP(F404,#REF!,2,FALSE)&amp;"_"&amp;V404)</f>
        <v>#REF!</v>
      </c>
      <c r="U404" t="str">
        <f t="shared" si="25"/>
        <v>PSSE_DMAT_BESSC_SCR10_XR14_P-1_Q0</v>
      </c>
    </row>
    <row r="405" spans="1:21" x14ac:dyDescent="0.25">
      <c r="A405" s="5" t="s">
        <v>780</v>
      </c>
      <c r="B405" s="5" t="s">
        <v>17</v>
      </c>
      <c r="C405" t="s">
        <v>55</v>
      </c>
      <c r="E405">
        <v>-1</v>
      </c>
      <c r="F405">
        <v>0</v>
      </c>
      <c r="G405">
        <v>10</v>
      </c>
      <c r="H405">
        <v>3</v>
      </c>
      <c r="I405" t="str">
        <f>VLOOKUP(U405,[2]BaseCases!$H$2:$K$143,2,FALSE)</f>
        <v>1.0647</v>
      </c>
      <c r="J405">
        <v>0</v>
      </c>
      <c r="K405">
        <v>0</v>
      </c>
      <c r="L405">
        <f t="shared" si="26"/>
        <v>0</v>
      </c>
      <c r="M405">
        <f t="shared" si="27"/>
        <v>0</v>
      </c>
      <c r="N405">
        <f>[2]Inputs!$B$5^2/((G405*[2]Inputs!$B$7)*(SQRT(1+H405^2)))</f>
        <v>5.298031341420562</v>
      </c>
      <c r="O405">
        <f t="shared" si="24"/>
        <v>5.0592472598572052E-2</v>
      </c>
      <c r="P405" t="str">
        <f>VLOOKUP(U405,[2]BaseCases!$H$2:$K$143,4,FALSE)</f>
        <v>1.0000</v>
      </c>
      <c r="Q405" t="str">
        <f>VLOOKUP(U405,[2]BaseCases!$H$2:$K$143,3,FALSE)</f>
        <v>1.0300</v>
      </c>
      <c r="R405">
        <v>0</v>
      </c>
      <c r="S405">
        <v>0</v>
      </c>
      <c r="T405" t="e">
        <f>IF(V405="","Test_"&amp;A405&amp;"_"&amp;[2]Inputs!$A$1&amp;"_R0"&amp;"_SCR"&amp;ROUND(G405,2)&amp;"_XR"&amp;ROUND(H405,2)&amp;"_P"&amp;E405&amp;"_Q"&amp;VLOOKUP(F405,#REF!,2,FALSE),"Test_"&amp;A405&amp;"_"&amp;[2]Inputs!$A$1&amp;"_R0"&amp;"_SCR"&amp;ROUND(G405,2)&amp;"_XR"&amp;ROUND(H405,2)&amp;"_P"&amp;E405&amp;"_Q"&amp;VLOOKUP(F405,#REF!,2,FALSE)&amp;"_"&amp;V405)</f>
        <v>#REF!</v>
      </c>
      <c r="U405" t="str">
        <f t="shared" si="25"/>
        <v>PSSE_DMAT_BESSC_SCR10_XR3_P-1_Q0</v>
      </c>
    </row>
    <row r="406" spans="1:21" x14ac:dyDescent="0.25">
      <c r="A406" s="5" t="s">
        <v>781</v>
      </c>
      <c r="B406" s="5" t="s">
        <v>17</v>
      </c>
      <c r="C406" t="s">
        <v>502</v>
      </c>
      <c r="E406">
        <v>-0.05</v>
      </c>
      <c r="F406">
        <v>0</v>
      </c>
      <c r="G406">
        <v>10</v>
      </c>
      <c r="H406">
        <v>14</v>
      </c>
      <c r="I406" t="str">
        <f>VLOOKUP(U406,[2]BaseCases!$H$2:$K$143,2,FALSE)</f>
        <v>1.0303</v>
      </c>
      <c r="J406">
        <v>0</v>
      </c>
      <c r="K406">
        <v>0</v>
      </c>
      <c r="L406">
        <f t="shared" si="26"/>
        <v>0</v>
      </c>
      <c r="M406">
        <f t="shared" si="27"/>
        <v>0</v>
      </c>
      <c r="N406">
        <f>[2]Inputs!$B$5^2/((G406*[2]Inputs!$B$7)*(SQRT(1+H406^2)))</f>
        <v>1.1936621144128245</v>
      </c>
      <c r="O406">
        <f t="shared" si="24"/>
        <v>5.3193623249290875E-2</v>
      </c>
      <c r="P406" t="str">
        <f>VLOOKUP(U406,[2]BaseCases!$H$2:$K$143,4,FALSE)</f>
        <v>1.0000</v>
      </c>
      <c r="Q406" t="str">
        <f>VLOOKUP(U406,[2]BaseCases!$H$2:$K$143,3,FALSE)</f>
        <v>1.0300</v>
      </c>
      <c r="R406">
        <v>0</v>
      </c>
      <c r="S406">
        <v>0</v>
      </c>
      <c r="T406" t="e">
        <f>IF(V406="","Test_"&amp;A406&amp;"_"&amp;[2]Inputs!$A$1&amp;"_R0"&amp;"_SCR"&amp;ROUND(G406,2)&amp;"_XR"&amp;ROUND(H406,2)&amp;"_P"&amp;E406&amp;"_Q"&amp;VLOOKUP(F406,#REF!,2,FALSE),"Test_"&amp;A406&amp;"_"&amp;[2]Inputs!$A$1&amp;"_R0"&amp;"_SCR"&amp;ROUND(G406,2)&amp;"_XR"&amp;ROUND(H406,2)&amp;"_P"&amp;E406&amp;"_Q"&amp;VLOOKUP(F406,#REF!,2,FALSE)&amp;"_"&amp;V406)</f>
        <v>#REF!</v>
      </c>
      <c r="U406" t="str">
        <f t="shared" si="25"/>
        <v>PSSE_DMAT_BESSC_SCR10_XR14_P-0.05_Q0</v>
      </c>
    </row>
    <row r="407" spans="1:21" x14ac:dyDescent="0.25">
      <c r="A407" s="5" t="s">
        <v>782</v>
      </c>
      <c r="B407" s="5" t="s">
        <v>17</v>
      </c>
      <c r="C407" t="s">
        <v>502</v>
      </c>
      <c r="E407">
        <v>-0.05</v>
      </c>
      <c r="F407">
        <v>0</v>
      </c>
      <c r="G407">
        <v>10</v>
      </c>
      <c r="H407">
        <v>3</v>
      </c>
      <c r="I407" t="str">
        <f>VLOOKUP(U407,[2]BaseCases!$H$2:$K$143,2,FALSE)</f>
        <v>1.0315</v>
      </c>
      <c r="J407">
        <v>0</v>
      </c>
      <c r="K407">
        <v>0</v>
      </c>
      <c r="L407">
        <f t="shared" si="26"/>
        <v>0</v>
      </c>
      <c r="M407">
        <f t="shared" si="27"/>
        <v>0</v>
      </c>
      <c r="N407">
        <f>[2]Inputs!$B$5^2/((G407*[2]Inputs!$B$7)*(SQRT(1+H407^2)))</f>
        <v>5.298031341420562</v>
      </c>
      <c r="O407">
        <f t="shared" si="24"/>
        <v>5.0592472598572052E-2</v>
      </c>
      <c r="P407" t="str">
        <f>VLOOKUP(U407,[2]BaseCases!$H$2:$K$143,4,FALSE)</f>
        <v>1.0000</v>
      </c>
      <c r="Q407" t="str">
        <f>VLOOKUP(U407,[2]BaseCases!$H$2:$K$143,3,FALSE)</f>
        <v>1.0300</v>
      </c>
      <c r="R407">
        <v>0</v>
      </c>
      <c r="S407">
        <v>0</v>
      </c>
      <c r="T407" t="e">
        <f>IF(V407="","Test_"&amp;A407&amp;"_"&amp;[2]Inputs!$A$1&amp;"_R0"&amp;"_SCR"&amp;ROUND(G407,2)&amp;"_XR"&amp;ROUND(H407,2)&amp;"_P"&amp;E407&amp;"_Q"&amp;VLOOKUP(F407,#REF!,2,FALSE),"Test_"&amp;A407&amp;"_"&amp;[2]Inputs!$A$1&amp;"_R0"&amp;"_SCR"&amp;ROUND(G407,2)&amp;"_XR"&amp;ROUND(H407,2)&amp;"_P"&amp;E407&amp;"_Q"&amp;VLOOKUP(F407,#REF!,2,FALSE)&amp;"_"&amp;V407)</f>
        <v>#REF!</v>
      </c>
      <c r="U407" t="str">
        <f t="shared" si="25"/>
        <v>PSSE_DMAT_BESSC_SCR10_XR3_P-0.05_Q0</v>
      </c>
    </row>
    <row r="408" spans="1:21" x14ac:dyDescent="0.25">
      <c r="A408" s="5" t="s">
        <v>783</v>
      </c>
      <c r="B408" s="5" t="s">
        <v>17</v>
      </c>
      <c r="C408" t="s">
        <v>55</v>
      </c>
      <c r="E408">
        <v>-1</v>
      </c>
      <c r="F408">
        <v>0</v>
      </c>
      <c r="G408">
        <v>3</v>
      </c>
      <c r="H408">
        <v>14</v>
      </c>
      <c r="I408" t="str">
        <f>VLOOKUP(U408,[2]BaseCases!$H$2:$K$143,2,FALSE)</f>
        <v>1.1013</v>
      </c>
      <c r="J408">
        <v>0</v>
      </c>
      <c r="K408">
        <v>0</v>
      </c>
      <c r="L408">
        <f t="shared" si="26"/>
        <v>0</v>
      </c>
      <c r="M408">
        <f t="shared" si="27"/>
        <v>0</v>
      </c>
      <c r="N408">
        <f>[2]Inputs!$B$5^2/((G408*[2]Inputs!$B$7)*(SQRT(1+H408^2)))</f>
        <v>3.9788737147094158</v>
      </c>
      <c r="O408">
        <f t="shared" ref="O408:O471" si="28">N408*H408/(2*PI()*50)</f>
        <v>0.17731207749763628</v>
      </c>
      <c r="P408" t="str">
        <f>VLOOKUP(U408,[2]BaseCases!$H$2:$K$143,4,FALSE)</f>
        <v>1.0000</v>
      </c>
      <c r="Q408" t="str">
        <f>VLOOKUP(U408,[2]BaseCases!$H$2:$K$143,3,FALSE)</f>
        <v>1.0300</v>
      </c>
      <c r="R408">
        <v>0</v>
      </c>
      <c r="S408">
        <v>0</v>
      </c>
      <c r="T408" t="e">
        <f>IF(V408="","Test_"&amp;A408&amp;"_"&amp;[2]Inputs!$A$1&amp;"_R0"&amp;"_SCR"&amp;ROUND(G408,2)&amp;"_XR"&amp;ROUND(H408,2)&amp;"_P"&amp;E408&amp;"_Q"&amp;VLOOKUP(F408,#REF!,2,FALSE),"Test_"&amp;A408&amp;"_"&amp;[2]Inputs!$A$1&amp;"_R0"&amp;"_SCR"&amp;ROUND(G408,2)&amp;"_XR"&amp;ROUND(H408,2)&amp;"_P"&amp;E408&amp;"_Q"&amp;VLOOKUP(F408,#REF!,2,FALSE)&amp;"_"&amp;V408)</f>
        <v>#REF!</v>
      </c>
      <c r="U408" t="str">
        <f t="shared" ref="U408:U471" si="29">"PSSE_DMAT_BESSC_SCR"&amp;ROUND(G408,2)&amp;"_XR"&amp;ROUND(H408,2)&amp;"_P"&amp;E408&amp;"_Q"&amp;F408</f>
        <v>PSSE_DMAT_BESSC_SCR3_XR14_P-1_Q0</v>
      </c>
    </row>
    <row r="409" spans="1:21" x14ac:dyDescent="0.25">
      <c r="A409" s="5" t="s">
        <v>784</v>
      </c>
      <c r="B409" s="5" t="s">
        <v>17</v>
      </c>
      <c r="C409" t="s">
        <v>55</v>
      </c>
      <c r="E409">
        <v>-1</v>
      </c>
      <c r="F409">
        <v>0</v>
      </c>
      <c r="G409">
        <v>3</v>
      </c>
      <c r="H409">
        <v>3</v>
      </c>
      <c r="I409" t="str">
        <f>VLOOKUP(U409,[2]BaseCases!$H$2:$K$143,2,FALSE)</f>
        <v>1.1731</v>
      </c>
      <c r="J409">
        <v>0</v>
      </c>
      <c r="K409">
        <v>0</v>
      </c>
      <c r="L409">
        <f t="shared" si="26"/>
        <v>0</v>
      </c>
      <c r="M409">
        <f t="shared" si="27"/>
        <v>0</v>
      </c>
      <c r="N409">
        <f>[2]Inputs!$B$5^2/((G409*[2]Inputs!$B$7)*(SQRT(1+H409^2)))</f>
        <v>17.660104471401873</v>
      </c>
      <c r="O409">
        <f t="shared" si="28"/>
        <v>0.16864157532857349</v>
      </c>
      <c r="P409" t="str">
        <f>VLOOKUP(U409,[2]BaseCases!$H$2:$K$143,4,FALSE)</f>
        <v>1.0000</v>
      </c>
      <c r="Q409" t="str">
        <f>VLOOKUP(U409,[2]BaseCases!$H$2:$K$143,3,FALSE)</f>
        <v>1.0300</v>
      </c>
      <c r="R409">
        <v>0</v>
      </c>
      <c r="S409">
        <v>0</v>
      </c>
      <c r="T409" t="e">
        <f>IF(V409="","Test_"&amp;A409&amp;"_"&amp;[2]Inputs!$A$1&amp;"_R0"&amp;"_SCR"&amp;ROUND(G409,2)&amp;"_XR"&amp;ROUND(H409,2)&amp;"_P"&amp;E409&amp;"_Q"&amp;VLOOKUP(F409,#REF!,2,FALSE),"Test_"&amp;A409&amp;"_"&amp;[2]Inputs!$A$1&amp;"_R0"&amp;"_SCR"&amp;ROUND(G409,2)&amp;"_XR"&amp;ROUND(H409,2)&amp;"_P"&amp;E409&amp;"_Q"&amp;VLOOKUP(F409,#REF!,2,FALSE)&amp;"_"&amp;V409)</f>
        <v>#REF!</v>
      </c>
      <c r="U409" t="str">
        <f t="shared" si="29"/>
        <v>PSSE_DMAT_BESSC_SCR3_XR3_P-1_Q0</v>
      </c>
    </row>
    <row r="410" spans="1:21" x14ac:dyDescent="0.25">
      <c r="A410" s="5" t="s">
        <v>785</v>
      </c>
      <c r="B410" s="5" t="s">
        <v>17</v>
      </c>
      <c r="C410" t="s">
        <v>502</v>
      </c>
      <c r="E410">
        <v>-0.05</v>
      </c>
      <c r="F410">
        <v>0</v>
      </c>
      <c r="G410">
        <v>3</v>
      </c>
      <c r="H410">
        <v>14</v>
      </c>
      <c r="I410" t="str">
        <f>VLOOKUP(U410,[2]BaseCases!$H$2:$K$143,2,FALSE)</f>
        <v>1.0311</v>
      </c>
      <c r="J410">
        <v>0</v>
      </c>
      <c r="K410">
        <v>0</v>
      </c>
      <c r="L410">
        <f t="shared" si="26"/>
        <v>0</v>
      </c>
      <c r="M410">
        <f t="shared" si="27"/>
        <v>0</v>
      </c>
      <c r="N410">
        <f>[2]Inputs!$B$5^2/((G410*[2]Inputs!$B$7)*(SQRT(1+H410^2)))</f>
        <v>3.9788737147094158</v>
      </c>
      <c r="O410">
        <f t="shared" si="28"/>
        <v>0.17731207749763628</v>
      </c>
      <c r="P410" t="str">
        <f>VLOOKUP(U410,[2]BaseCases!$H$2:$K$143,4,FALSE)</f>
        <v>1.0000</v>
      </c>
      <c r="Q410" t="str">
        <f>VLOOKUP(U410,[2]BaseCases!$H$2:$K$143,3,FALSE)</f>
        <v>1.0300</v>
      </c>
      <c r="R410">
        <v>0</v>
      </c>
      <c r="S410">
        <v>0</v>
      </c>
      <c r="T410" t="e">
        <f>IF(V410="","Test_"&amp;A410&amp;"_"&amp;[2]Inputs!$A$1&amp;"_R0"&amp;"_SCR"&amp;ROUND(G410,2)&amp;"_XR"&amp;ROUND(H410,2)&amp;"_P"&amp;E410&amp;"_Q"&amp;VLOOKUP(F410,#REF!,2,FALSE),"Test_"&amp;A410&amp;"_"&amp;[2]Inputs!$A$1&amp;"_R0"&amp;"_SCR"&amp;ROUND(G410,2)&amp;"_XR"&amp;ROUND(H410,2)&amp;"_P"&amp;E410&amp;"_Q"&amp;VLOOKUP(F410,#REF!,2,FALSE)&amp;"_"&amp;V410)</f>
        <v>#REF!</v>
      </c>
      <c r="U410" t="str">
        <f t="shared" si="29"/>
        <v>PSSE_DMAT_BESSC_SCR3_XR14_P-0.05_Q0</v>
      </c>
    </row>
    <row r="411" spans="1:21" x14ac:dyDescent="0.25">
      <c r="A411" s="5" t="s">
        <v>786</v>
      </c>
      <c r="B411" s="5" t="s">
        <v>17</v>
      </c>
      <c r="C411" t="s">
        <v>502</v>
      </c>
      <c r="E411">
        <v>-0.05</v>
      </c>
      <c r="F411">
        <v>0</v>
      </c>
      <c r="G411">
        <v>3</v>
      </c>
      <c r="H411">
        <v>3</v>
      </c>
      <c r="I411" t="str">
        <f>VLOOKUP(U411,[2]BaseCases!$H$2:$K$143,2,FALSE)</f>
        <v>1.0351</v>
      </c>
      <c r="J411">
        <v>0</v>
      </c>
      <c r="K411">
        <v>0</v>
      </c>
      <c r="L411">
        <f t="shared" si="26"/>
        <v>0</v>
      </c>
      <c r="M411">
        <f t="shared" si="27"/>
        <v>0</v>
      </c>
      <c r="N411">
        <f>[2]Inputs!$B$5^2/((G411*[2]Inputs!$B$7)*(SQRT(1+H411^2)))</f>
        <v>17.660104471401873</v>
      </c>
      <c r="O411">
        <f t="shared" si="28"/>
        <v>0.16864157532857349</v>
      </c>
      <c r="P411" t="str">
        <f>VLOOKUP(U411,[2]BaseCases!$H$2:$K$143,4,FALSE)</f>
        <v>1.0000</v>
      </c>
      <c r="Q411" t="str">
        <f>VLOOKUP(U411,[2]BaseCases!$H$2:$K$143,3,FALSE)</f>
        <v>1.0300</v>
      </c>
      <c r="R411">
        <v>0</v>
      </c>
      <c r="S411">
        <v>0</v>
      </c>
      <c r="T411" t="e">
        <f>IF(V411="","Test_"&amp;A411&amp;"_"&amp;[2]Inputs!$A$1&amp;"_R0"&amp;"_SCR"&amp;ROUND(G411,2)&amp;"_XR"&amp;ROUND(H411,2)&amp;"_P"&amp;E411&amp;"_Q"&amp;VLOOKUP(F411,#REF!,2,FALSE),"Test_"&amp;A411&amp;"_"&amp;[2]Inputs!$A$1&amp;"_R0"&amp;"_SCR"&amp;ROUND(G411,2)&amp;"_XR"&amp;ROUND(H411,2)&amp;"_P"&amp;E411&amp;"_Q"&amp;VLOOKUP(F411,#REF!,2,FALSE)&amp;"_"&amp;V411)</f>
        <v>#REF!</v>
      </c>
      <c r="U411" t="str">
        <f t="shared" si="29"/>
        <v>PSSE_DMAT_BESSC_SCR3_XR3_P-0.05_Q0</v>
      </c>
    </row>
    <row r="412" spans="1:21" x14ac:dyDescent="0.25">
      <c r="A412" s="5" t="s">
        <v>787</v>
      </c>
      <c r="B412" s="5" t="s">
        <v>17</v>
      </c>
      <c r="C412" t="s">
        <v>55</v>
      </c>
      <c r="E412">
        <v>-1</v>
      </c>
      <c r="F412">
        <v>0</v>
      </c>
      <c r="G412">
        <v>7.06</v>
      </c>
      <c r="H412">
        <v>1.6319999999999999</v>
      </c>
      <c r="I412" t="str">
        <f>VLOOKUP(U412,[2]BaseCases!$H$2:$K$143,2,FALSE)</f>
        <v>1.1081</v>
      </c>
      <c r="J412">
        <v>0</v>
      </c>
      <c r="K412">
        <v>0</v>
      </c>
      <c r="L412">
        <f t="shared" si="26"/>
        <v>0</v>
      </c>
      <c r="M412">
        <f t="shared" si="27"/>
        <v>0</v>
      </c>
      <c r="N412">
        <f>[2]Inputs!$B$5^2/((G412*[2]Inputs!$B$7)*(SQRT(1+H412^2)))</f>
        <v>12.398416711713383</v>
      </c>
      <c r="O412">
        <f t="shared" si="28"/>
        <v>6.4407510153791828E-2</v>
      </c>
      <c r="P412" t="str">
        <f>VLOOKUP(U412,[2]BaseCases!$H$2:$K$143,4,FALSE)</f>
        <v>1.0000</v>
      </c>
      <c r="Q412" t="str">
        <f>VLOOKUP(U412,[2]BaseCases!$H$2:$K$143,3,FALSE)</f>
        <v>1.0300</v>
      </c>
      <c r="R412">
        <v>0</v>
      </c>
      <c r="S412">
        <v>0</v>
      </c>
      <c r="T412" t="e">
        <f>IF(V412="","Test_"&amp;A412&amp;"_"&amp;[2]Inputs!$A$1&amp;"_R0"&amp;"_SCR"&amp;ROUND(G412,2)&amp;"_XR"&amp;ROUND(H412,2)&amp;"_P"&amp;E412&amp;"_Q"&amp;VLOOKUP(F412,#REF!,2,FALSE),"Test_"&amp;A412&amp;"_"&amp;[2]Inputs!$A$1&amp;"_R0"&amp;"_SCR"&amp;ROUND(G412,2)&amp;"_XR"&amp;ROUND(H412,2)&amp;"_P"&amp;E412&amp;"_Q"&amp;VLOOKUP(F412,#REF!,2,FALSE)&amp;"_"&amp;V412)</f>
        <v>#REF!</v>
      </c>
      <c r="U412" t="str">
        <f t="shared" si="29"/>
        <v>PSSE_DMAT_BESSC_SCR7.06_XR1.63_P-1_Q0</v>
      </c>
    </row>
    <row r="413" spans="1:21" x14ac:dyDescent="0.25">
      <c r="A413" s="5" t="s">
        <v>788</v>
      </c>
      <c r="B413" s="5" t="s">
        <v>17</v>
      </c>
      <c r="C413" t="s">
        <v>55</v>
      </c>
      <c r="E413">
        <v>-1</v>
      </c>
      <c r="F413">
        <v>0</v>
      </c>
      <c r="G413">
        <v>4.53</v>
      </c>
      <c r="H413">
        <v>1.212</v>
      </c>
      <c r="I413" t="str">
        <f>VLOOKUP(U413,[2]BaseCases!$H$2:$K$143,2,FALSE)</f>
        <v>1.1782</v>
      </c>
      <c r="J413">
        <v>0</v>
      </c>
      <c r="K413">
        <v>0</v>
      </c>
      <c r="L413">
        <f t="shared" si="26"/>
        <v>0</v>
      </c>
      <c r="M413">
        <f t="shared" si="27"/>
        <v>0</v>
      </c>
      <c r="N413">
        <f>[2]Inputs!$B$5^2/((G413*[2]Inputs!$B$7)*(SQRT(1+H413^2)))</f>
        <v>23.537519962726652</v>
      </c>
      <c r="O413">
        <f t="shared" si="28"/>
        <v>9.0805770640656758E-2</v>
      </c>
      <c r="P413" t="str">
        <f>VLOOKUP(U413,[2]BaseCases!$H$2:$K$143,4,FALSE)</f>
        <v>1.0000</v>
      </c>
      <c r="Q413" t="str">
        <f>VLOOKUP(U413,[2]BaseCases!$H$2:$K$143,3,FALSE)</f>
        <v>1.0300</v>
      </c>
      <c r="R413">
        <v>0</v>
      </c>
      <c r="S413">
        <v>0</v>
      </c>
      <c r="T413" t="e">
        <f>IF(V413="","Test_"&amp;A413&amp;"_"&amp;[2]Inputs!$A$1&amp;"_R0"&amp;"_SCR"&amp;ROUND(G413,2)&amp;"_XR"&amp;ROUND(H413,2)&amp;"_P"&amp;E413&amp;"_Q"&amp;VLOOKUP(F413,#REF!,2,FALSE),"Test_"&amp;A413&amp;"_"&amp;[2]Inputs!$A$1&amp;"_R0"&amp;"_SCR"&amp;ROUND(G413,2)&amp;"_XR"&amp;ROUND(H413,2)&amp;"_P"&amp;E413&amp;"_Q"&amp;VLOOKUP(F413,#REF!,2,FALSE)&amp;"_"&amp;V413)</f>
        <v>#REF!</v>
      </c>
      <c r="U413" t="str">
        <f t="shared" si="29"/>
        <v>PSSE_DMAT_BESSC_SCR4.53_XR1.21_P-1_Q0</v>
      </c>
    </row>
    <row r="414" spans="1:21" x14ac:dyDescent="0.25">
      <c r="A414" s="5" t="s">
        <v>789</v>
      </c>
      <c r="B414" s="5" t="s">
        <v>17</v>
      </c>
      <c r="C414" t="s">
        <v>502</v>
      </c>
      <c r="E414">
        <v>-0.05</v>
      </c>
      <c r="F414">
        <v>0</v>
      </c>
      <c r="G414">
        <v>7.06</v>
      </c>
      <c r="H414">
        <v>1.6319999999999999</v>
      </c>
      <c r="I414" t="str">
        <f>VLOOKUP(U414,[2]BaseCases!$H$2:$K$143,2,FALSE)</f>
        <v>1.0336</v>
      </c>
      <c r="J414">
        <v>0</v>
      </c>
      <c r="K414">
        <v>0</v>
      </c>
      <c r="L414">
        <f t="shared" si="26"/>
        <v>0</v>
      </c>
      <c r="M414">
        <f t="shared" si="27"/>
        <v>0</v>
      </c>
      <c r="N414">
        <f>[2]Inputs!$B$5^2/((G414*[2]Inputs!$B$7)*(SQRT(1+H414^2)))</f>
        <v>12.398416711713383</v>
      </c>
      <c r="O414">
        <f t="shared" si="28"/>
        <v>6.4407510153791828E-2</v>
      </c>
      <c r="P414" t="str">
        <f>VLOOKUP(U414,[2]BaseCases!$H$2:$K$143,4,FALSE)</f>
        <v>1.0000</v>
      </c>
      <c r="Q414" t="str">
        <f>VLOOKUP(U414,[2]BaseCases!$H$2:$K$143,3,FALSE)</f>
        <v>1.0300</v>
      </c>
      <c r="R414">
        <v>0</v>
      </c>
      <c r="S414">
        <v>0</v>
      </c>
      <c r="T414" t="e">
        <f>IF(V414="","Test_"&amp;A414&amp;"_"&amp;[2]Inputs!$A$1&amp;"_R0"&amp;"_SCR"&amp;ROUND(G414,2)&amp;"_XR"&amp;ROUND(H414,2)&amp;"_P"&amp;E414&amp;"_Q"&amp;VLOOKUP(F414,#REF!,2,FALSE),"Test_"&amp;A414&amp;"_"&amp;[2]Inputs!$A$1&amp;"_R0"&amp;"_SCR"&amp;ROUND(G414,2)&amp;"_XR"&amp;ROUND(H414,2)&amp;"_P"&amp;E414&amp;"_Q"&amp;VLOOKUP(F414,#REF!,2,FALSE)&amp;"_"&amp;V414)</f>
        <v>#REF!</v>
      </c>
      <c r="U414" t="str">
        <f t="shared" si="29"/>
        <v>PSSE_DMAT_BESSC_SCR7.06_XR1.63_P-0.05_Q0</v>
      </c>
    </row>
    <row r="415" spans="1:21" x14ac:dyDescent="0.25">
      <c r="A415" s="5" t="s">
        <v>790</v>
      </c>
      <c r="B415" s="5" t="s">
        <v>17</v>
      </c>
      <c r="C415" t="s">
        <v>502</v>
      </c>
      <c r="E415">
        <v>-0.05</v>
      </c>
      <c r="F415">
        <v>0</v>
      </c>
      <c r="G415">
        <v>4.53</v>
      </c>
      <c r="H415">
        <v>1.212</v>
      </c>
      <c r="I415" t="str">
        <f>VLOOKUP(U415,[2]BaseCases!$H$2:$K$143,2,FALSE)</f>
        <v>1.0368</v>
      </c>
      <c r="J415">
        <v>0</v>
      </c>
      <c r="K415">
        <v>0</v>
      </c>
      <c r="L415">
        <f t="shared" si="26"/>
        <v>0</v>
      </c>
      <c r="M415">
        <f t="shared" si="27"/>
        <v>0</v>
      </c>
      <c r="N415">
        <f>[2]Inputs!$B$5^2/((G415*[2]Inputs!$B$7)*(SQRT(1+H415^2)))</f>
        <v>23.537519962726652</v>
      </c>
      <c r="O415">
        <f t="shared" si="28"/>
        <v>9.0805770640656758E-2</v>
      </c>
      <c r="P415" t="str">
        <f>VLOOKUP(U415,[2]BaseCases!$H$2:$K$143,4,FALSE)</f>
        <v>1.0000</v>
      </c>
      <c r="Q415" t="str">
        <f>VLOOKUP(U415,[2]BaseCases!$H$2:$K$143,3,FALSE)</f>
        <v>1.0300</v>
      </c>
      <c r="R415">
        <v>0</v>
      </c>
      <c r="S415">
        <v>0</v>
      </c>
      <c r="T415" t="e">
        <f>IF(V415="","Test_"&amp;A415&amp;"_"&amp;[2]Inputs!$A$1&amp;"_R0"&amp;"_SCR"&amp;ROUND(G415,2)&amp;"_XR"&amp;ROUND(H415,2)&amp;"_P"&amp;E415&amp;"_Q"&amp;VLOOKUP(F415,#REF!,2,FALSE),"Test_"&amp;A415&amp;"_"&amp;[2]Inputs!$A$1&amp;"_R0"&amp;"_SCR"&amp;ROUND(G415,2)&amp;"_XR"&amp;ROUND(H415,2)&amp;"_P"&amp;E415&amp;"_Q"&amp;VLOOKUP(F415,#REF!,2,FALSE)&amp;"_"&amp;V415)</f>
        <v>#REF!</v>
      </c>
      <c r="U415" t="str">
        <f t="shared" si="29"/>
        <v>PSSE_DMAT_BESSC_SCR4.53_XR1.21_P-0.05_Q0</v>
      </c>
    </row>
    <row r="416" spans="1:21" x14ac:dyDescent="0.25">
      <c r="A416" s="5" t="s">
        <v>791</v>
      </c>
      <c r="B416" s="5" t="s">
        <v>17</v>
      </c>
      <c r="C416" t="s">
        <v>56</v>
      </c>
      <c r="E416">
        <v>-1</v>
      </c>
      <c r="F416">
        <v>0</v>
      </c>
      <c r="G416">
        <v>10</v>
      </c>
      <c r="H416">
        <v>14</v>
      </c>
      <c r="I416" t="str">
        <f>VLOOKUP(U416,[2]BaseCases!$H$2:$K$143,2,FALSE)</f>
        <v>1.0414</v>
      </c>
      <c r="J416">
        <v>0</v>
      </c>
      <c r="K416">
        <v>0</v>
      </c>
      <c r="L416">
        <f t="shared" si="26"/>
        <v>0</v>
      </c>
      <c r="M416">
        <f t="shared" si="27"/>
        <v>0</v>
      </c>
      <c r="N416">
        <f>[2]Inputs!$B$5^2/((G416*[2]Inputs!$B$7)*(SQRT(1+H416^2)))</f>
        <v>1.1936621144128245</v>
      </c>
      <c r="O416">
        <f t="shared" si="28"/>
        <v>5.3193623249290875E-2</v>
      </c>
      <c r="P416" t="str">
        <f>VLOOKUP(U416,[2]BaseCases!$H$2:$K$143,4,FALSE)</f>
        <v>1.0000</v>
      </c>
      <c r="Q416" t="str">
        <f>VLOOKUP(U416,[2]BaseCases!$H$2:$K$143,3,FALSE)</f>
        <v>1.0300</v>
      </c>
      <c r="R416">
        <v>0</v>
      </c>
      <c r="S416">
        <v>0</v>
      </c>
      <c r="T416" t="e">
        <f>IF(V416="","Test_"&amp;A416&amp;"_"&amp;[2]Inputs!$A$1&amp;"_R0"&amp;"_SCR"&amp;ROUND(G416,2)&amp;"_XR"&amp;ROUND(H416,2)&amp;"_P"&amp;E416&amp;"_Q"&amp;VLOOKUP(F416,#REF!,2,FALSE),"Test_"&amp;A416&amp;"_"&amp;[2]Inputs!$A$1&amp;"_R0"&amp;"_SCR"&amp;ROUND(G416,2)&amp;"_XR"&amp;ROUND(H416,2)&amp;"_P"&amp;E416&amp;"_Q"&amp;VLOOKUP(F416,#REF!,2,FALSE)&amp;"_"&amp;V416)</f>
        <v>#REF!</v>
      </c>
      <c r="U416" t="str">
        <f t="shared" si="29"/>
        <v>PSSE_DMAT_BESSC_SCR10_XR14_P-1_Q0</v>
      </c>
    </row>
    <row r="417" spans="1:21" x14ac:dyDescent="0.25">
      <c r="A417" s="5" t="s">
        <v>792</v>
      </c>
      <c r="B417" s="5" t="s">
        <v>17</v>
      </c>
      <c r="C417" t="s">
        <v>56</v>
      </c>
      <c r="E417">
        <v>-1</v>
      </c>
      <c r="F417">
        <v>0</v>
      </c>
      <c r="G417">
        <v>3</v>
      </c>
      <c r="H417">
        <v>14</v>
      </c>
      <c r="I417" t="str">
        <f>VLOOKUP(U417,[2]BaseCases!$H$2:$K$143,2,FALSE)</f>
        <v>1.1013</v>
      </c>
      <c r="J417">
        <v>0</v>
      </c>
      <c r="K417">
        <v>0</v>
      </c>
      <c r="L417">
        <f t="shared" si="26"/>
        <v>0</v>
      </c>
      <c r="M417">
        <f t="shared" si="27"/>
        <v>0</v>
      </c>
      <c r="N417">
        <f>[2]Inputs!$B$5^2/((G417*[2]Inputs!$B$7)*(SQRT(1+H417^2)))</f>
        <v>3.9788737147094158</v>
      </c>
      <c r="O417">
        <f t="shared" si="28"/>
        <v>0.17731207749763628</v>
      </c>
      <c r="P417" t="str">
        <f>VLOOKUP(U417,[2]BaseCases!$H$2:$K$143,4,FALSE)</f>
        <v>1.0000</v>
      </c>
      <c r="Q417" t="str">
        <f>VLOOKUP(U417,[2]BaseCases!$H$2:$K$143,3,FALSE)</f>
        <v>1.0300</v>
      </c>
      <c r="R417">
        <v>0</v>
      </c>
      <c r="S417">
        <v>0</v>
      </c>
      <c r="T417" t="e">
        <f>IF(V417="","Test_"&amp;A417&amp;"_"&amp;[2]Inputs!$A$1&amp;"_R0"&amp;"_SCR"&amp;ROUND(G417,2)&amp;"_XR"&amp;ROUND(H417,2)&amp;"_P"&amp;E417&amp;"_Q"&amp;VLOOKUP(F417,#REF!,2,FALSE),"Test_"&amp;A417&amp;"_"&amp;[2]Inputs!$A$1&amp;"_R0"&amp;"_SCR"&amp;ROUND(G417,2)&amp;"_XR"&amp;ROUND(H417,2)&amp;"_P"&amp;E417&amp;"_Q"&amp;VLOOKUP(F417,#REF!,2,FALSE)&amp;"_"&amp;V417)</f>
        <v>#REF!</v>
      </c>
      <c r="U417" t="str">
        <f t="shared" si="29"/>
        <v>PSSE_DMAT_BESSC_SCR3_XR14_P-1_Q0</v>
      </c>
    </row>
    <row r="418" spans="1:21" x14ac:dyDescent="0.25">
      <c r="A418" s="5" t="s">
        <v>793</v>
      </c>
      <c r="B418" s="5" t="s">
        <v>17</v>
      </c>
      <c r="C418" t="s">
        <v>56</v>
      </c>
      <c r="E418">
        <v>-1</v>
      </c>
      <c r="F418">
        <v>0</v>
      </c>
      <c r="G418">
        <v>7.06</v>
      </c>
      <c r="H418">
        <v>1.6319999999999999</v>
      </c>
      <c r="I418" t="str">
        <f>VLOOKUP(U418,[2]BaseCases!$H$2:$K$143,2,FALSE)</f>
        <v>1.1081</v>
      </c>
      <c r="J418">
        <v>0</v>
      </c>
      <c r="K418">
        <v>0</v>
      </c>
      <c r="L418">
        <f>N418*S418</f>
        <v>0</v>
      </c>
      <c r="M418">
        <f t="shared" si="27"/>
        <v>0</v>
      </c>
      <c r="N418">
        <f>[2]Inputs!$B$5^2/((G418*[2]Inputs!$B$7)*(SQRT(1+H418^2)))</f>
        <v>12.398416711713383</v>
      </c>
      <c r="O418">
        <f t="shared" si="28"/>
        <v>6.4407510153791828E-2</v>
      </c>
      <c r="P418" t="str">
        <f>VLOOKUP(U418,[2]BaseCases!$H$2:$K$143,4,FALSE)</f>
        <v>1.0000</v>
      </c>
      <c r="Q418" t="str">
        <f>VLOOKUP(U418,[2]BaseCases!$H$2:$K$143,3,FALSE)</f>
        <v>1.0300</v>
      </c>
      <c r="R418">
        <v>0</v>
      </c>
      <c r="S418">
        <v>0</v>
      </c>
      <c r="T418" t="e">
        <f>IF(V418="","Test_"&amp;A418&amp;"_"&amp;[2]Inputs!$A$1&amp;"_R0"&amp;"_SCR"&amp;ROUND(G418,2)&amp;"_XR"&amp;ROUND(H418,2)&amp;"_P"&amp;E418&amp;"_Q"&amp;VLOOKUP(F418,#REF!,2,FALSE),"Test_"&amp;A418&amp;"_"&amp;[2]Inputs!$A$1&amp;"_R0"&amp;"_SCR"&amp;ROUND(G418,2)&amp;"_XR"&amp;ROUND(H418,2)&amp;"_P"&amp;E418&amp;"_Q"&amp;VLOOKUP(F418,#REF!,2,FALSE)&amp;"_"&amp;V418)</f>
        <v>#REF!</v>
      </c>
      <c r="U418" t="str">
        <f t="shared" si="29"/>
        <v>PSSE_DMAT_BESSC_SCR7.06_XR1.63_P-1_Q0</v>
      </c>
    </row>
    <row r="419" spans="1:21" x14ac:dyDescent="0.25">
      <c r="A419" s="5" t="s">
        <v>794</v>
      </c>
      <c r="B419" s="5" t="s">
        <v>17</v>
      </c>
      <c r="C419" t="s">
        <v>56</v>
      </c>
      <c r="E419">
        <v>-1</v>
      </c>
      <c r="F419">
        <v>0</v>
      </c>
      <c r="G419">
        <v>4.53</v>
      </c>
      <c r="H419">
        <v>1.212</v>
      </c>
      <c r="I419" t="str">
        <f>VLOOKUP(U419,[2]BaseCases!$H$2:$K$143,2,FALSE)</f>
        <v>1.1782</v>
      </c>
      <c r="J419">
        <v>0</v>
      </c>
      <c r="K419">
        <v>0</v>
      </c>
      <c r="L419">
        <f t="shared" si="26"/>
        <v>0</v>
      </c>
      <c r="M419">
        <f t="shared" si="27"/>
        <v>0</v>
      </c>
      <c r="N419">
        <f>[2]Inputs!$B$5^2/((G419*[2]Inputs!$B$7)*(SQRT(1+H419^2)))</f>
        <v>23.537519962726652</v>
      </c>
      <c r="O419">
        <f t="shared" si="28"/>
        <v>9.0805770640656758E-2</v>
      </c>
      <c r="P419" t="str">
        <f>VLOOKUP(U419,[2]BaseCases!$H$2:$K$143,4,FALSE)</f>
        <v>1.0000</v>
      </c>
      <c r="Q419" t="str">
        <f>VLOOKUP(U419,[2]BaseCases!$H$2:$K$143,3,FALSE)</f>
        <v>1.0300</v>
      </c>
      <c r="R419">
        <v>0</v>
      </c>
      <c r="S419">
        <v>0</v>
      </c>
      <c r="T419" t="e">
        <f>IF(V419="","Test_"&amp;A419&amp;"_"&amp;[2]Inputs!$A$1&amp;"_R0"&amp;"_SCR"&amp;ROUND(G419,2)&amp;"_XR"&amp;ROUND(H419,2)&amp;"_P"&amp;E419&amp;"_Q"&amp;VLOOKUP(F419,#REF!,2,FALSE),"Test_"&amp;A419&amp;"_"&amp;[2]Inputs!$A$1&amp;"_R0"&amp;"_SCR"&amp;ROUND(G419,2)&amp;"_XR"&amp;ROUND(H419,2)&amp;"_P"&amp;E419&amp;"_Q"&amp;VLOOKUP(F419,#REF!,2,FALSE)&amp;"_"&amp;V419)</f>
        <v>#REF!</v>
      </c>
      <c r="U419" t="str">
        <f t="shared" si="29"/>
        <v>PSSE_DMAT_BESSC_SCR4.53_XR1.21_P-1_Q0</v>
      </c>
    </row>
    <row r="420" spans="1:21" x14ac:dyDescent="0.25">
      <c r="A420" s="5" t="s">
        <v>795</v>
      </c>
      <c r="B420" s="5" t="s">
        <v>17</v>
      </c>
      <c r="C420" t="s">
        <v>57</v>
      </c>
      <c r="E420">
        <v>-1</v>
      </c>
      <c r="F420">
        <v>0</v>
      </c>
      <c r="G420">
        <v>7.06</v>
      </c>
      <c r="H420">
        <v>1.6319999999999999</v>
      </c>
      <c r="I420" t="str">
        <f>VLOOKUP(U420,[2]BaseCases!$H$2:$K$143,2,FALSE)</f>
        <v>1.1081</v>
      </c>
      <c r="J420">
        <v>0</v>
      </c>
      <c r="K420">
        <v>0</v>
      </c>
      <c r="L420">
        <f t="shared" si="26"/>
        <v>0</v>
      </c>
      <c r="M420">
        <f t="shared" si="27"/>
        <v>0</v>
      </c>
      <c r="N420">
        <f>[2]Inputs!$B$5^2/((G420*[2]Inputs!$B$7)*(SQRT(1+H420^2)))</f>
        <v>12.398416711713383</v>
      </c>
      <c r="O420">
        <f t="shared" si="28"/>
        <v>6.4407510153791828E-2</v>
      </c>
      <c r="P420" t="str">
        <f>VLOOKUP(U420,[2]BaseCases!$H$2:$K$143,4,FALSE)</f>
        <v>1.0000</v>
      </c>
      <c r="Q420" t="str">
        <f>VLOOKUP(U420,[2]BaseCases!$H$2:$K$143,3,FALSE)</f>
        <v>1.0300</v>
      </c>
      <c r="R420">
        <v>0</v>
      </c>
      <c r="S420">
        <v>0</v>
      </c>
      <c r="T420" t="e">
        <f>IF(V420="","Test_"&amp;A420&amp;"_"&amp;[2]Inputs!$A$1&amp;"_R0"&amp;"_SCR"&amp;ROUND(G420,2)&amp;"_XR"&amp;ROUND(H420,2)&amp;"_P"&amp;E420&amp;"_Q"&amp;VLOOKUP(F420,#REF!,2,FALSE),"Test_"&amp;A420&amp;"_"&amp;[2]Inputs!$A$1&amp;"_R0"&amp;"_SCR"&amp;ROUND(G420,2)&amp;"_XR"&amp;ROUND(H420,2)&amp;"_P"&amp;E420&amp;"_Q"&amp;VLOOKUP(F420,#REF!,2,FALSE)&amp;"_"&amp;V420)</f>
        <v>#REF!</v>
      </c>
      <c r="U420" t="str">
        <f t="shared" si="29"/>
        <v>PSSE_DMAT_BESSC_SCR7.06_XR1.63_P-1_Q0</v>
      </c>
    </row>
    <row r="421" spans="1:21" x14ac:dyDescent="0.25">
      <c r="A421" s="5" t="s">
        <v>796</v>
      </c>
      <c r="B421" s="5" t="s">
        <v>17</v>
      </c>
      <c r="C421" t="s">
        <v>58</v>
      </c>
      <c r="E421">
        <v>-1</v>
      </c>
      <c r="F421">
        <v>0</v>
      </c>
      <c r="G421">
        <v>7.06</v>
      </c>
      <c r="H421">
        <v>1.6319999999999999</v>
      </c>
      <c r="I421" t="str">
        <f>VLOOKUP(U421,[2]BaseCases!$H$2:$K$143,2,FALSE)</f>
        <v>1.1081</v>
      </c>
      <c r="J421">
        <v>0</v>
      </c>
      <c r="K421">
        <v>0</v>
      </c>
      <c r="L421">
        <f t="shared" si="26"/>
        <v>0</v>
      </c>
      <c r="M421">
        <f t="shared" si="27"/>
        <v>0</v>
      </c>
      <c r="N421">
        <f>[2]Inputs!$B$5^2/((G421*[2]Inputs!$B$7)*(SQRT(1+H421^2)))</f>
        <v>12.398416711713383</v>
      </c>
      <c r="O421">
        <f t="shared" si="28"/>
        <v>6.4407510153791828E-2</v>
      </c>
      <c r="P421" t="str">
        <f>VLOOKUP(U421,[2]BaseCases!$H$2:$K$143,4,FALSE)</f>
        <v>1.0000</v>
      </c>
      <c r="Q421" t="str">
        <f>VLOOKUP(U421,[2]BaseCases!$H$2:$K$143,3,FALSE)</f>
        <v>1.0300</v>
      </c>
      <c r="R421">
        <v>0</v>
      </c>
      <c r="S421">
        <v>0</v>
      </c>
      <c r="T421" t="e">
        <f>IF(V421="","Test_"&amp;A421&amp;"_"&amp;[2]Inputs!$A$1&amp;"_R0"&amp;"_SCR"&amp;ROUND(G421,2)&amp;"_XR"&amp;ROUND(H421,2)&amp;"_P"&amp;E421&amp;"_Q"&amp;VLOOKUP(F421,#REF!,2,FALSE),"Test_"&amp;A421&amp;"_"&amp;[2]Inputs!$A$1&amp;"_R0"&amp;"_SCR"&amp;ROUND(G421,2)&amp;"_XR"&amp;ROUND(H421,2)&amp;"_P"&amp;E421&amp;"_Q"&amp;VLOOKUP(F421,#REF!,2,FALSE)&amp;"_"&amp;V421)</f>
        <v>#REF!</v>
      </c>
      <c r="U421" t="str">
        <f t="shared" si="29"/>
        <v>PSSE_DMAT_BESSC_SCR7.06_XR1.63_P-1_Q0</v>
      </c>
    </row>
    <row r="422" spans="1:21" x14ac:dyDescent="0.25">
      <c r="A422" s="5" t="s">
        <v>797</v>
      </c>
      <c r="B422" s="5" t="s">
        <v>17</v>
      </c>
      <c r="C422" t="s">
        <v>57</v>
      </c>
      <c r="E422">
        <v>-1</v>
      </c>
      <c r="F422">
        <v>0</v>
      </c>
      <c r="G422">
        <v>4.53</v>
      </c>
      <c r="H422">
        <v>1.212</v>
      </c>
      <c r="I422" t="str">
        <f>VLOOKUP(U422,[2]BaseCases!$H$2:$K$143,2,FALSE)</f>
        <v>1.1782</v>
      </c>
      <c r="J422">
        <v>0</v>
      </c>
      <c r="K422">
        <v>0</v>
      </c>
      <c r="L422">
        <f t="shared" si="26"/>
        <v>0</v>
      </c>
      <c r="M422">
        <f t="shared" si="27"/>
        <v>0</v>
      </c>
      <c r="N422">
        <f>[2]Inputs!$B$5^2/((G422*[2]Inputs!$B$7)*(SQRT(1+H422^2)))</f>
        <v>23.537519962726652</v>
      </c>
      <c r="O422">
        <f t="shared" si="28"/>
        <v>9.0805770640656758E-2</v>
      </c>
      <c r="P422" t="str">
        <f>VLOOKUP(U422,[2]BaseCases!$H$2:$K$143,4,FALSE)</f>
        <v>1.0000</v>
      </c>
      <c r="Q422" t="str">
        <f>VLOOKUP(U422,[2]BaseCases!$H$2:$K$143,3,FALSE)</f>
        <v>1.0300</v>
      </c>
      <c r="R422">
        <v>0</v>
      </c>
      <c r="S422">
        <v>0</v>
      </c>
      <c r="T422" t="e">
        <f>IF(V422="","Test_"&amp;A422&amp;"_"&amp;[2]Inputs!$A$1&amp;"_R0"&amp;"_SCR"&amp;ROUND(G422,2)&amp;"_XR"&amp;ROUND(H422,2)&amp;"_P"&amp;E422&amp;"_Q"&amp;VLOOKUP(F422,#REF!,2,FALSE),"Test_"&amp;A422&amp;"_"&amp;[2]Inputs!$A$1&amp;"_R0"&amp;"_SCR"&amp;ROUND(G422,2)&amp;"_XR"&amp;ROUND(H422,2)&amp;"_P"&amp;E422&amp;"_Q"&amp;VLOOKUP(F422,#REF!,2,FALSE)&amp;"_"&amp;V422)</f>
        <v>#REF!</v>
      </c>
      <c r="U422" t="str">
        <f t="shared" si="29"/>
        <v>PSSE_DMAT_BESSC_SCR4.53_XR1.21_P-1_Q0</v>
      </c>
    </row>
    <row r="423" spans="1:21" x14ac:dyDescent="0.25">
      <c r="A423" s="5" t="s">
        <v>798</v>
      </c>
      <c r="B423" s="5" t="s">
        <v>17</v>
      </c>
      <c r="C423" t="s">
        <v>58</v>
      </c>
      <c r="E423">
        <v>-1</v>
      </c>
      <c r="F423">
        <v>0</v>
      </c>
      <c r="G423">
        <v>4.53</v>
      </c>
      <c r="H423">
        <v>1.212</v>
      </c>
      <c r="I423" t="str">
        <f>VLOOKUP(U423,[2]BaseCases!$H$2:$K$143,2,FALSE)</f>
        <v>1.1782</v>
      </c>
      <c r="J423">
        <v>0</v>
      </c>
      <c r="K423">
        <v>0</v>
      </c>
      <c r="L423">
        <f t="shared" si="26"/>
        <v>0</v>
      </c>
      <c r="M423">
        <f t="shared" si="27"/>
        <v>0</v>
      </c>
      <c r="N423">
        <f>[2]Inputs!$B$5^2/((G423*[2]Inputs!$B$7)*(SQRT(1+H423^2)))</f>
        <v>23.537519962726652</v>
      </c>
      <c r="O423">
        <f t="shared" si="28"/>
        <v>9.0805770640656758E-2</v>
      </c>
      <c r="P423" t="str">
        <f>VLOOKUP(U423,[2]BaseCases!$H$2:$K$143,4,FALSE)</f>
        <v>1.0000</v>
      </c>
      <c r="Q423" t="str">
        <f>VLOOKUP(U423,[2]BaseCases!$H$2:$K$143,3,FALSE)</f>
        <v>1.0300</v>
      </c>
      <c r="R423">
        <v>0</v>
      </c>
      <c r="S423">
        <v>0</v>
      </c>
      <c r="T423" t="e">
        <f>IF(V423="","Test_"&amp;A423&amp;"_"&amp;[2]Inputs!$A$1&amp;"_R0"&amp;"_SCR"&amp;ROUND(G423,2)&amp;"_XR"&amp;ROUND(H423,2)&amp;"_P"&amp;E423&amp;"_Q"&amp;VLOOKUP(F423,#REF!,2,FALSE),"Test_"&amp;A423&amp;"_"&amp;[2]Inputs!$A$1&amp;"_R0"&amp;"_SCR"&amp;ROUND(G423,2)&amp;"_XR"&amp;ROUND(H423,2)&amp;"_P"&amp;E423&amp;"_Q"&amp;VLOOKUP(F423,#REF!,2,FALSE)&amp;"_"&amp;V423)</f>
        <v>#REF!</v>
      </c>
      <c r="U423" t="str">
        <f t="shared" si="29"/>
        <v>PSSE_DMAT_BESSC_SCR4.53_XR1.21_P-1_Q0</v>
      </c>
    </row>
    <row r="424" spans="1:21" x14ac:dyDescent="0.25">
      <c r="A424" s="5" t="s">
        <v>799</v>
      </c>
      <c r="B424" s="5" t="s">
        <v>17</v>
      </c>
      <c r="C424" t="s">
        <v>57</v>
      </c>
      <c r="E424">
        <v>-0.5</v>
      </c>
      <c r="F424">
        <v>0</v>
      </c>
      <c r="G424">
        <v>7.06</v>
      </c>
      <c r="H424">
        <v>1.6319999999999999</v>
      </c>
      <c r="I424" t="str">
        <f>VLOOKUP(U424,[2]BaseCases!$H$2:$K$143,2,FALSE)</f>
        <v>1.0675</v>
      </c>
      <c r="J424">
        <v>0</v>
      </c>
      <c r="K424">
        <v>0</v>
      </c>
      <c r="L424">
        <f t="shared" si="26"/>
        <v>0</v>
      </c>
      <c r="M424">
        <f t="shared" si="27"/>
        <v>0</v>
      </c>
      <c r="N424">
        <f>[2]Inputs!$B$5^2/((G424*[2]Inputs!$B$7)*(SQRT(1+H424^2)))</f>
        <v>12.398416711713383</v>
      </c>
      <c r="O424">
        <f t="shared" si="28"/>
        <v>6.4407510153791828E-2</v>
      </c>
      <c r="P424" t="str">
        <f>VLOOKUP(U424,[2]BaseCases!$H$2:$K$143,4,FALSE)</f>
        <v>1.0000</v>
      </c>
      <c r="Q424" t="str">
        <f>VLOOKUP(U424,[2]BaseCases!$H$2:$K$143,3,FALSE)</f>
        <v>1.0300</v>
      </c>
      <c r="R424">
        <v>0</v>
      </c>
      <c r="S424">
        <v>0</v>
      </c>
      <c r="T424" t="e">
        <f>IF(V424="","Test_"&amp;A424&amp;"_"&amp;[2]Inputs!$A$1&amp;"_R0"&amp;"_SCR"&amp;ROUND(G424,2)&amp;"_XR"&amp;ROUND(H424,2)&amp;"_P"&amp;E424&amp;"_Q"&amp;VLOOKUP(F424,#REF!,2,FALSE),"Test_"&amp;A424&amp;"_"&amp;[2]Inputs!$A$1&amp;"_R0"&amp;"_SCR"&amp;ROUND(G424,2)&amp;"_XR"&amp;ROUND(H424,2)&amp;"_P"&amp;E424&amp;"_Q"&amp;VLOOKUP(F424,#REF!,2,FALSE)&amp;"_"&amp;V424)</f>
        <v>#REF!</v>
      </c>
      <c r="U424" t="str">
        <f t="shared" si="29"/>
        <v>PSSE_DMAT_BESSC_SCR7.06_XR1.63_P-0.5_Q0</v>
      </c>
    </row>
    <row r="425" spans="1:21" x14ac:dyDescent="0.25">
      <c r="A425" s="5" t="s">
        <v>800</v>
      </c>
      <c r="B425" s="5" t="s">
        <v>17</v>
      </c>
      <c r="C425" t="s">
        <v>58</v>
      </c>
      <c r="E425">
        <v>-0.5</v>
      </c>
      <c r="F425">
        <v>0</v>
      </c>
      <c r="G425">
        <v>7.06</v>
      </c>
      <c r="H425">
        <v>1.6319999999999999</v>
      </c>
      <c r="I425" t="str">
        <f>VLOOKUP(U425,[2]BaseCases!$H$2:$K$143,2,FALSE)</f>
        <v>1.0675</v>
      </c>
      <c r="J425">
        <v>0</v>
      </c>
      <c r="K425">
        <v>0</v>
      </c>
      <c r="L425">
        <f t="shared" si="26"/>
        <v>0</v>
      </c>
      <c r="M425">
        <f t="shared" si="27"/>
        <v>0</v>
      </c>
      <c r="N425">
        <f>[2]Inputs!$B$5^2/((G425*[2]Inputs!$B$7)*(SQRT(1+H425^2)))</f>
        <v>12.398416711713383</v>
      </c>
      <c r="O425">
        <f t="shared" si="28"/>
        <v>6.4407510153791828E-2</v>
      </c>
      <c r="P425" t="str">
        <f>VLOOKUP(U425,[2]BaseCases!$H$2:$K$143,4,FALSE)</f>
        <v>1.0000</v>
      </c>
      <c r="Q425" t="str">
        <f>VLOOKUP(U425,[2]BaseCases!$H$2:$K$143,3,FALSE)</f>
        <v>1.0300</v>
      </c>
      <c r="R425">
        <v>0</v>
      </c>
      <c r="S425">
        <v>0</v>
      </c>
      <c r="T425" t="e">
        <f>IF(V425="","Test_"&amp;A425&amp;"_"&amp;[2]Inputs!$A$1&amp;"_R0"&amp;"_SCR"&amp;ROUND(G425,2)&amp;"_XR"&amp;ROUND(H425,2)&amp;"_P"&amp;E425&amp;"_Q"&amp;VLOOKUP(F425,#REF!,2,FALSE),"Test_"&amp;A425&amp;"_"&amp;[2]Inputs!$A$1&amp;"_R0"&amp;"_SCR"&amp;ROUND(G425,2)&amp;"_XR"&amp;ROUND(H425,2)&amp;"_P"&amp;E425&amp;"_Q"&amp;VLOOKUP(F425,#REF!,2,FALSE)&amp;"_"&amp;V425)</f>
        <v>#REF!</v>
      </c>
      <c r="U425" t="str">
        <f t="shared" si="29"/>
        <v>PSSE_DMAT_BESSC_SCR7.06_XR1.63_P-0.5_Q0</v>
      </c>
    </row>
    <row r="426" spans="1:21" x14ac:dyDescent="0.25">
      <c r="A426" s="5" t="s">
        <v>801</v>
      </c>
      <c r="B426" s="5" t="s">
        <v>17</v>
      </c>
      <c r="C426" t="s">
        <v>57</v>
      </c>
      <c r="E426">
        <v>-0.5</v>
      </c>
      <c r="F426">
        <v>0</v>
      </c>
      <c r="G426">
        <v>4.53</v>
      </c>
      <c r="H426">
        <v>1.212</v>
      </c>
      <c r="I426" t="str">
        <f>VLOOKUP(U426,[2]BaseCases!$H$2:$K$143,2,FALSE)</f>
        <v>1.1014</v>
      </c>
      <c r="J426">
        <v>0</v>
      </c>
      <c r="K426">
        <v>0</v>
      </c>
      <c r="L426">
        <f t="shared" si="26"/>
        <v>0</v>
      </c>
      <c r="M426">
        <f t="shared" si="27"/>
        <v>0</v>
      </c>
      <c r="N426">
        <f>[2]Inputs!$B$5^2/((G426*[2]Inputs!$B$7)*(SQRT(1+H426^2)))</f>
        <v>23.537519962726652</v>
      </c>
      <c r="O426">
        <f t="shared" si="28"/>
        <v>9.0805770640656758E-2</v>
      </c>
      <c r="P426" t="str">
        <f>VLOOKUP(U426,[2]BaseCases!$H$2:$K$143,4,FALSE)</f>
        <v>1.0000</v>
      </c>
      <c r="Q426" t="str">
        <f>VLOOKUP(U426,[2]BaseCases!$H$2:$K$143,3,FALSE)</f>
        <v>1.0300</v>
      </c>
      <c r="R426">
        <v>0</v>
      </c>
      <c r="S426">
        <v>0</v>
      </c>
      <c r="T426" t="e">
        <f>IF(V426="","Test_"&amp;A426&amp;"_"&amp;[2]Inputs!$A$1&amp;"_R0"&amp;"_SCR"&amp;ROUND(G426,2)&amp;"_XR"&amp;ROUND(H426,2)&amp;"_P"&amp;E426&amp;"_Q"&amp;VLOOKUP(F426,#REF!,2,FALSE),"Test_"&amp;A426&amp;"_"&amp;[2]Inputs!$A$1&amp;"_R0"&amp;"_SCR"&amp;ROUND(G426,2)&amp;"_XR"&amp;ROUND(H426,2)&amp;"_P"&amp;E426&amp;"_Q"&amp;VLOOKUP(F426,#REF!,2,FALSE)&amp;"_"&amp;V426)</f>
        <v>#REF!</v>
      </c>
      <c r="U426" t="str">
        <f t="shared" si="29"/>
        <v>PSSE_DMAT_BESSC_SCR4.53_XR1.21_P-0.5_Q0</v>
      </c>
    </row>
    <row r="427" spans="1:21" x14ac:dyDescent="0.25">
      <c r="A427" s="5" t="s">
        <v>802</v>
      </c>
      <c r="B427" s="5" t="s">
        <v>17</v>
      </c>
      <c r="C427" t="s">
        <v>58</v>
      </c>
      <c r="E427">
        <v>-0.5</v>
      </c>
      <c r="F427">
        <v>0</v>
      </c>
      <c r="G427">
        <v>4.53</v>
      </c>
      <c r="H427">
        <v>1.212</v>
      </c>
      <c r="I427" t="str">
        <f>VLOOKUP(U427,[2]BaseCases!$H$2:$K$143,2,FALSE)</f>
        <v>1.1014</v>
      </c>
      <c r="J427">
        <v>0</v>
      </c>
      <c r="K427">
        <v>0</v>
      </c>
      <c r="L427">
        <f t="shared" si="26"/>
        <v>0</v>
      </c>
      <c r="M427">
        <f t="shared" si="27"/>
        <v>0</v>
      </c>
      <c r="N427">
        <f>[2]Inputs!$B$5^2/((G427*[2]Inputs!$B$7)*(SQRT(1+H427^2)))</f>
        <v>23.537519962726652</v>
      </c>
      <c r="O427">
        <f t="shared" si="28"/>
        <v>9.0805770640656758E-2</v>
      </c>
      <c r="P427" t="str">
        <f>VLOOKUP(U427,[2]BaseCases!$H$2:$K$143,4,FALSE)</f>
        <v>1.0000</v>
      </c>
      <c r="Q427" t="str">
        <f>VLOOKUP(U427,[2]BaseCases!$H$2:$K$143,3,FALSE)</f>
        <v>1.0300</v>
      </c>
      <c r="R427">
        <v>0</v>
      </c>
      <c r="S427">
        <v>0</v>
      </c>
      <c r="T427" t="e">
        <f>IF(V427="","Test_"&amp;A427&amp;"_"&amp;[2]Inputs!$A$1&amp;"_R0"&amp;"_SCR"&amp;ROUND(G427,2)&amp;"_XR"&amp;ROUND(H427,2)&amp;"_P"&amp;E427&amp;"_Q"&amp;VLOOKUP(F427,#REF!,2,FALSE),"Test_"&amp;A427&amp;"_"&amp;[2]Inputs!$A$1&amp;"_R0"&amp;"_SCR"&amp;ROUND(G427,2)&amp;"_XR"&amp;ROUND(H427,2)&amp;"_P"&amp;E427&amp;"_Q"&amp;VLOOKUP(F427,#REF!,2,FALSE)&amp;"_"&amp;V427)</f>
        <v>#REF!</v>
      </c>
      <c r="U427" t="str">
        <f t="shared" si="29"/>
        <v>PSSE_DMAT_BESSC_SCR4.53_XR1.21_P-0.5_Q0</v>
      </c>
    </row>
    <row r="428" spans="1:21" x14ac:dyDescent="0.25">
      <c r="A428" s="5" t="s">
        <v>803</v>
      </c>
      <c r="B428" s="5" t="s">
        <v>17</v>
      </c>
      <c r="C428" t="s">
        <v>57</v>
      </c>
      <c r="E428">
        <v>-0.5</v>
      </c>
      <c r="F428">
        <v>0</v>
      </c>
      <c r="G428">
        <v>7.06</v>
      </c>
      <c r="H428">
        <v>1.6319999999999999</v>
      </c>
      <c r="I428" t="str">
        <f>VLOOKUP(U428,[2]BaseCases!$H$2:$K$143,2,FALSE)</f>
        <v>1.0675</v>
      </c>
      <c r="J428">
        <v>0</v>
      </c>
      <c r="K428">
        <v>0</v>
      </c>
      <c r="L428">
        <f t="shared" si="26"/>
        <v>0</v>
      </c>
      <c r="M428">
        <f t="shared" si="27"/>
        <v>0</v>
      </c>
      <c r="N428">
        <f>[2]Inputs!$B$5^2/((G428*[2]Inputs!$B$7)*(SQRT(1+H428^2)))</f>
        <v>12.398416711713383</v>
      </c>
      <c r="O428">
        <f t="shared" si="28"/>
        <v>6.4407510153791828E-2</v>
      </c>
      <c r="P428" t="str">
        <f>VLOOKUP(U428,[2]BaseCases!$H$2:$K$143,4,FALSE)</f>
        <v>1.0000</v>
      </c>
      <c r="Q428" t="str">
        <f>VLOOKUP(U428,[2]BaseCases!$H$2:$K$143,3,FALSE)</f>
        <v>1.0300</v>
      </c>
      <c r="R428">
        <v>0</v>
      </c>
      <c r="S428">
        <v>0</v>
      </c>
      <c r="T428" t="e">
        <f>IF(V428="","Test_"&amp;A428&amp;"_"&amp;[2]Inputs!$A$1&amp;"_R0"&amp;"_SCR"&amp;ROUND(G428,2)&amp;"_XR"&amp;ROUND(H428,2)&amp;"_P"&amp;E428&amp;"_Q"&amp;VLOOKUP(F428,#REF!,2,FALSE),"Test_"&amp;A428&amp;"_"&amp;[2]Inputs!$A$1&amp;"_R0"&amp;"_SCR"&amp;ROUND(G428,2)&amp;"_XR"&amp;ROUND(H428,2)&amp;"_P"&amp;E428&amp;"_Q"&amp;VLOOKUP(F428,#REF!,2,FALSE)&amp;"_"&amp;V428)</f>
        <v>#REF!</v>
      </c>
      <c r="U428" t="str">
        <f t="shared" si="29"/>
        <v>PSSE_DMAT_BESSC_SCR7.06_XR1.63_P-0.5_Q0</v>
      </c>
    </row>
    <row r="429" spans="1:21" x14ac:dyDescent="0.25">
      <c r="A429" s="5" t="s">
        <v>804</v>
      </c>
      <c r="B429" s="5" t="s">
        <v>17</v>
      </c>
      <c r="C429" t="s">
        <v>58</v>
      </c>
      <c r="E429">
        <v>-0.5</v>
      </c>
      <c r="F429">
        <v>0</v>
      </c>
      <c r="G429">
        <v>7.06</v>
      </c>
      <c r="H429">
        <v>1.6319999999999999</v>
      </c>
      <c r="I429" t="str">
        <f>VLOOKUP(U429,[2]BaseCases!$H$2:$K$143,2,FALSE)</f>
        <v>1.0675</v>
      </c>
      <c r="J429">
        <v>0</v>
      </c>
      <c r="K429">
        <v>0</v>
      </c>
      <c r="L429">
        <f t="shared" si="26"/>
        <v>0</v>
      </c>
      <c r="M429">
        <f t="shared" si="27"/>
        <v>0</v>
      </c>
      <c r="N429">
        <f>[2]Inputs!$B$5^2/((G429*[2]Inputs!$B$7)*(SQRT(1+H429^2)))</f>
        <v>12.398416711713383</v>
      </c>
      <c r="O429">
        <f t="shared" si="28"/>
        <v>6.4407510153791828E-2</v>
      </c>
      <c r="P429" t="str">
        <f>VLOOKUP(U429,[2]BaseCases!$H$2:$K$143,4,FALSE)</f>
        <v>1.0000</v>
      </c>
      <c r="Q429" t="str">
        <f>VLOOKUP(U429,[2]BaseCases!$H$2:$K$143,3,FALSE)</f>
        <v>1.0300</v>
      </c>
      <c r="R429">
        <v>0</v>
      </c>
      <c r="S429">
        <v>0</v>
      </c>
      <c r="T429" t="e">
        <f>IF(V429="","Test_"&amp;A429&amp;"_"&amp;[2]Inputs!$A$1&amp;"_R0"&amp;"_SCR"&amp;ROUND(G429,2)&amp;"_XR"&amp;ROUND(H429,2)&amp;"_P"&amp;E429&amp;"_Q"&amp;VLOOKUP(F429,#REF!,2,FALSE),"Test_"&amp;A429&amp;"_"&amp;[2]Inputs!$A$1&amp;"_R0"&amp;"_SCR"&amp;ROUND(G429,2)&amp;"_XR"&amp;ROUND(H429,2)&amp;"_P"&amp;E429&amp;"_Q"&amp;VLOOKUP(F429,#REF!,2,FALSE)&amp;"_"&amp;V429)</f>
        <v>#REF!</v>
      </c>
      <c r="U429" t="str">
        <f t="shared" si="29"/>
        <v>PSSE_DMAT_BESSC_SCR7.06_XR1.63_P-0.5_Q0</v>
      </c>
    </row>
    <row r="430" spans="1:21" x14ac:dyDescent="0.25">
      <c r="A430" s="5" t="s">
        <v>805</v>
      </c>
      <c r="B430" s="5" t="s">
        <v>17</v>
      </c>
      <c r="C430" t="s">
        <v>57</v>
      </c>
      <c r="E430">
        <v>-0.5</v>
      </c>
      <c r="F430">
        <v>0</v>
      </c>
      <c r="G430">
        <v>4.53</v>
      </c>
      <c r="H430">
        <v>1.212</v>
      </c>
      <c r="I430" t="str">
        <f>VLOOKUP(U430,[2]BaseCases!$H$2:$K$143,2,FALSE)</f>
        <v>1.1014</v>
      </c>
      <c r="J430">
        <v>0</v>
      </c>
      <c r="K430">
        <v>0</v>
      </c>
      <c r="L430">
        <f t="shared" si="26"/>
        <v>0</v>
      </c>
      <c r="M430">
        <f t="shared" si="27"/>
        <v>0</v>
      </c>
      <c r="N430">
        <f>[2]Inputs!$B$5^2/((G430*[2]Inputs!$B$7)*(SQRT(1+H430^2)))</f>
        <v>23.537519962726652</v>
      </c>
      <c r="O430">
        <f t="shared" si="28"/>
        <v>9.0805770640656758E-2</v>
      </c>
      <c r="P430" t="str">
        <f>VLOOKUP(U430,[2]BaseCases!$H$2:$K$143,4,FALSE)</f>
        <v>1.0000</v>
      </c>
      <c r="Q430" t="str">
        <f>VLOOKUP(U430,[2]BaseCases!$H$2:$K$143,3,FALSE)</f>
        <v>1.0300</v>
      </c>
      <c r="R430">
        <v>0</v>
      </c>
      <c r="S430">
        <v>0</v>
      </c>
      <c r="T430" t="e">
        <f>IF(V430="","Test_"&amp;A430&amp;"_"&amp;[2]Inputs!$A$1&amp;"_R0"&amp;"_SCR"&amp;ROUND(G430,2)&amp;"_XR"&amp;ROUND(H430,2)&amp;"_P"&amp;E430&amp;"_Q"&amp;VLOOKUP(F430,#REF!,2,FALSE),"Test_"&amp;A430&amp;"_"&amp;[2]Inputs!$A$1&amp;"_R0"&amp;"_SCR"&amp;ROUND(G430,2)&amp;"_XR"&amp;ROUND(H430,2)&amp;"_P"&amp;E430&amp;"_Q"&amp;VLOOKUP(F430,#REF!,2,FALSE)&amp;"_"&amp;V430)</f>
        <v>#REF!</v>
      </c>
      <c r="U430" t="str">
        <f t="shared" si="29"/>
        <v>PSSE_DMAT_BESSC_SCR4.53_XR1.21_P-0.5_Q0</v>
      </c>
    </row>
    <row r="431" spans="1:21" x14ac:dyDescent="0.25">
      <c r="A431" s="5" t="s">
        <v>806</v>
      </c>
      <c r="B431" s="5" t="s">
        <v>17</v>
      </c>
      <c r="C431" t="s">
        <v>58</v>
      </c>
      <c r="E431">
        <v>-0.5</v>
      </c>
      <c r="F431">
        <v>0</v>
      </c>
      <c r="G431">
        <v>4.53</v>
      </c>
      <c r="H431">
        <v>1.212</v>
      </c>
      <c r="I431" t="str">
        <f>VLOOKUP(U431,[2]BaseCases!$H$2:$K$143,2,FALSE)</f>
        <v>1.1014</v>
      </c>
      <c r="J431">
        <v>0</v>
      </c>
      <c r="K431">
        <v>0</v>
      </c>
      <c r="L431">
        <f t="shared" si="26"/>
        <v>0</v>
      </c>
      <c r="M431">
        <f t="shared" si="27"/>
        <v>0</v>
      </c>
      <c r="N431">
        <f>[2]Inputs!$B$5^2/((G431*[2]Inputs!$B$7)*(SQRT(1+H431^2)))</f>
        <v>23.537519962726652</v>
      </c>
      <c r="O431">
        <f t="shared" si="28"/>
        <v>9.0805770640656758E-2</v>
      </c>
      <c r="P431" t="str">
        <f>VLOOKUP(U431,[2]BaseCases!$H$2:$K$143,4,FALSE)</f>
        <v>1.0000</v>
      </c>
      <c r="Q431" t="str">
        <f>VLOOKUP(U431,[2]BaseCases!$H$2:$K$143,3,FALSE)</f>
        <v>1.0300</v>
      </c>
      <c r="R431">
        <v>0</v>
      </c>
      <c r="S431">
        <v>0</v>
      </c>
      <c r="T431" t="e">
        <f>IF(V431="","Test_"&amp;A431&amp;"_"&amp;[2]Inputs!$A$1&amp;"_R0"&amp;"_SCR"&amp;ROUND(G431,2)&amp;"_XR"&amp;ROUND(H431,2)&amp;"_P"&amp;E431&amp;"_Q"&amp;VLOOKUP(F431,#REF!,2,FALSE),"Test_"&amp;A431&amp;"_"&amp;[2]Inputs!$A$1&amp;"_R0"&amp;"_SCR"&amp;ROUND(G431,2)&amp;"_XR"&amp;ROUND(H431,2)&amp;"_P"&amp;E431&amp;"_Q"&amp;VLOOKUP(F431,#REF!,2,FALSE)&amp;"_"&amp;V431)</f>
        <v>#REF!</v>
      </c>
      <c r="U431" t="str">
        <f t="shared" si="29"/>
        <v>PSSE_DMAT_BESSC_SCR4.53_XR1.21_P-0.5_Q0</v>
      </c>
    </row>
    <row r="432" spans="1:21" x14ac:dyDescent="0.25">
      <c r="A432" s="5" t="s">
        <v>807</v>
      </c>
      <c r="B432" s="5" t="s">
        <v>17</v>
      </c>
      <c r="C432" t="s">
        <v>57</v>
      </c>
      <c r="E432">
        <v>-0.05</v>
      </c>
      <c r="F432">
        <v>0</v>
      </c>
      <c r="G432">
        <v>7.06</v>
      </c>
      <c r="H432">
        <v>1.6319999999999999</v>
      </c>
      <c r="I432" t="str">
        <f>VLOOKUP(U432,[2]BaseCases!$H$2:$K$143,2,FALSE)</f>
        <v>1.0336</v>
      </c>
      <c r="J432">
        <v>0</v>
      </c>
      <c r="K432">
        <v>0</v>
      </c>
      <c r="L432">
        <f t="shared" si="26"/>
        <v>0</v>
      </c>
      <c r="M432">
        <f t="shared" si="27"/>
        <v>0</v>
      </c>
      <c r="N432">
        <f>[2]Inputs!$B$5^2/((G432*[2]Inputs!$B$7)*(SQRT(1+H432^2)))</f>
        <v>12.398416711713383</v>
      </c>
      <c r="O432">
        <f t="shared" si="28"/>
        <v>6.4407510153791828E-2</v>
      </c>
      <c r="P432" t="str">
        <f>VLOOKUP(U432,[2]BaseCases!$H$2:$K$143,4,FALSE)</f>
        <v>1.0000</v>
      </c>
      <c r="Q432" t="str">
        <f>VLOOKUP(U432,[2]BaseCases!$H$2:$K$143,3,FALSE)</f>
        <v>1.0300</v>
      </c>
      <c r="R432">
        <v>0</v>
      </c>
      <c r="S432">
        <v>0</v>
      </c>
      <c r="T432" t="e">
        <f>IF(V432="","Test_"&amp;A432&amp;"_"&amp;[2]Inputs!$A$1&amp;"_R0"&amp;"_SCR"&amp;ROUND(G432,2)&amp;"_XR"&amp;ROUND(H432,2)&amp;"_P"&amp;E432&amp;"_Q"&amp;VLOOKUP(F432,#REF!,2,FALSE),"Test_"&amp;A432&amp;"_"&amp;[2]Inputs!$A$1&amp;"_R0"&amp;"_SCR"&amp;ROUND(G432,2)&amp;"_XR"&amp;ROUND(H432,2)&amp;"_P"&amp;E432&amp;"_Q"&amp;VLOOKUP(F432,#REF!,2,FALSE)&amp;"_"&amp;V432)</f>
        <v>#REF!</v>
      </c>
      <c r="U432" t="str">
        <f t="shared" si="29"/>
        <v>PSSE_DMAT_BESSC_SCR7.06_XR1.63_P-0.05_Q0</v>
      </c>
    </row>
    <row r="433" spans="1:21" x14ac:dyDescent="0.25">
      <c r="A433" s="5" t="s">
        <v>808</v>
      </c>
      <c r="B433" s="5" t="s">
        <v>17</v>
      </c>
      <c r="C433" t="s">
        <v>58</v>
      </c>
      <c r="E433">
        <v>-0.05</v>
      </c>
      <c r="F433">
        <v>0</v>
      </c>
      <c r="G433">
        <v>7.06</v>
      </c>
      <c r="H433">
        <v>1.6319999999999999</v>
      </c>
      <c r="I433" t="str">
        <f>VLOOKUP(U433,[2]BaseCases!$H$2:$K$143,2,FALSE)</f>
        <v>1.0336</v>
      </c>
      <c r="J433">
        <v>0</v>
      </c>
      <c r="K433">
        <v>0</v>
      </c>
      <c r="L433">
        <f t="shared" si="26"/>
        <v>0</v>
      </c>
      <c r="M433">
        <f t="shared" si="27"/>
        <v>0</v>
      </c>
      <c r="N433">
        <f>[2]Inputs!$B$5^2/((G433*[2]Inputs!$B$7)*(SQRT(1+H433^2)))</f>
        <v>12.398416711713383</v>
      </c>
      <c r="O433">
        <f t="shared" si="28"/>
        <v>6.4407510153791828E-2</v>
      </c>
      <c r="P433" t="str">
        <f>VLOOKUP(U433,[2]BaseCases!$H$2:$K$143,4,FALSE)</f>
        <v>1.0000</v>
      </c>
      <c r="Q433" t="str">
        <f>VLOOKUP(U433,[2]BaseCases!$H$2:$K$143,3,FALSE)</f>
        <v>1.0300</v>
      </c>
      <c r="R433">
        <v>0</v>
      </c>
      <c r="S433">
        <v>0</v>
      </c>
      <c r="T433" t="e">
        <f>IF(V433="","Test_"&amp;A433&amp;"_"&amp;[2]Inputs!$A$1&amp;"_R0"&amp;"_SCR"&amp;ROUND(G433,2)&amp;"_XR"&amp;ROUND(H433,2)&amp;"_P"&amp;E433&amp;"_Q"&amp;VLOOKUP(F433,#REF!,2,FALSE),"Test_"&amp;A433&amp;"_"&amp;[2]Inputs!$A$1&amp;"_R0"&amp;"_SCR"&amp;ROUND(G433,2)&amp;"_XR"&amp;ROUND(H433,2)&amp;"_P"&amp;E433&amp;"_Q"&amp;VLOOKUP(F433,#REF!,2,FALSE)&amp;"_"&amp;V433)</f>
        <v>#REF!</v>
      </c>
      <c r="U433" t="str">
        <f t="shared" si="29"/>
        <v>PSSE_DMAT_BESSC_SCR7.06_XR1.63_P-0.05_Q0</v>
      </c>
    </row>
    <row r="434" spans="1:21" x14ac:dyDescent="0.25">
      <c r="A434" s="5" t="s">
        <v>809</v>
      </c>
      <c r="B434" s="5" t="s">
        <v>17</v>
      </c>
      <c r="C434" t="s">
        <v>57</v>
      </c>
      <c r="E434">
        <v>-0.05</v>
      </c>
      <c r="F434">
        <v>0</v>
      </c>
      <c r="G434">
        <v>4.53</v>
      </c>
      <c r="H434">
        <v>1.212</v>
      </c>
      <c r="I434" t="str">
        <f>VLOOKUP(U434,[2]BaseCases!$H$2:$K$143,2,FALSE)</f>
        <v>1.0368</v>
      </c>
      <c r="J434">
        <v>0</v>
      </c>
      <c r="K434">
        <v>0</v>
      </c>
      <c r="L434">
        <f t="shared" si="26"/>
        <v>0</v>
      </c>
      <c r="M434">
        <f t="shared" si="27"/>
        <v>0</v>
      </c>
      <c r="N434">
        <f>[2]Inputs!$B$5^2/((G434*[2]Inputs!$B$7)*(SQRT(1+H434^2)))</f>
        <v>23.537519962726652</v>
      </c>
      <c r="O434">
        <f t="shared" si="28"/>
        <v>9.0805770640656758E-2</v>
      </c>
      <c r="P434" t="str">
        <f>VLOOKUP(U434,[2]BaseCases!$H$2:$K$143,4,FALSE)</f>
        <v>1.0000</v>
      </c>
      <c r="Q434" t="str">
        <f>VLOOKUP(U434,[2]BaseCases!$H$2:$K$143,3,FALSE)</f>
        <v>1.0300</v>
      </c>
      <c r="R434">
        <v>0</v>
      </c>
      <c r="S434">
        <v>0</v>
      </c>
      <c r="T434" t="e">
        <f>IF(V434="","Test_"&amp;A434&amp;"_"&amp;[2]Inputs!$A$1&amp;"_R0"&amp;"_SCR"&amp;ROUND(G434,2)&amp;"_XR"&amp;ROUND(H434,2)&amp;"_P"&amp;E434&amp;"_Q"&amp;VLOOKUP(F434,#REF!,2,FALSE),"Test_"&amp;A434&amp;"_"&amp;[2]Inputs!$A$1&amp;"_R0"&amp;"_SCR"&amp;ROUND(G434,2)&amp;"_XR"&amp;ROUND(H434,2)&amp;"_P"&amp;E434&amp;"_Q"&amp;VLOOKUP(F434,#REF!,2,FALSE)&amp;"_"&amp;V434)</f>
        <v>#REF!</v>
      </c>
      <c r="U434" t="str">
        <f t="shared" si="29"/>
        <v>PSSE_DMAT_BESSC_SCR4.53_XR1.21_P-0.05_Q0</v>
      </c>
    </row>
    <row r="435" spans="1:21" x14ac:dyDescent="0.25">
      <c r="A435" s="5" t="s">
        <v>810</v>
      </c>
      <c r="B435" s="5" t="s">
        <v>17</v>
      </c>
      <c r="C435" t="s">
        <v>58</v>
      </c>
      <c r="E435">
        <v>-0.05</v>
      </c>
      <c r="F435">
        <v>0</v>
      </c>
      <c r="G435">
        <v>4.53</v>
      </c>
      <c r="H435">
        <v>1.212</v>
      </c>
      <c r="I435" t="str">
        <f>VLOOKUP(U435,[2]BaseCases!$H$2:$K$143,2,FALSE)</f>
        <v>1.0368</v>
      </c>
      <c r="J435">
        <v>0</v>
      </c>
      <c r="K435">
        <v>0</v>
      </c>
      <c r="L435">
        <f t="shared" si="26"/>
        <v>0</v>
      </c>
      <c r="M435">
        <f t="shared" si="27"/>
        <v>0</v>
      </c>
      <c r="N435">
        <f>[2]Inputs!$B$5^2/((G435*[2]Inputs!$B$7)*(SQRT(1+H435^2)))</f>
        <v>23.537519962726652</v>
      </c>
      <c r="O435">
        <f t="shared" si="28"/>
        <v>9.0805770640656758E-2</v>
      </c>
      <c r="P435" t="str">
        <f>VLOOKUP(U435,[2]BaseCases!$H$2:$K$143,4,FALSE)</f>
        <v>1.0000</v>
      </c>
      <c r="Q435" t="str">
        <f>VLOOKUP(U435,[2]BaseCases!$H$2:$K$143,3,FALSE)</f>
        <v>1.0300</v>
      </c>
      <c r="R435">
        <v>0</v>
      </c>
      <c r="S435">
        <v>0</v>
      </c>
      <c r="T435" t="e">
        <f>IF(V435="","Test_"&amp;A435&amp;"_"&amp;[2]Inputs!$A$1&amp;"_R0"&amp;"_SCR"&amp;ROUND(G435,2)&amp;"_XR"&amp;ROUND(H435,2)&amp;"_P"&amp;E435&amp;"_Q"&amp;VLOOKUP(F435,#REF!,2,FALSE),"Test_"&amp;A435&amp;"_"&amp;[2]Inputs!$A$1&amp;"_R0"&amp;"_SCR"&amp;ROUND(G435,2)&amp;"_XR"&amp;ROUND(H435,2)&amp;"_P"&amp;E435&amp;"_Q"&amp;VLOOKUP(F435,#REF!,2,FALSE)&amp;"_"&amp;V435)</f>
        <v>#REF!</v>
      </c>
      <c r="U435" t="str">
        <f t="shared" si="29"/>
        <v>PSSE_DMAT_BESSC_SCR4.53_XR1.21_P-0.05_Q0</v>
      </c>
    </row>
    <row r="436" spans="1:21" x14ac:dyDescent="0.25">
      <c r="A436" s="5" t="s">
        <v>811</v>
      </c>
      <c r="B436" s="5" t="s">
        <v>17</v>
      </c>
      <c r="C436" t="s">
        <v>59</v>
      </c>
      <c r="E436">
        <v>-1</v>
      </c>
      <c r="F436">
        <v>0</v>
      </c>
      <c r="G436">
        <v>7.06</v>
      </c>
      <c r="H436">
        <v>1.6319999999999999</v>
      </c>
      <c r="I436" t="str">
        <f>VLOOKUP(U436,[2]BaseCases!$H$2:$K$143,2,FALSE)</f>
        <v>1.1081</v>
      </c>
      <c r="J436">
        <v>0</v>
      </c>
      <c r="K436">
        <v>0</v>
      </c>
      <c r="L436">
        <f t="shared" si="26"/>
        <v>0</v>
      </c>
      <c r="M436">
        <f t="shared" si="27"/>
        <v>0</v>
      </c>
      <c r="N436">
        <f>[2]Inputs!$B$5^2/((G436*[2]Inputs!$B$7)*(SQRT(1+H436^2)))</f>
        <v>12.398416711713383</v>
      </c>
      <c r="O436">
        <f t="shared" si="28"/>
        <v>6.4407510153791828E-2</v>
      </c>
      <c r="P436" t="str">
        <f>VLOOKUP(U436,[2]BaseCases!$H$2:$K$143,4,FALSE)</f>
        <v>1.0000</v>
      </c>
      <c r="Q436" t="str">
        <f>VLOOKUP(U436,[2]BaseCases!$H$2:$K$143,3,FALSE)</f>
        <v>1.0300</v>
      </c>
      <c r="R436">
        <v>0</v>
      </c>
      <c r="S436">
        <v>0</v>
      </c>
      <c r="T436" t="e">
        <f>IF(V436="","Test_"&amp;A436&amp;"_"&amp;[2]Inputs!$A$1&amp;"_R0"&amp;"_SCR"&amp;ROUND(G436,2)&amp;"_XR"&amp;ROUND(H436,2)&amp;"_P"&amp;E436&amp;"_Q"&amp;VLOOKUP(F436,#REF!,2,FALSE),"Test_"&amp;A436&amp;"_"&amp;[2]Inputs!$A$1&amp;"_R0"&amp;"_SCR"&amp;ROUND(G436,2)&amp;"_XR"&amp;ROUND(H436,2)&amp;"_P"&amp;E436&amp;"_Q"&amp;VLOOKUP(F436,#REF!,2,FALSE)&amp;"_"&amp;V436)</f>
        <v>#REF!</v>
      </c>
      <c r="U436" t="str">
        <f t="shared" si="29"/>
        <v>PSSE_DMAT_BESSC_SCR7.06_XR1.63_P-1_Q0</v>
      </c>
    </row>
    <row r="437" spans="1:21" x14ac:dyDescent="0.25">
      <c r="A437" s="5" t="s">
        <v>812</v>
      </c>
      <c r="B437" s="5" t="s">
        <v>17</v>
      </c>
      <c r="C437" t="s">
        <v>60</v>
      </c>
      <c r="E437">
        <v>-1</v>
      </c>
      <c r="F437">
        <v>0</v>
      </c>
      <c r="G437">
        <v>7.06</v>
      </c>
      <c r="H437">
        <v>1.6319999999999999</v>
      </c>
      <c r="I437" t="str">
        <f>VLOOKUP(U437,[2]BaseCases!$H$2:$K$143,2,FALSE)</f>
        <v>1.1081</v>
      </c>
      <c r="J437">
        <v>0</v>
      </c>
      <c r="K437">
        <v>0</v>
      </c>
      <c r="L437">
        <f t="shared" si="26"/>
        <v>0</v>
      </c>
      <c r="M437">
        <f t="shared" si="27"/>
        <v>0</v>
      </c>
      <c r="N437">
        <f>[2]Inputs!$B$5^2/((G437*[2]Inputs!$B$7)*(SQRT(1+H437^2)))</f>
        <v>12.398416711713383</v>
      </c>
      <c r="O437">
        <f t="shared" si="28"/>
        <v>6.4407510153791828E-2</v>
      </c>
      <c r="P437" t="str">
        <f>VLOOKUP(U437,[2]BaseCases!$H$2:$K$143,4,FALSE)</f>
        <v>1.0000</v>
      </c>
      <c r="Q437" t="str">
        <f>VLOOKUP(U437,[2]BaseCases!$H$2:$K$143,3,FALSE)</f>
        <v>1.0300</v>
      </c>
      <c r="R437">
        <v>0</v>
      </c>
      <c r="S437">
        <v>0</v>
      </c>
      <c r="T437" t="e">
        <f>IF(V437="","Test_"&amp;A437&amp;"_"&amp;[2]Inputs!$A$1&amp;"_R0"&amp;"_SCR"&amp;ROUND(G437,2)&amp;"_XR"&amp;ROUND(H437,2)&amp;"_P"&amp;E437&amp;"_Q"&amp;VLOOKUP(F437,#REF!,2,FALSE),"Test_"&amp;A437&amp;"_"&amp;[2]Inputs!$A$1&amp;"_R0"&amp;"_SCR"&amp;ROUND(G437,2)&amp;"_XR"&amp;ROUND(H437,2)&amp;"_P"&amp;E437&amp;"_Q"&amp;VLOOKUP(F437,#REF!,2,FALSE)&amp;"_"&amp;V437)</f>
        <v>#REF!</v>
      </c>
      <c r="U437" t="str">
        <f t="shared" si="29"/>
        <v>PSSE_DMAT_BESSC_SCR7.06_XR1.63_P-1_Q0</v>
      </c>
    </row>
    <row r="438" spans="1:21" x14ac:dyDescent="0.25">
      <c r="A438" s="5" t="s">
        <v>813</v>
      </c>
      <c r="B438" s="5" t="s">
        <v>17</v>
      </c>
      <c r="C438" t="s">
        <v>59</v>
      </c>
      <c r="E438">
        <v>-1</v>
      </c>
      <c r="F438">
        <v>0</v>
      </c>
      <c r="G438">
        <v>4.53</v>
      </c>
      <c r="H438">
        <v>1.212</v>
      </c>
      <c r="I438" t="str">
        <f>VLOOKUP(U438,[2]BaseCases!$H$2:$K$143,2,FALSE)</f>
        <v>1.1782</v>
      </c>
      <c r="J438">
        <v>0</v>
      </c>
      <c r="K438">
        <v>0</v>
      </c>
      <c r="L438">
        <f t="shared" si="26"/>
        <v>0</v>
      </c>
      <c r="M438">
        <f t="shared" si="27"/>
        <v>0</v>
      </c>
      <c r="N438">
        <f>[2]Inputs!$B$5^2/((G438*[2]Inputs!$B$7)*(SQRT(1+H438^2)))</f>
        <v>23.537519962726652</v>
      </c>
      <c r="O438">
        <f t="shared" si="28"/>
        <v>9.0805770640656758E-2</v>
      </c>
      <c r="P438" t="str">
        <f>VLOOKUP(U438,[2]BaseCases!$H$2:$K$143,4,FALSE)</f>
        <v>1.0000</v>
      </c>
      <c r="Q438" t="str">
        <f>VLOOKUP(U438,[2]BaseCases!$H$2:$K$143,3,FALSE)</f>
        <v>1.0300</v>
      </c>
      <c r="R438">
        <v>0</v>
      </c>
      <c r="S438">
        <v>0</v>
      </c>
      <c r="T438" t="e">
        <f>IF(V438="","Test_"&amp;A438&amp;"_"&amp;[2]Inputs!$A$1&amp;"_R0"&amp;"_SCR"&amp;ROUND(G438,2)&amp;"_XR"&amp;ROUND(H438,2)&amp;"_P"&amp;E438&amp;"_Q"&amp;VLOOKUP(F438,#REF!,2,FALSE),"Test_"&amp;A438&amp;"_"&amp;[2]Inputs!$A$1&amp;"_R0"&amp;"_SCR"&amp;ROUND(G438,2)&amp;"_XR"&amp;ROUND(H438,2)&amp;"_P"&amp;E438&amp;"_Q"&amp;VLOOKUP(F438,#REF!,2,FALSE)&amp;"_"&amp;V438)</f>
        <v>#REF!</v>
      </c>
      <c r="U438" t="str">
        <f t="shared" si="29"/>
        <v>PSSE_DMAT_BESSC_SCR4.53_XR1.21_P-1_Q0</v>
      </c>
    </row>
    <row r="439" spans="1:21" x14ac:dyDescent="0.25">
      <c r="A439" s="5" t="s">
        <v>814</v>
      </c>
      <c r="B439" s="5" t="s">
        <v>17</v>
      </c>
      <c r="C439" t="s">
        <v>60</v>
      </c>
      <c r="E439">
        <v>-1</v>
      </c>
      <c r="F439">
        <v>0</v>
      </c>
      <c r="G439">
        <v>4.53</v>
      </c>
      <c r="H439">
        <v>1.212</v>
      </c>
      <c r="I439" t="str">
        <f>VLOOKUP(U439,[2]BaseCases!$H$2:$K$143,2,FALSE)</f>
        <v>1.1782</v>
      </c>
      <c r="J439">
        <v>0</v>
      </c>
      <c r="K439">
        <v>0</v>
      </c>
      <c r="L439">
        <f t="shared" si="26"/>
        <v>0</v>
      </c>
      <c r="M439">
        <f t="shared" si="27"/>
        <v>0</v>
      </c>
      <c r="N439">
        <f>[2]Inputs!$B$5^2/((G439*[2]Inputs!$B$7)*(SQRT(1+H439^2)))</f>
        <v>23.537519962726652</v>
      </c>
      <c r="O439">
        <f t="shared" si="28"/>
        <v>9.0805770640656758E-2</v>
      </c>
      <c r="P439" t="str">
        <f>VLOOKUP(U439,[2]BaseCases!$H$2:$K$143,4,FALSE)</f>
        <v>1.0000</v>
      </c>
      <c r="Q439" t="str">
        <f>VLOOKUP(U439,[2]BaseCases!$H$2:$K$143,3,FALSE)</f>
        <v>1.0300</v>
      </c>
      <c r="R439">
        <v>0</v>
      </c>
      <c r="S439">
        <v>0</v>
      </c>
      <c r="T439" t="e">
        <f>IF(V439="","Test_"&amp;A439&amp;"_"&amp;[2]Inputs!$A$1&amp;"_R0"&amp;"_SCR"&amp;ROUND(G439,2)&amp;"_XR"&amp;ROUND(H439,2)&amp;"_P"&amp;E439&amp;"_Q"&amp;VLOOKUP(F439,#REF!,2,FALSE),"Test_"&amp;A439&amp;"_"&amp;[2]Inputs!$A$1&amp;"_R0"&amp;"_SCR"&amp;ROUND(G439,2)&amp;"_XR"&amp;ROUND(H439,2)&amp;"_P"&amp;E439&amp;"_Q"&amp;VLOOKUP(F439,#REF!,2,FALSE)&amp;"_"&amp;V439)</f>
        <v>#REF!</v>
      </c>
      <c r="U439" t="str">
        <f t="shared" si="29"/>
        <v>PSSE_DMAT_BESSC_SCR4.53_XR1.21_P-1_Q0</v>
      </c>
    </row>
    <row r="440" spans="1:21" x14ac:dyDescent="0.25">
      <c r="A440" s="5" t="s">
        <v>815</v>
      </c>
      <c r="B440" s="5" t="s">
        <v>17</v>
      </c>
      <c r="C440" t="s">
        <v>59</v>
      </c>
      <c r="E440">
        <v>-0.5</v>
      </c>
      <c r="F440">
        <v>0</v>
      </c>
      <c r="G440">
        <v>7.06</v>
      </c>
      <c r="H440">
        <v>1.6319999999999999</v>
      </c>
      <c r="I440" t="str">
        <f>VLOOKUP(U440,[2]BaseCases!$H$2:$K$143,2,FALSE)</f>
        <v>1.0675</v>
      </c>
      <c r="J440">
        <v>0</v>
      </c>
      <c r="K440">
        <v>0</v>
      </c>
      <c r="L440">
        <f t="shared" si="26"/>
        <v>0</v>
      </c>
      <c r="M440">
        <f t="shared" si="27"/>
        <v>0</v>
      </c>
      <c r="N440">
        <f>[2]Inputs!$B$5^2/((G440*[2]Inputs!$B$7)*(SQRT(1+H440^2)))</f>
        <v>12.398416711713383</v>
      </c>
      <c r="O440">
        <f t="shared" si="28"/>
        <v>6.4407510153791828E-2</v>
      </c>
      <c r="P440" t="str">
        <f>VLOOKUP(U440,[2]BaseCases!$H$2:$K$143,4,FALSE)</f>
        <v>1.0000</v>
      </c>
      <c r="Q440" t="str">
        <f>VLOOKUP(U440,[2]BaseCases!$H$2:$K$143,3,FALSE)</f>
        <v>1.0300</v>
      </c>
      <c r="R440">
        <v>0</v>
      </c>
      <c r="S440">
        <v>0</v>
      </c>
      <c r="T440" t="e">
        <f>IF(V440="","Test_"&amp;A440&amp;"_"&amp;[2]Inputs!$A$1&amp;"_R0"&amp;"_SCR"&amp;ROUND(G440,2)&amp;"_XR"&amp;ROUND(H440,2)&amp;"_P"&amp;E440&amp;"_Q"&amp;VLOOKUP(F440,#REF!,2,FALSE),"Test_"&amp;A440&amp;"_"&amp;[2]Inputs!$A$1&amp;"_R0"&amp;"_SCR"&amp;ROUND(G440,2)&amp;"_XR"&amp;ROUND(H440,2)&amp;"_P"&amp;E440&amp;"_Q"&amp;VLOOKUP(F440,#REF!,2,FALSE)&amp;"_"&amp;V440)</f>
        <v>#REF!</v>
      </c>
      <c r="U440" t="str">
        <f t="shared" si="29"/>
        <v>PSSE_DMAT_BESSC_SCR7.06_XR1.63_P-0.5_Q0</v>
      </c>
    </row>
    <row r="441" spans="1:21" x14ac:dyDescent="0.25">
      <c r="A441" s="5" t="s">
        <v>816</v>
      </c>
      <c r="B441" s="5" t="s">
        <v>17</v>
      </c>
      <c r="C441" t="s">
        <v>60</v>
      </c>
      <c r="E441">
        <v>-0.5</v>
      </c>
      <c r="F441">
        <v>0</v>
      </c>
      <c r="G441">
        <v>7.06</v>
      </c>
      <c r="H441">
        <v>1.6319999999999999</v>
      </c>
      <c r="I441" t="str">
        <f>VLOOKUP(U441,[2]BaseCases!$H$2:$K$143,2,FALSE)</f>
        <v>1.0675</v>
      </c>
      <c r="J441">
        <v>0</v>
      </c>
      <c r="K441">
        <v>0</v>
      </c>
      <c r="L441">
        <f t="shared" si="26"/>
        <v>0</v>
      </c>
      <c r="M441">
        <f t="shared" si="27"/>
        <v>0</v>
      </c>
      <c r="N441">
        <f>[2]Inputs!$B$5^2/((G441*[2]Inputs!$B$7)*(SQRT(1+H441^2)))</f>
        <v>12.398416711713383</v>
      </c>
      <c r="O441">
        <f t="shared" si="28"/>
        <v>6.4407510153791828E-2</v>
      </c>
      <c r="P441" t="str">
        <f>VLOOKUP(U441,[2]BaseCases!$H$2:$K$143,4,FALSE)</f>
        <v>1.0000</v>
      </c>
      <c r="Q441" t="str">
        <f>VLOOKUP(U441,[2]BaseCases!$H$2:$K$143,3,FALSE)</f>
        <v>1.0300</v>
      </c>
      <c r="R441">
        <v>0</v>
      </c>
      <c r="S441">
        <v>0</v>
      </c>
      <c r="T441" t="e">
        <f>IF(V441="","Test_"&amp;A441&amp;"_"&amp;[2]Inputs!$A$1&amp;"_R0"&amp;"_SCR"&amp;ROUND(G441,2)&amp;"_XR"&amp;ROUND(H441,2)&amp;"_P"&amp;E441&amp;"_Q"&amp;VLOOKUP(F441,#REF!,2,FALSE),"Test_"&amp;A441&amp;"_"&amp;[2]Inputs!$A$1&amp;"_R0"&amp;"_SCR"&amp;ROUND(G441,2)&amp;"_XR"&amp;ROUND(H441,2)&amp;"_P"&amp;E441&amp;"_Q"&amp;VLOOKUP(F441,#REF!,2,FALSE)&amp;"_"&amp;V441)</f>
        <v>#REF!</v>
      </c>
      <c r="U441" t="str">
        <f t="shared" si="29"/>
        <v>PSSE_DMAT_BESSC_SCR7.06_XR1.63_P-0.5_Q0</v>
      </c>
    </row>
    <row r="442" spans="1:21" x14ac:dyDescent="0.25">
      <c r="A442" s="5" t="s">
        <v>817</v>
      </c>
      <c r="B442" s="5" t="s">
        <v>17</v>
      </c>
      <c r="C442" t="s">
        <v>59</v>
      </c>
      <c r="E442">
        <v>-0.5</v>
      </c>
      <c r="F442">
        <v>0</v>
      </c>
      <c r="G442">
        <v>4.53</v>
      </c>
      <c r="H442">
        <v>1.212</v>
      </c>
      <c r="I442" t="str">
        <f>VLOOKUP(U442,[2]BaseCases!$H$2:$K$143,2,FALSE)</f>
        <v>1.1014</v>
      </c>
      <c r="J442">
        <v>0</v>
      </c>
      <c r="K442">
        <v>0</v>
      </c>
      <c r="L442">
        <f t="shared" si="26"/>
        <v>0</v>
      </c>
      <c r="M442">
        <f t="shared" si="27"/>
        <v>0</v>
      </c>
      <c r="N442">
        <f>[2]Inputs!$B$5^2/((G442*[2]Inputs!$B$7)*(SQRT(1+H442^2)))</f>
        <v>23.537519962726652</v>
      </c>
      <c r="O442">
        <f t="shared" si="28"/>
        <v>9.0805770640656758E-2</v>
      </c>
      <c r="P442" t="str">
        <f>VLOOKUP(U442,[2]BaseCases!$H$2:$K$143,4,FALSE)</f>
        <v>1.0000</v>
      </c>
      <c r="Q442" t="str">
        <f>VLOOKUP(U442,[2]BaseCases!$H$2:$K$143,3,FALSE)</f>
        <v>1.0300</v>
      </c>
      <c r="R442">
        <v>0</v>
      </c>
      <c r="S442">
        <v>0</v>
      </c>
      <c r="T442" t="e">
        <f>IF(V442="","Test_"&amp;A442&amp;"_"&amp;[2]Inputs!$A$1&amp;"_R0"&amp;"_SCR"&amp;ROUND(G442,2)&amp;"_XR"&amp;ROUND(H442,2)&amp;"_P"&amp;E442&amp;"_Q"&amp;VLOOKUP(F442,#REF!,2,FALSE),"Test_"&amp;A442&amp;"_"&amp;[2]Inputs!$A$1&amp;"_R0"&amp;"_SCR"&amp;ROUND(G442,2)&amp;"_XR"&amp;ROUND(H442,2)&amp;"_P"&amp;E442&amp;"_Q"&amp;VLOOKUP(F442,#REF!,2,FALSE)&amp;"_"&amp;V442)</f>
        <v>#REF!</v>
      </c>
      <c r="U442" t="str">
        <f t="shared" si="29"/>
        <v>PSSE_DMAT_BESSC_SCR4.53_XR1.21_P-0.5_Q0</v>
      </c>
    </row>
    <row r="443" spans="1:21" x14ac:dyDescent="0.25">
      <c r="A443" s="5" t="s">
        <v>818</v>
      </c>
      <c r="B443" s="5" t="s">
        <v>17</v>
      </c>
      <c r="C443" t="s">
        <v>60</v>
      </c>
      <c r="E443">
        <v>-0.5</v>
      </c>
      <c r="F443">
        <v>0</v>
      </c>
      <c r="G443">
        <v>4.53</v>
      </c>
      <c r="H443">
        <v>1.212</v>
      </c>
      <c r="I443" t="str">
        <f>VLOOKUP(U443,[2]BaseCases!$H$2:$K$143,2,FALSE)</f>
        <v>1.1014</v>
      </c>
      <c r="J443">
        <v>0</v>
      </c>
      <c r="K443">
        <v>0</v>
      </c>
      <c r="L443">
        <f t="shared" si="26"/>
        <v>0</v>
      </c>
      <c r="M443">
        <f t="shared" si="27"/>
        <v>0</v>
      </c>
      <c r="N443">
        <f>[2]Inputs!$B$5^2/((G443*[2]Inputs!$B$7)*(SQRT(1+H443^2)))</f>
        <v>23.537519962726652</v>
      </c>
      <c r="O443">
        <f t="shared" si="28"/>
        <v>9.0805770640656758E-2</v>
      </c>
      <c r="P443" t="str">
        <f>VLOOKUP(U443,[2]BaseCases!$H$2:$K$143,4,FALSE)</f>
        <v>1.0000</v>
      </c>
      <c r="Q443" t="str">
        <f>VLOOKUP(U443,[2]BaseCases!$H$2:$K$143,3,FALSE)</f>
        <v>1.0300</v>
      </c>
      <c r="R443">
        <v>0</v>
      </c>
      <c r="S443">
        <v>0</v>
      </c>
      <c r="T443" t="e">
        <f>IF(V443="","Test_"&amp;A443&amp;"_"&amp;[2]Inputs!$A$1&amp;"_R0"&amp;"_SCR"&amp;ROUND(G443,2)&amp;"_XR"&amp;ROUND(H443,2)&amp;"_P"&amp;E443&amp;"_Q"&amp;VLOOKUP(F443,#REF!,2,FALSE),"Test_"&amp;A443&amp;"_"&amp;[2]Inputs!$A$1&amp;"_R0"&amp;"_SCR"&amp;ROUND(G443,2)&amp;"_XR"&amp;ROUND(H443,2)&amp;"_P"&amp;E443&amp;"_Q"&amp;VLOOKUP(F443,#REF!,2,FALSE)&amp;"_"&amp;V443)</f>
        <v>#REF!</v>
      </c>
      <c r="U443" t="str">
        <f t="shared" si="29"/>
        <v>PSSE_DMAT_BESSC_SCR4.53_XR1.21_P-0.5_Q0</v>
      </c>
    </row>
    <row r="444" spans="1:21" x14ac:dyDescent="0.25">
      <c r="A444" s="5" t="s">
        <v>819</v>
      </c>
      <c r="B444" s="5" t="s">
        <v>17</v>
      </c>
      <c r="C444" t="s">
        <v>59</v>
      </c>
      <c r="E444">
        <v>-0.5</v>
      </c>
      <c r="F444">
        <v>0</v>
      </c>
      <c r="G444">
        <v>7.06</v>
      </c>
      <c r="H444">
        <v>1.6319999999999999</v>
      </c>
      <c r="I444" t="str">
        <f>VLOOKUP(U444,[2]BaseCases!$H$2:$K$143,2,FALSE)</f>
        <v>1.0675</v>
      </c>
      <c r="J444">
        <v>0</v>
      </c>
      <c r="K444">
        <v>0</v>
      </c>
      <c r="L444">
        <f t="shared" si="26"/>
        <v>0</v>
      </c>
      <c r="M444">
        <f t="shared" si="27"/>
        <v>0</v>
      </c>
      <c r="N444">
        <f>[2]Inputs!$B$5^2/((G444*[2]Inputs!$B$7)*(SQRT(1+H444^2)))</f>
        <v>12.398416711713383</v>
      </c>
      <c r="O444">
        <f t="shared" si="28"/>
        <v>6.4407510153791828E-2</v>
      </c>
      <c r="P444" t="str">
        <f>VLOOKUP(U444,[2]BaseCases!$H$2:$K$143,4,FALSE)</f>
        <v>1.0000</v>
      </c>
      <c r="Q444" t="str">
        <f>VLOOKUP(U444,[2]BaseCases!$H$2:$K$143,3,FALSE)</f>
        <v>1.0300</v>
      </c>
      <c r="R444">
        <v>0</v>
      </c>
      <c r="S444">
        <v>0</v>
      </c>
      <c r="T444" t="e">
        <f>IF(V444="","Test_"&amp;A444&amp;"_"&amp;[2]Inputs!$A$1&amp;"_R0"&amp;"_SCR"&amp;ROUND(G444,2)&amp;"_XR"&amp;ROUND(H444,2)&amp;"_P"&amp;E444&amp;"_Q"&amp;VLOOKUP(F444,#REF!,2,FALSE),"Test_"&amp;A444&amp;"_"&amp;[2]Inputs!$A$1&amp;"_R0"&amp;"_SCR"&amp;ROUND(G444,2)&amp;"_XR"&amp;ROUND(H444,2)&amp;"_P"&amp;E444&amp;"_Q"&amp;VLOOKUP(F444,#REF!,2,FALSE)&amp;"_"&amp;V444)</f>
        <v>#REF!</v>
      </c>
      <c r="U444" t="str">
        <f t="shared" si="29"/>
        <v>PSSE_DMAT_BESSC_SCR7.06_XR1.63_P-0.5_Q0</v>
      </c>
    </row>
    <row r="445" spans="1:21" x14ac:dyDescent="0.25">
      <c r="A445" s="5" t="s">
        <v>820</v>
      </c>
      <c r="B445" s="5" t="s">
        <v>17</v>
      </c>
      <c r="C445" t="s">
        <v>60</v>
      </c>
      <c r="E445">
        <v>-0.5</v>
      </c>
      <c r="F445">
        <v>0</v>
      </c>
      <c r="G445">
        <v>7.06</v>
      </c>
      <c r="H445">
        <v>1.6319999999999999</v>
      </c>
      <c r="I445" t="str">
        <f>VLOOKUP(U445,[2]BaseCases!$H$2:$K$143,2,FALSE)</f>
        <v>1.0675</v>
      </c>
      <c r="J445">
        <v>0</v>
      </c>
      <c r="K445">
        <v>0</v>
      </c>
      <c r="L445">
        <f t="shared" si="26"/>
        <v>0</v>
      </c>
      <c r="M445">
        <f t="shared" si="27"/>
        <v>0</v>
      </c>
      <c r="N445">
        <f>[2]Inputs!$B$5^2/((G445*[2]Inputs!$B$7)*(SQRT(1+H445^2)))</f>
        <v>12.398416711713383</v>
      </c>
      <c r="O445">
        <f t="shared" si="28"/>
        <v>6.4407510153791828E-2</v>
      </c>
      <c r="P445" t="str">
        <f>VLOOKUP(U445,[2]BaseCases!$H$2:$K$143,4,FALSE)</f>
        <v>1.0000</v>
      </c>
      <c r="Q445" t="str">
        <f>VLOOKUP(U445,[2]BaseCases!$H$2:$K$143,3,FALSE)</f>
        <v>1.0300</v>
      </c>
      <c r="R445">
        <v>0</v>
      </c>
      <c r="S445">
        <v>0</v>
      </c>
      <c r="T445" t="e">
        <f>IF(V445="","Test_"&amp;A445&amp;"_"&amp;[2]Inputs!$A$1&amp;"_R0"&amp;"_SCR"&amp;ROUND(G445,2)&amp;"_XR"&amp;ROUND(H445,2)&amp;"_P"&amp;E445&amp;"_Q"&amp;VLOOKUP(F445,#REF!,2,FALSE),"Test_"&amp;A445&amp;"_"&amp;[2]Inputs!$A$1&amp;"_R0"&amp;"_SCR"&amp;ROUND(G445,2)&amp;"_XR"&amp;ROUND(H445,2)&amp;"_P"&amp;E445&amp;"_Q"&amp;VLOOKUP(F445,#REF!,2,FALSE)&amp;"_"&amp;V445)</f>
        <v>#REF!</v>
      </c>
      <c r="U445" t="str">
        <f t="shared" si="29"/>
        <v>PSSE_DMAT_BESSC_SCR7.06_XR1.63_P-0.5_Q0</v>
      </c>
    </row>
    <row r="446" spans="1:21" x14ac:dyDescent="0.25">
      <c r="A446" s="5" t="s">
        <v>821</v>
      </c>
      <c r="B446" s="5" t="s">
        <v>17</v>
      </c>
      <c r="C446" t="s">
        <v>59</v>
      </c>
      <c r="E446">
        <v>-0.5</v>
      </c>
      <c r="F446">
        <v>0</v>
      </c>
      <c r="G446">
        <v>4.53</v>
      </c>
      <c r="H446">
        <v>1.212</v>
      </c>
      <c r="I446" t="str">
        <f>VLOOKUP(U446,[2]BaseCases!$H$2:$K$143,2,FALSE)</f>
        <v>1.1014</v>
      </c>
      <c r="J446">
        <v>0</v>
      </c>
      <c r="K446">
        <v>0</v>
      </c>
      <c r="L446">
        <f t="shared" si="26"/>
        <v>0</v>
      </c>
      <c r="M446">
        <f t="shared" si="27"/>
        <v>0</v>
      </c>
      <c r="N446">
        <f>[2]Inputs!$B$5^2/((G446*[2]Inputs!$B$7)*(SQRT(1+H446^2)))</f>
        <v>23.537519962726652</v>
      </c>
      <c r="O446">
        <f t="shared" si="28"/>
        <v>9.0805770640656758E-2</v>
      </c>
      <c r="P446" t="str">
        <f>VLOOKUP(U446,[2]BaseCases!$H$2:$K$143,4,FALSE)</f>
        <v>1.0000</v>
      </c>
      <c r="Q446" t="str">
        <f>VLOOKUP(U446,[2]BaseCases!$H$2:$K$143,3,FALSE)</f>
        <v>1.0300</v>
      </c>
      <c r="R446">
        <v>0</v>
      </c>
      <c r="S446">
        <v>0</v>
      </c>
      <c r="T446" t="e">
        <f>IF(V446="","Test_"&amp;A446&amp;"_"&amp;[2]Inputs!$A$1&amp;"_R0"&amp;"_SCR"&amp;ROUND(G446,2)&amp;"_XR"&amp;ROUND(H446,2)&amp;"_P"&amp;E446&amp;"_Q"&amp;VLOOKUP(F446,#REF!,2,FALSE),"Test_"&amp;A446&amp;"_"&amp;[2]Inputs!$A$1&amp;"_R0"&amp;"_SCR"&amp;ROUND(G446,2)&amp;"_XR"&amp;ROUND(H446,2)&amp;"_P"&amp;E446&amp;"_Q"&amp;VLOOKUP(F446,#REF!,2,FALSE)&amp;"_"&amp;V446)</f>
        <v>#REF!</v>
      </c>
      <c r="U446" t="str">
        <f t="shared" si="29"/>
        <v>PSSE_DMAT_BESSC_SCR4.53_XR1.21_P-0.5_Q0</v>
      </c>
    </row>
    <row r="447" spans="1:21" x14ac:dyDescent="0.25">
      <c r="A447" s="5" t="s">
        <v>822</v>
      </c>
      <c r="B447" s="5" t="s">
        <v>17</v>
      </c>
      <c r="C447" t="s">
        <v>60</v>
      </c>
      <c r="E447">
        <v>-0.5</v>
      </c>
      <c r="F447">
        <v>0</v>
      </c>
      <c r="G447">
        <v>4.53</v>
      </c>
      <c r="H447">
        <v>1.212</v>
      </c>
      <c r="I447" t="str">
        <f>VLOOKUP(U447,[2]BaseCases!$H$2:$K$143,2,FALSE)</f>
        <v>1.1014</v>
      </c>
      <c r="J447">
        <v>0</v>
      </c>
      <c r="K447">
        <v>0</v>
      </c>
      <c r="L447">
        <f t="shared" si="26"/>
        <v>0</v>
      </c>
      <c r="M447">
        <f t="shared" si="27"/>
        <v>0</v>
      </c>
      <c r="N447">
        <f>[2]Inputs!$B$5^2/((G447*[2]Inputs!$B$7)*(SQRT(1+H447^2)))</f>
        <v>23.537519962726652</v>
      </c>
      <c r="O447">
        <f t="shared" si="28"/>
        <v>9.0805770640656758E-2</v>
      </c>
      <c r="P447" t="str">
        <f>VLOOKUP(U447,[2]BaseCases!$H$2:$K$143,4,FALSE)</f>
        <v>1.0000</v>
      </c>
      <c r="Q447" t="str">
        <f>VLOOKUP(U447,[2]BaseCases!$H$2:$K$143,3,FALSE)</f>
        <v>1.0300</v>
      </c>
      <c r="R447">
        <v>0</v>
      </c>
      <c r="S447">
        <v>0</v>
      </c>
      <c r="T447" t="e">
        <f>IF(V447="","Test_"&amp;A447&amp;"_"&amp;[2]Inputs!$A$1&amp;"_R0"&amp;"_SCR"&amp;ROUND(G447,2)&amp;"_XR"&amp;ROUND(H447,2)&amp;"_P"&amp;E447&amp;"_Q"&amp;VLOOKUP(F447,#REF!,2,FALSE),"Test_"&amp;A447&amp;"_"&amp;[2]Inputs!$A$1&amp;"_R0"&amp;"_SCR"&amp;ROUND(G447,2)&amp;"_XR"&amp;ROUND(H447,2)&amp;"_P"&amp;E447&amp;"_Q"&amp;VLOOKUP(F447,#REF!,2,FALSE)&amp;"_"&amp;V447)</f>
        <v>#REF!</v>
      </c>
      <c r="U447" t="str">
        <f t="shared" si="29"/>
        <v>PSSE_DMAT_BESSC_SCR4.53_XR1.21_P-0.5_Q0</v>
      </c>
    </row>
    <row r="448" spans="1:21" x14ac:dyDescent="0.25">
      <c r="A448" s="5" t="s">
        <v>823</v>
      </c>
      <c r="B448" s="5" t="s">
        <v>17</v>
      </c>
      <c r="C448" t="s">
        <v>59</v>
      </c>
      <c r="E448">
        <v>-0.05</v>
      </c>
      <c r="F448">
        <v>0</v>
      </c>
      <c r="G448">
        <v>7.06</v>
      </c>
      <c r="H448">
        <v>1.6319999999999999</v>
      </c>
      <c r="I448" t="str">
        <f>VLOOKUP(U448,[2]BaseCases!$H$2:$K$143,2,FALSE)</f>
        <v>1.0336</v>
      </c>
      <c r="J448">
        <v>0</v>
      </c>
      <c r="K448">
        <v>0</v>
      </c>
      <c r="L448">
        <f t="shared" si="26"/>
        <v>0</v>
      </c>
      <c r="M448">
        <f t="shared" si="27"/>
        <v>0</v>
      </c>
      <c r="N448">
        <f>[2]Inputs!$B$5^2/((G448*[2]Inputs!$B$7)*(SQRT(1+H448^2)))</f>
        <v>12.398416711713383</v>
      </c>
      <c r="O448">
        <f t="shared" si="28"/>
        <v>6.4407510153791828E-2</v>
      </c>
      <c r="P448" t="str">
        <f>VLOOKUP(U448,[2]BaseCases!$H$2:$K$143,4,FALSE)</f>
        <v>1.0000</v>
      </c>
      <c r="Q448" t="str">
        <f>VLOOKUP(U448,[2]BaseCases!$H$2:$K$143,3,FALSE)</f>
        <v>1.0300</v>
      </c>
      <c r="R448">
        <v>0</v>
      </c>
      <c r="S448">
        <v>0</v>
      </c>
      <c r="T448" t="e">
        <f>IF(V448="","Test_"&amp;A448&amp;"_"&amp;[2]Inputs!$A$1&amp;"_R0"&amp;"_SCR"&amp;ROUND(G448,2)&amp;"_XR"&amp;ROUND(H448,2)&amp;"_P"&amp;E448&amp;"_Q"&amp;VLOOKUP(F448,#REF!,2,FALSE),"Test_"&amp;A448&amp;"_"&amp;[2]Inputs!$A$1&amp;"_R0"&amp;"_SCR"&amp;ROUND(G448,2)&amp;"_XR"&amp;ROUND(H448,2)&amp;"_P"&amp;E448&amp;"_Q"&amp;VLOOKUP(F448,#REF!,2,FALSE)&amp;"_"&amp;V448)</f>
        <v>#REF!</v>
      </c>
      <c r="U448" t="str">
        <f t="shared" si="29"/>
        <v>PSSE_DMAT_BESSC_SCR7.06_XR1.63_P-0.05_Q0</v>
      </c>
    </row>
    <row r="449" spans="1:21" x14ac:dyDescent="0.25">
      <c r="A449" s="5" t="s">
        <v>824</v>
      </c>
      <c r="B449" s="5" t="s">
        <v>17</v>
      </c>
      <c r="C449" t="s">
        <v>60</v>
      </c>
      <c r="E449">
        <v>-0.05</v>
      </c>
      <c r="F449">
        <v>0</v>
      </c>
      <c r="G449">
        <v>7.06</v>
      </c>
      <c r="H449">
        <v>1.6319999999999999</v>
      </c>
      <c r="I449" t="str">
        <f>VLOOKUP(U449,[2]BaseCases!$H$2:$K$143,2,FALSE)</f>
        <v>1.0336</v>
      </c>
      <c r="J449">
        <v>0</v>
      </c>
      <c r="K449">
        <v>0</v>
      </c>
      <c r="L449">
        <f t="shared" si="26"/>
        <v>0</v>
      </c>
      <c r="M449">
        <f t="shared" si="27"/>
        <v>0</v>
      </c>
      <c r="N449">
        <f>[2]Inputs!$B$5^2/((G449*[2]Inputs!$B$7)*(SQRT(1+H449^2)))</f>
        <v>12.398416711713383</v>
      </c>
      <c r="O449">
        <f t="shared" si="28"/>
        <v>6.4407510153791828E-2</v>
      </c>
      <c r="P449" t="str">
        <f>VLOOKUP(U449,[2]BaseCases!$H$2:$K$143,4,FALSE)</f>
        <v>1.0000</v>
      </c>
      <c r="Q449" t="str">
        <f>VLOOKUP(U449,[2]BaseCases!$H$2:$K$143,3,FALSE)</f>
        <v>1.0300</v>
      </c>
      <c r="R449">
        <v>0</v>
      </c>
      <c r="S449">
        <v>0</v>
      </c>
      <c r="T449" t="e">
        <f>IF(V449="","Test_"&amp;A449&amp;"_"&amp;[2]Inputs!$A$1&amp;"_R0"&amp;"_SCR"&amp;ROUND(G449,2)&amp;"_XR"&amp;ROUND(H449,2)&amp;"_P"&amp;E449&amp;"_Q"&amp;VLOOKUP(F449,#REF!,2,FALSE),"Test_"&amp;A449&amp;"_"&amp;[2]Inputs!$A$1&amp;"_R0"&amp;"_SCR"&amp;ROUND(G449,2)&amp;"_XR"&amp;ROUND(H449,2)&amp;"_P"&amp;E449&amp;"_Q"&amp;VLOOKUP(F449,#REF!,2,FALSE)&amp;"_"&amp;V449)</f>
        <v>#REF!</v>
      </c>
      <c r="U449" t="str">
        <f t="shared" si="29"/>
        <v>PSSE_DMAT_BESSC_SCR7.06_XR1.63_P-0.05_Q0</v>
      </c>
    </row>
    <row r="450" spans="1:21" x14ac:dyDescent="0.25">
      <c r="A450" s="5" t="s">
        <v>825</v>
      </c>
      <c r="B450" s="5" t="s">
        <v>17</v>
      </c>
      <c r="C450" t="s">
        <v>59</v>
      </c>
      <c r="E450">
        <v>-0.05</v>
      </c>
      <c r="F450">
        <v>0</v>
      </c>
      <c r="G450">
        <v>4.53</v>
      </c>
      <c r="H450">
        <v>1.212</v>
      </c>
      <c r="I450" t="str">
        <f>VLOOKUP(U450,[2]BaseCases!$H$2:$K$143,2,FALSE)</f>
        <v>1.0368</v>
      </c>
      <c r="J450">
        <v>0</v>
      </c>
      <c r="K450">
        <v>0</v>
      </c>
      <c r="L450">
        <f t="shared" ref="L450:L513" si="30">N450*S450</f>
        <v>0</v>
      </c>
      <c r="M450">
        <f t="shared" ref="M450:M513" si="31">O450*S450</f>
        <v>0</v>
      </c>
      <c r="N450">
        <f>[2]Inputs!$B$5^2/((G450*[2]Inputs!$B$7)*(SQRT(1+H450^2)))</f>
        <v>23.537519962726652</v>
      </c>
      <c r="O450">
        <f t="shared" si="28"/>
        <v>9.0805770640656758E-2</v>
      </c>
      <c r="P450" t="str">
        <f>VLOOKUP(U450,[2]BaseCases!$H$2:$K$143,4,FALSE)</f>
        <v>1.0000</v>
      </c>
      <c r="Q450" t="str">
        <f>VLOOKUP(U450,[2]BaseCases!$H$2:$K$143,3,FALSE)</f>
        <v>1.0300</v>
      </c>
      <c r="R450">
        <v>0</v>
      </c>
      <c r="S450">
        <v>0</v>
      </c>
      <c r="T450" t="e">
        <f>IF(V450="","Test_"&amp;A450&amp;"_"&amp;[2]Inputs!$A$1&amp;"_R0"&amp;"_SCR"&amp;ROUND(G450,2)&amp;"_XR"&amp;ROUND(H450,2)&amp;"_P"&amp;E450&amp;"_Q"&amp;VLOOKUP(F450,#REF!,2,FALSE),"Test_"&amp;A450&amp;"_"&amp;[2]Inputs!$A$1&amp;"_R0"&amp;"_SCR"&amp;ROUND(G450,2)&amp;"_XR"&amp;ROUND(H450,2)&amp;"_P"&amp;E450&amp;"_Q"&amp;VLOOKUP(F450,#REF!,2,FALSE)&amp;"_"&amp;V450)</f>
        <v>#REF!</v>
      </c>
      <c r="U450" t="str">
        <f t="shared" si="29"/>
        <v>PSSE_DMAT_BESSC_SCR4.53_XR1.21_P-0.05_Q0</v>
      </c>
    </row>
    <row r="451" spans="1:21" x14ac:dyDescent="0.25">
      <c r="A451" s="5" t="s">
        <v>826</v>
      </c>
      <c r="B451" s="5" t="s">
        <v>17</v>
      </c>
      <c r="C451" t="s">
        <v>60</v>
      </c>
      <c r="E451">
        <v>-0.05</v>
      </c>
      <c r="F451">
        <v>0</v>
      </c>
      <c r="G451">
        <v>4.53</v>
      </c>
      <c r="H451">
        <v>1.212</v>
      </c>
      <c r="I451" t="str">
        <f>VLOOKUP(U451,[2]BaseCases!$H$2:$K$143,2,FALSE)</f>
        <v>1.0368</v>
      </c>
      <c r="J451">
        <v>0</v>
      </c>
      <c r="K451">
        <v>0</v>
      </c>
      <c r="L451">
        <f t="shared" si="30"/>
        <v>0</v>
      </c>
      <c r="M451">
        <f t="shared" si="31"/>
        <v>0</v>
      </c>
      <c r="N451">
        <f>[2]Inputs!$B$5^2/((G451*[2]Inputs!$B$7)*(SQRT(1+H451^2)))</f>
        <v>23.537519962726652</v>
      </c>
      <c r="O451">
        <f t="shared" si="28"/>
        <v>9.0805770640656758E-2</v>
      </c>
      <c r="P451" t="str">
        <f>VLOOKUP(U451,[2]BaseCases!$H$2:$K$143,4,FALSE)</f>
        <v>1.0000</v>
      </c>
      <c r="Q451" t="str">
        <f>VLOOKUP(U451,[2]BaseCases!$H$2:$K$143,3,FALSE)</f>
        <v>1.0300</v>
      </c>
      <c r="R451">
        <v>0</v>
      </c>
      <c r="S451">
        <v>0</v>
      </c>
      <c r="T451" t="e">
        <f>IF(V451="","Test_"&amp;A451&amp;"_"&amp;[2]Inputs!$A$1&amp;"_R0"&amp;"_SCR"&amp;ROUND(G451,2)&amp;"_XR"&amp;ROUND(H451,2)&amp;"_P"&amp;E451&amp;"_Q"&amp;VLOOKUP(F451,#REF!,2,FALSE),"Test_"&amp;A451&amp;"_"&amp;[2]Inputs!$A$1&amp;"_R0"&amp;"_SCR"&amp;ROUND(G451,2)&amp;"_XR"&amp;ROUND(H451,2)&amp;"_P"&amp;E451&amp;"_Q"&amp;VLOOKUP(F451,#REF!,2,FALSE)&amp;"_"&amp;V451)</f>
        <v>#REF!</v>
      </c>
      <c r="U451" t="str">
        <f t="shared" si="29"/>
        <v>PSSE_DMAT_BESSC_SCR4.53_XR1.21_P-0.05_Q0</v>
      </c>
    </row>
    <row r="452" spans="1:21" x14ac:dyDescent="0.25">
      <c r="A452" s="5" t="s">
        <v>827</v>
      </c>
      <c r="B452" s="5" t="s">
        <v>17</v>
      </c>
      <c r="C452" t="s">
        <v>39</v>
      </c>
      <c r="E452">
        <v>-1</v>
      </c>
      <c r="F452">
        <v>0</v>
      </c>
      <c r="G452">
        <v>10</v>
      </c>
      <c r="H452">
        <v>14</v>
      </c>
      <c r="I452" t="str">
        <f>VLOOKUP(U452,[2]BaseCases!$H$2:$K$143,2,FALSE)</f>
        <v>1.0414</v>
      </c>
      <c r="J452">
        <v>0</v>
      </c>
      <c r="K452">
        <v>0</v>
      </c>
      <c r="L452">
        <f t="shared" si="30"/>
        <v>0</v>
      </c>
      <c r="M452">
        <f t="shared" si="31"/>
        <v>0</v>
      </c>
      <c r="N452">
        <f>[2]Inputs!$B$5^2/((G452*[2]Inputs!$B$7)*(SQRT(1+H452^2)))</f>
        <v>1.1936621144128245</v>
      </c>
      <c r="O452">
        <f t="shared" si="28"/>
        <v>5.3193623249290875E-2</v>
      </c>
      <c r="P452" t="str">
        <f>VLOOKUP(U452,[2]BaseCases!$H$2:$K$143,4,FALSE)</f>
        <v>1.0000</v>
      </c>
      <c r="Q452" t="str">
        <f>VLOOKUP(U452,[2]BaseCases!$H$2:$K$143,3,FALSE)</f>
        <v>1.0300</v>
      </c>
      <c r="R452">
        <v>0</v>
      </c>
      <c r="S452">
        <v>0</v>
      </c>
      <c r="T452" t="e">
        <f>IF(V452="","Test_"&amp;A452&amp;"_"&amp;[2]Inputs!$A$1&amp;"_R0"&amp;"_SCR"&amp;ROUND(G452,2)&amp;"_XR"&amp;ROUND(H452,2)&amp;"_P"&amp;E452&amp;"_Q"&amp;VLOOKUP(F452,#REF!,2,FALSE),"Test_"&amp;A452&amp;"_"&amp;[2]Inputs!$A$1&amp;"_R0"&amp;"_SCR"&amp;ROUND(G452,2)&amp;"_XR"&amp;ROUND(H452,2)&amp;"_P"&amp;E452&amp;"_Q"&amp;VLOOKUP(F452,#REF!,2,FALSE)&amp;"_"&amp;V452)</f>
        <v>#REF!</v>
      </c>
      <c r="U452" t="str">
        <f t="shared" si="29"/>
        <v>PSSE_DMAT_BESSC_SCR10_XR14_P-1_Q0</v>
      </c>
    </row>
    <row r="453" spans="1:21" x14ac:dyDescent="0.25">
      <c r="A453" s="5" t="s">
        <v>828</v>
      </c>
      <c r="B453" s="5" t="s">
        <v>17</v>
      </c>
      <c r="C453" t="s">
        <v>39</v>
      </c>
      <c r="E453">
        <v>-1</v>
      </c>
      <c r="F453">
        <v>0</v>
      </c>
      <c r="G453">
        <v>10</v>
      </c>
      <c r="H453">
        <v>3</v>
      </c>
      <c r="I453" t="str">
        <f>VLOOKUP(U453,[2]BaseCases!$H$2:$K$143,2,FALSE)</f>
        <v>1.0647</v>
      </c>
      <c r="J453">
        <v>0</v>
      </c>
      <c r="K453">
        <v>0</v>
      </c>
      <c r="L453">
        <f t="shared" si="30"/>
        <v>0</v>
      </c>
      <c r="M453">
        <f t="shared" si="31"/>
        <v>0</v>
      </c>
      <c r="N453">
        <f>[2]Inputs!$B$5^2/((G453*[2]Inputs!$B$7)*(SQRT(1+H453^2)))</f>
        <v>5.298031341420562</v>
      </c>
      <c r="O453">
        <f t="shared" si="28"/>
        <v>5.0592472598572052E-2</v>
      </c>
      <c r="P453" t="str">
        <f>VLOOKUP(U453,[2]BaseCases!$H$2:$K$143,4,FALSE)</f>
        <v>1.0000</v>
      </c>
      <c r="Q453" t="str">
        <f>VLOOKUP(U453,[2]BaseCases!$H$2:$K$143,3,FALSE)</f>
        <v>1.0300</v>
      </c>
      <c r="R453">
        <v>0</v>
      </c>
      <c r="S453">
        <v>0</v>
      </c>
      <c r="T453" t="e">
        <f>IF(V453="","Test_"&amp;A453&amp;"_"&amp;[2]Inputs!$A$1&amp;"_R0"&amp;"_SCR"&amp;ROUND(G453,2)&amp;"_XR"&amp;ROUND(H453,2)&amp;"_P"&amp;E453&amp;"_Q"&amp;VLOOKUP(F453,#REF!,2,FALSE),"Test_"&amp;A453&amp;"_"&amp;[2]Inputs!$A$1&amp;"_R0"&amp;"_SCR"&amp;ROUND(G453,2)&amp;"_XR"&amp;ROUND(H453,2)&amp;"_P"&amp;E453&amp;"_Q"&amp;VLOOKUP(F453,#REF!,2,FALSE)&amp;"_"&amp;V453)</f>
        <v>#REF!</v>
      </c>
      <c r="U453" t="str">
        <f t="shared" si="29"/>
        <v>PSSE_DMAT_BESSC_SCR10_XR3_P-1_Q0</v>
      </c>
    </row>
    <row r="454" spans="1:21" x14ac:dyDescent="0.25">
      <c r="A454" s="5" t="s">
        <v>829</v>
      </c>
      <c r="B454" s="5" t="s">
        <v>17</v>
      </c>
      <c r="C454" t="s">
        <v>39</v>
      </c>
      <c r="E454">
        <v>-1</v>
      </c>
      <c r="F454">
        <v>0</v>
      </c>
      <c r="G454">
        <v>3</v>
      </c>
      <c r="H454">
        <v>14</v>
      </c>
      <c r="I454" t="str">
        <f>VLOOKUP(U454,[2]BaseCases!$H$2:$K$143,2,FALSE)</f>
        <v>1.1013</v>
      </c>
      <c r="J454">
        <v>0</v>
      </c>
      <c r="K454">
        <v>0</v>
      </c>
      <c r="L454">
        <f t="shared" si="30"/>
        <v>0</v>
      </c>
      <c r="M454">
        <f t="shared" si="31"/>
        <v>0</v>
      </c>
      <c r="N454">
        <f>[2]Inputs!$B$5^2/((G454*[2]Inputs!$B$7)*(SQRT(1+H454^2)))</f>
        <v>3.9788737147094158</v>
      </c>
      <c r="O454">
        <f t="shared" si="28"/>
        <v>0.17731207749763628</v>
      </c>
      <c r="P454" t="str">
        <f>VLOOKUP(U454,[2]BaseCases!$H$2:$K$143,4,FALSE)</f>
        <v>1.0000</v>
      </c>
      <c r="Q454" t="str">
        <f>VLOOKUP(U454,[2]BaseCases!$H$2:$K$143,3,FALSE)</f>
        <v>1.0300</v>
      </c>
      <c r="R454">
        <v>0</v>
      </c>
      <c r="S454">
        <v>0</v>
      </c>
      <c r="T454" t="e">
        <f>IF(V454="","Test_"&amp;A454&amp;"_"&amp;[2]Inputs!$A$1&amp;"_R0"&amp;"_SCR"&amp;ROUND(G454,2)&amp;"_XR"&amp;ROUND(H454,2)&amp;"_P"&amp;E454&amp;"_Q"&amp;VLOOKUP(F454,#REF!,2,FALSE),"Test_"&amp;A454&amp;"_"&amp;[2]Inputs!$A$1&amp;"_R0"&amp;"_SCR"&amp;ROUND(G454,2)&amp;"_XR"&amp;ROUND(H454,2)&amp;"_P"&amp;E454&amp;"_Q"&amp;VLOOKUP(F454,#REF!,2,FALSE)&amp;"_"&amp;V454)</f>
        <v>#REF!</v>
      </c>
      <c r="U454" t="str">
        <f t="shared" si="29"/>
        <v>PSSE_DMAT_BESSC_SCR3_XR14_P-1_Q0</v>
      </c>
    </row>
    <row r="455" spans="1:21" x14ac:dyDescent="0.25">
      <c r="A455" s="5" t="s">
        <v>830</v>
      </c>
      <c r="B455" s="5" t="s">
        <v>17</v>
      </c>
      <c r="C455" t="s">
        <v>39</v>
      </c>
      <c r="E455">
        <v>-1</v>
      </c>
      <c r="F455">
        <v>0</v>
      </c>
      <c r="G455">
        <v>3</v>
      </c>
      <c r="H455">
        <v>3</v>
      </c>
      <c r="I455" t="str">
        <f>VLOOKUP(U455,[2]BaseCases!$H$2:$K$143,2,FALSE)</f>
        <v>1.1731</v>
      </c>
      <c r="J455">
        <v>0</v>
      </c>
      <c r="K455">
        <v>0</v>
      </c>
      <c r="L455">
        <f t="shared" si="30"/>
        <v>0</v>
      </c>
      <c r="M455">
        <f t="shared" si="31"/>
        <v>0</v>
      </c>
      <c r="N455">
        <f>[2]Inputs!$B$5^2/((G455*[2]Inputs!$B$7)*(SQRT(1+H455^2)))</f>
        <v>17.660104471401873</v>
      </c>
      <c r="O455">
        <f t="shared" si="28"/>
        <v>0.16864157532857349</v>
      </c>
      <c r="P455" t="str">
        <f>VLOOKUP(U455,[2]BaseCases!$H$2:$K$143,4,FALSE)</f>
        <v>1.0000</v>
      </c>
      <c r="Q455" t="str">
        <f>VLOOKUP(U455,[2]BaseCases!$H$2:$K$143,3,FALSE)</f>
        <v>1.0300</v>
      </c>
      <c r="R455">
        <v>0</v>
      </c>
      <c r="S455">
        <v>0</v>
      </c>
      <c r="T455" t="e">
        <f>IF(V455="","Test_"&amp;A455&amp;"_"&amp;[2]Inputs!$A$1&amp;"_R0"&amp;"_SCR"&amp;ROUND(G455,2)&amp;"_XR"&amp;ROUND(H455,2)&amp;"_P"&amp;E455&amp;"_Q"&amp;VLOOKUP(F455,#REF!,2,FALSE),"Test_"&amp;A455&amp;"_"&amp;[2]Inputs!$A$1&amp;"_R0"&amp;"_SCR"&amp;ROUND(G455,2)&amp;"_XR"&amp;ROUND(H455,2)&amp;"_P"&amp;E455&amp;"_Q"&amp;VLOOKUP(F455,#REF!,2,FALSE)&amp;"_"&amp;V455)</f>
        <v>#REF!</v>
      </c>
      <c r="U455" t="str">
        <f t="shared" si="29"/>
        <v>PSSE_DMAT_BESSC_SCR3_XR3_P-1_Q0</v>
      </c>
    </row>
    <row r="456" spans="1:21" x14ac:dyDescent="0.25">
      <c r="A456" s="5" t="s">
        <v>831</v>
      </c>
      <c r="B456" s="5" t="s">
        <v>17</v>
      </c>
      <c r="C456" t="s">
        <v>39</v>
      </c>
      <c r="E456">
        <v>-1</v>
      </c>
      <c r="F456">
        <v>0</v>
      </c>
      <c r="G456">
        <v>7.06</v>
      </c>
      <c r="H456">
        <v>1.6319999999999999</v>
      </c>
      <c r="I456" t="str">
        <f>VLOOKUP(U456,[2]BaseCases!$H$2:$K$143,2,FALSE)</f>
        <v>1.1081</v>
      </c>
      <c r="J456">
        <v>0</v>
      </c>
      <c r="K456">
        <v>0</v>
      </c>
      <c r="L456">
        <f t="shared" si="30"/>
        <v>0</v>
      </c>
      <c r="M456">
        <f t="shared" si="31"/>
        <v>0</v>
      </c>
      <c r="N456">
        <f>[2]Inputs!$B$5^2/((G456*[2]Inputs!$B$7)*(SQRT(1+H456^2)))</f>
        <v>12.398416711713383</v>
      </c>
      <c r="O456">
        <f t="shared" si="28"/>
        <v>6.4407510153791828E-2</v>
      </c>
      <c r="P456" t="str">
        <f>VLOOKUP(U456,[2]BaseCases!$H$2:$K$143,4,FALSE)</f>
        <v>1.0000</v>
      </c>
      <c r="Q456" t="str">
        <f>VLOOKUP(U456,[2]BaseCases!$H$2:$K$143,3,FALSE)</f>
        <v>1.0300</v>
      </c>
      <c r="R456">
        <v>0</v>
      </c>
      <c r="S456">
        <v>0</v>
      </c>
      <c r="T456" t="e">
        <f>IF(V456="","Test_"&amp;A456&amp;"_"&amp;[2]Inputs!$A$1&amp;"_R0"&amp;"_SCR"&amp;ROUND(G456,2)&amp;"_XR"&amp;ROUND(H456,2)&amp;"_P"&amp;E456&amp;"_Q"&amp;VLOOKUP(F456,#REF!,2,FALSE),"Test_"&amp;A456&amp;"_"&amp;[2]Inputs!$A$1&amp;"_R0"&amp;"_SCR"&amp;ROUND(G456,2)&amp;"_XR"&amp;ROUND(H456,2)&amp;"_P"&amp;E456&amp;"_Q"&amp;VLOOKUP(F456,#REF!,2,FALSE)&amp;"_"&amp;V456)</f>
        <v>#REF!</v>
      </c>
      <c r="U456" t="str">
        <f t="shared" si="29"/>
        <v>PSSE_DMAT_BESSC_SCR7.06_XR1.63_P-1_Q0</v>
      </c>
    </row>
    <row r="457" spans="1:21" x14ac:dyDescent="0.25">
      <c r="A457" s="5" t="s">
        <v>832</v>
      </c>
      <c r="B457" s="5" t="s">
        <v>17</v>
      </c>
      <c r="C457" t="s">
        <v>39</v>
      </c>
      <c r="E457">
        <v>-1</v>
      </c>
      <c r="F457">
        <v>0</v>
      </c>
      <c r="G457">
        <v>4.53</v>
      </c>
      <c r="H457">
        <v>1.212</v>
      </c>
      <c r="I457" t="str">
        <f>VLOOKUP(U457,[2]BaseCases!$H$2:$K$143,2,FALSE)</f>
        <v>1.1782</v>
      </c>
      <c r="J457">
        <v>0</v>
      </c>
      <c r="K457">
        <v>0</v>
      </c>
      <c r="L457">
        <f t="shared" si="30"/>
        <v>0</v>
      </c>
      <c r="M457">
        <f t="shared" si="31"/>
        <v>0</v>
      </c>
      <c r="N457">
        <f>[2]Inputs!$B$5^2/((G457*[2]Inputs!$B$7)*(SQRT(1+H457^2)))</f>
        <v>23.537519962726652</v>
      </c>
      <c r="O457">
        <f t="shared" si="28"/>
        <v>9.0805770640656758E-2</v>
      </c>
      <c r="P457" t="str">
        <f>VLOOKUP(U457,[2]BaseCases!$H$2:$K$143,4,FALSE)</f>
        <v>1.0000</v>
      </c>
      <c r="Q457" t="str">
        <f>VLOOKUP(U457,[2]BaseCases!$H$2:$K$143,3,FALSE)</f>
        <v>1.0300</v>
      </c>
      <c r="R457">
        <v>0</v>
      </c>
      <c r="S457">
        <v>0</v>
      </c>
      <c r="T457" t="e">
        <f>IF(V457="","Test_"&amp;A457&amp;"_"&amp;[2]Inputs!$A$1&amp;"_R0"&amp;"_SCR"&amp;ROUND(G457,2)&amp;"_XR"&amp;ROUND(H457,2)&amp;"_P"&amp;E457&amp;"_Q"&amp;VLOOKUP(F457,#REF!,2,FALSE),"Test_"&amp;A457&amp;"_"&amp;[2]Inputs!$A$1&amp;"_R0"&amp;"_SCR"&amp;ROUND(G457,2)&amp;"_XR"&amp;ROUND(H457,2)&amp;"_P"&amp;E457&amp;"_Q"&amp;VLOOKUP(F457,#REF!,2,FALSE)&amp;"_"&amp;V457)</f>
        <v>#REF!</v>
      </c>
      <c r="U457" t="str">
        <f t="shared" si="29"/>
        <v>PSSE_DMAT_BESSC_SCR4.53_XR1.21_P-1_Q0</v>
      </c>
    </row>
    <row r="458" spans="1:21" x14ac:dyDescent="0.25">
      <c r="A458" s="5" t="s">
        <v>833</v>
      </c>
      <c r="B458" s="5" t="s">
        <v>17</v>
      </c>
      <c r="C458" t="s">
        <v>39</v>
      </c>
      <c r="E458">
        <v>-0.5</v>
      </c>
      <c r="F458">
        <v>0</v>
      </c>
      <c r="G458">
        <v>7.06</v>
      </c>
      <c r="H458">
        <v>1.6319999999999999</v>
      </c>
      <c r="I458" t="str">
        <f>VLOOKUP(U458,[2]BaseCases!$H$2:$K$143,2,FALSE)</f>
        <v>1.0675</v>
      </c>
      <c r="J458">
        <v>0</v>
      </c>
      <c r="K458">
        <v>0</v>
      </c>
      <c r="L458">
        <f t="shared" si="30"/>
        <v>0</v>
      </c>
      <c r="M458">
        <f t="shared" si="31"/>
        <v>0</v>
      </c>
      <c r="N458">
        <f>[2]Inputs!$B$5^2/((G458*[2]Inputs!$B$7)*(SQRT(1+H458^2)))</f>
        <v>12.398416711713383</v>
      </c>
      <c r="O458">
        <f t="shared" si="28"/>
        <v>6.4407510153791828E-2</v>
      </c>
      <c r="P458" t="str">
        <f>VLOOKUP(U458,[2]BaseCases!$H$2:$K$143,4,FALSE)</f>
        <v>1.0000</v>
      </c>
      <c r="Q458" t="str">
        <f>VLOOKUP(U458,[2]BaseCases!$H$2:$K$143,3,FALSE)</f>
        <v>1.0300</v>
      </c>
      <c r="R458">
        <v>0</v>
      </c>
      <c r="S458">
        <v>0</v>
      </c>
      <c r="T458" t="e">
        <f>IF(V458="","Test_"&amp;A458&amp;"_"&amp;[2]Inputs!$A$1&amp;"_R0"&amp;"_SCR"&amp;ROUND(G458,2)&amp;"_XR"&amp;ROUND(H458,2)&amp;"_P"&amp;E458&amp;"_Q"&amp;VLOOKUP(F458,#REF!,2,FALSE),"Test_"&amp;A458&amp;"_"&amp;[2]Inputs!$A$1&amp;"_R0"&amp;"_SCR"&amp;ROUND(G458,2)&amp;"_XR"&amp;ROUND(H458,2)&amp;"_P"&amp;E458&amp;"_Q"&amp;VLOOKUP(F458,#REF!,2,FALSE)&amp;"_"&amp;V458)</f>
        <v>#REF!</v>
      </c>
      <c r="U458" t="str">
        <f t="shared" si="29"/>
        <v>PSSE_DMAT_BESSC_SCR7.06_XR1.63_P-0.5_Q0</v>
      </c>
    </row>
    <row r="459" spans="1:21" x14ac:dyDescent="0.25">
      <c r="A459" s="5" t="s">
        <v>834</v>
      </c>
      <c r="B459" s="5" t="s">
        <v>17</v>
      </c>
      <c r="C459" t="s">
        <v>39</v>
      </c>
      <c r="E459">
        <v>-0.5</v>
      </c>
      <c r="F459">
        <v>0</v>
      </c>
      <c r="G459">
        <v>4.53</v>
      </c>
      <c r="H459">
        <v>1.212</v>
      </c>
      <c r="I459" t="str">
        <f>VLOOKUP(U459,[2]BaseCases!$H$2:$K$143,2,FALSE)</f>
        <v>1.1014</v>
      </c>
      <c r="J459">
        <v>0</v>
      </c>
      <c r="K459">
        <v>0</v>
      </c>
      <c r="L459">
        <f t="shared" si="30"/>
        <v>0</v>
      </c>
      <c r="M459">
        <f t="shared" si="31"/>
        <v>0</v>
      </c>
      <c r="N459">
        <f>[2]Inputs!$B$5^2/((G459*[2]Inputs!$B$7)*(SQRT(1+H459^2)))</f>
        <v>23.537519962726652</v>
      </c>
      <c r="O459">
        <f t="shared" si="28"/>
        <v>9.0805770640656758E-2</v>
      </c>
      <c r="P459" t="str">
        <f>VLOOKUP(U459,[2]BaseCases!$H$2:$K$143,4,FALSE)</f>
        <v>1.0000</v>
      </c>
      <c r="Q459" t="str">
        <f>VLOOKUP(U459,[2]BaseCases!$H$2:$K$143,3,FALSE)</f>
        <v>1.0300</v>
      </c>
      <c r="R459">
        <v>0</v>
      </c>
      <c r="S459">
        <v>0</v>
      </c>
      <c r="T459" t="e">
        <f>IF(V459="","Test_"&amp;A459&amp;"_"&amp;[2]Inputs!$A$1&amp;"_R0"&amp;"_SCR"&amp;ROUND(G459,2)&amp;"_XR"&amp;ROUND(H459,2)&amp;"_P"&amp;E459&amp;"_Q"&amp;VLOOKUP(F459,#REF!,2,FALSE),"Test_"&amp;A459&amp;"_"&amp;[2]Inputs!$A$1&amp;"_R0"&amp;"_SCR"&amp;ROUND(G459,2)&amp;"_XR"&amp;ROUND(H459,2)&amp;"_P"&amp;E459&amp;"_Q"&amp;VLOOKUP(F459,#REF!,2,FALSE)&amp;"_"&amp;V459)</f>
        <v>#REF!</v>
      </c>
      <c r="U459" t="str">
        <f t="shared" si="29"/>
        <v>PSSE_DMAT_BESSC_SCR4.53_XR1.21_P-0.5_Q0</v>
      </c>
    </row>
    <row r="460" spans="1:21" x14ac:dyDescent="0.25">
      <c r="A460" s="5" t="s">
        <v>835</v>
      </c>
      <c r="B460" s="5" t="s">
        <v>17</v>
      </c>
      <c r="C460" t="s">
        <v>40</v>
      </c>
      <c r="E460">
        <v>-1</v>
      </c>
      <c r="F460">
        <v>0</v>
      </c>
      <c r="G460">
        <v>10</v>
      </c>
      <c r="H460">
        <v>14</v>
      </c>
      <c r="I460" t="str">
        <f>VLOOKUP(U460,[2]BaseCases!$H$2:$K$143,2,FALSE)</f>
        <v>1.0414</v>
      </c>
      <c r="J460">
        <v>0</v>
      </c>
      <c r="K460">
        <v>0</v>
      </c>
      <c r="L460">
        <f t="shared" si="30"/>
        <v>0</v>
      </c>
      <c r="M460">
        <f t="shared" si="31"/>
        <v>0</v>
      </c>
      <c r="N460">
        <f>[2]Inputs!$B$5^2/((G460*[2]Inputs!$B$7)*(SQRT(1+H460^2)))</f>
        <v>1.1936621144128245</v>
      </c>
      <c r="O460">
        <f t="shared" si="28"/>
        <v>5.3193623249290875E-2</v>
      </c>
      <c r="P460" t="str">
        <f>VLOOKUP(U460,[2]BaseCases!$H$2:$K$143,4,FALSE)</f>
        <v>1.0000</v>
      </c>
      <c r="Q460" t="str">
        <f>VLOOKUP(U460,[2]BaseCases!$H$2:$K$143,3,FALSE)</f>
        <v>1.0300</v>
      </c>
      <c r="R460">
        <v>0</v>
      </c>
      <c r="S460">
        <v>0</v>
      </c>
      <c r="T460" t="e">
        <f>IF(V460="","Test_"&amp;A460&amp;"_"&amp;[2]Inputs!$A$1&amp;"_R0"&amp;"_SCR"&amp;ROUND(G460,2)&amp;"_XR"&amp;ROUND(H460,2)&amp;"_P"&amp;E460&amp;"_Q"&amp;VLOOKUP(F460,#REF!,2,FALSE),"Test_"&amp;A460&amp;"_"&amp;[2]Inputs!$A$1&amp;"_R0"&amp;"_SCR"&amp;ROUND(G460,2)&amp;"_XR"&amp;ROUND(H460,2)&amp;"_P"&amp;E460&amp;"_Q"&amp;VLOOKUP(F460,#REF!,2,FALSE)&amp;"_"&amp;V460)</f>
        <v>#REF!</v>
      </c>
      <c r="U460" t="str">
        <f t="shared" si="29"/>
        <v>PSSE_DMAT_BESSC_SCR10_XR14_P-1_Q0</v>
      </c>
    </row>
    <row r="461" spans="1:21" x14ac:dyDescent="0.25">
      <c r="A461" s="5" t="s">
        <v>836</v>
      </c>
      <c r="B461" s="5" t="s">
        <v>17</v>
      </c>
      <c r="C461" t="s">
        <v>40</v>
      </c>
      <c r="E461">
        <v>-1</v>
      </c>
      <c r="F461">
        <v>0</v>
      </c>
      <c r="G461">
        <v>10</v>
      </c>
      <c r="H461">
        <v>3</v>
      </c>
      <c r="I461" t="str">
        <f>VLOOKUP(U461,[2]BaseCases!$H$2:$K$143,2,FALSE)</f>
        <v>1.0647</v>
      </c>
      <c r="J461">
        <v>0</v>
      </c>
      <c r="K461">
        <v>0</v>
      </c>
      <c r="L461">
        <f t="shared" si="30"/>
        <v>0</v>
      </c>
      <c r="M461">
        <f t="shared" si="31"/>
        <v>0</v>
      </c>
      <c r="N461">
        <f>[2]Inputs!$B$5^2/((G461*[2]Inputs!$B$7)*(SQRT(1+H461^2)))</f>
        <v>5.298031341420562</v>
      </c>
      <c r="O461">
        <f t="shared" si="28"/>
        <v>5.0592472598572052E-2</v>
      </c>
      <c r="P461" t="str">
        <f>VLOOKUP(U461,[2]BaseCases!$H$2:$K$143,4,FALSE)</f>
        <v>1.0000</v>
      </c>
      <c r="Q461" t="str">
        <f>VLOOKUP(U461,[2]BaseCases!$H$2:$K$143,3,FALSE)</f>
        <v>1.0300</v>
      </c>
      <c r="R461">
        <v>0</v>
      </c>
      <c r="S461">
        <v>0</v>
      </c>
      <c r="T461" t="e">
        <f>IF(V461="","Test_"&amp;A461&amp;"_"&amp;[2]Inputs!$A$1&amp;"_R0"&amp;"_SCR"&amp;ROUND(G461,2)&amp;"_XR"&amp;ROUND(H461,2)&amp;"_P"&amp;E461&amp;"_Q"&amp;VLOOKUP(F461,#REF!,2,FALSE),"Test_"&amp;A461&amp;"_"&amp;[2]Inputs!$A$1&amp;"_R0"&amp;"_SCR"&amp;ROUND(G461,2)&amp;"_XR"&amp;ROUND(H461,2)&amp;"_P"&amp;E461&amp;"_Q"&amp;VLOOKUP(F461,#REF!,2,FALSE)&amp;"_"&amp;V461)</f>
        <v>#REF!</v>
      </c>
      <c r="U461" t="str">
        <f t="shared" si="29"/>
        <v>PSSE_DMAT_BESSC_SCR10_XR3_P-1_Q0</v>
      </c>
    </row>
    <row r="462" spans="1:21" x14ac:dyDescent="0.25">
      <c r="A462" s="5" t="s">
        <v>837</v>
      </c>
      <c r="B462" s="5" t="s">
        <v>17</v>
      </c>
      <c r="C462" t="s">
        <v>40</v>
      </c>
      <c r="E462">
        <v>-1</v>
      </c>
      <c r="F462">
        <v>0</v>
      </c>
      <c r="G462">
        <v>3</v>
      </c>
      <c r="H462">
        <v>14</v>
      </c>
      <c r="I462" t="str">
        <f>VLOOKUP(U462,[2]BaseCases!$H$2:$K$143,2,FALSE)</f>
        <v>1.1013</v>
      </c>
      <c r="J462">
        <v>0</v>
      </c>
      <c r="K462">
        <v>0</v>
      </c>
      <c r="L462">
        <f t="shared" si="30"/>
        <v>0</v>
      </c>
      <c r="M462">
        <f t="shared" si="31"/>
        <v>0</v>
      </c>
      <c r="N462">
        <f>[2]Inputs!$B$5^2/((G462*[2]Inputs!$B$7)*(SQRT(1+H462^2)))</f>
        <v>3.9788737147094158</v>
      </c>
      <c r="O462">
        <f t="shared" si="28"/>
        <v>0.17731207749763628</v>
      </c>
      <c r="P462" t="str">
        <f>VLOOKUP(U462,[2]BaseCases!$H$2:$K$143,4,FALSE)</f>
        <v>1.0000</v>
      </c>
      <c r="Q462" t="str">
        <f>VLOOKUP(U462,[2]BaseCases!$H$2:$K$143,3,FALSE)</f>
        <v>1.0300</v>
      </c>
      <c r="R462">
        <v>0</v>
      </c>
      <c r="S462">
        <v>0</v>
      </c>
      <c r="T462" t="e">
        <f>IF(V462="","Test_"&amp;A462&amp;"_"&amp;[2]Inputs!$A$1&amp;"_R0"&amp;"_SCR"&amp;ROUND(G462,2)&amp;"_XR"&amp;ROUND(H462,2)&amp;"_P"&amp;E462&amp;"_Q"&amp;VLOOKUP(F462,#REF!,2,FALSE),"Test_"&amp;A462&amp;"_"&amp;[2]Inputs!$A$1&amp;"_R0"&amp;"_SCR"&amp;ROUND(G462,2)&amp;"_XR"&amp;ROUND(H462,2)&amp;"_P"&amp;E462&amp;"_Q"&amp;VLOOKUP(F462,#REF!,2,FALSE)&amp;"_"&amp;V462)</f>
        <v>#REF!</v>
      </c>
      <c r="U462" t="str">
        <f t="shared" si="29"/>
        <v>PSSE_DMAT_BESSC_SCR3_XR14_P-1_Q0</v>
      </c>
    </row>
    <row r="463" spans="1:21" x14ac:dyDescent="0.25">
      <c r="A463" s="5" t="s">
        <v>838</v>
      </c>
      <c r="B463" s="5" t="s">
        <v>17</v>
      </c>
      <c r="C463" t="s">
        <v>40</v>
      </c>
      <c r="E463">
        <v>-1</v>
      </c>
      <c r="F463">
        <v>0</v>
      </c>
      <c r="G463">
        <v>3</v>
      </c>
      <c r="H463">
        <v>3</v>
      </c>
      <c r="I463" t="str">
        <f>VLOOKUP(U463,[2]BaseCases!$H$2:$K$143,2,FALSE)</f>
        <v>1.1731</v>
      </c>
      <c r="J463">
        <v>0</v>
      </c>
      <c r="K463">
        <v>0</v>
      </c>
      <c r="L463">
        <f t="shared" si="30"/>
        <v>0</v>
      </c>
      <c r="M463">
        <f t="shared" si="31"/>
        <v>0</v>
      </c>
      <c r="N463">
        <f>[2]Inputs!$B$5^2/((G463*[2]Inputs!$B$7)*(SQRT(1+H463^2)))</f>
        <v>17.660104471401873</v>
      </c>
      <c r="O463">
        <f t="shared" si="28"/>
        <v>0.16864157532857349</v>
      </c>
      <c r="P463" t="str">
        <f>VLOOKUP(U463,[2]BaseCases!$H$2:$K$143,4,FALSE)</f>
        <v>1.0000</v>
      </c>
      <c r="Q463" t="str">
        <f>VLOOKUP(U463,[2]BaseCases!$H$2:$K$143,3,FALSE)</f>
        <v>1.0300</v>
      </c>
      <c r="R463">
        <v>0</v>
      </c>
      <c r="S463">
        <v>0</v>
      </c>
      <c r="T463" t="e">
        <f>IF(V463="","Test_"&amp;A463&amp;"_"&amp;[2]Inputs!$A$1&amp;"_R0"&amp;"_SCR"&amp;ROUND(G463,2)&amp;"_XR"&amp;ROUND(H463,2)&amp;"_P"&amp;E463&amp;"_Q"&amp;VLOOKUP(F463,#REF!,2,FALSE),"Test_"&amp;A463&amp;"_"&amp;[2]Inputs!$A$1&amp;"_R0"&amp;"_SCR"&amp;ROUND(G463,2)&amp;"_XR"&amp;ROUND(H463,2)&amp;"_P"&amp;E463&amp;"_Q"&amp;VLOOKUP(F463,#REF!,2,FALSE)&amp;"_"&amp;V463)</f>
        <v>#REF!</v>
      </c>
      <c r="U463" t="str">
        <f t="shared" si="29"/>
        <v>PSSE_DMAT_BESSC_SCR3_XR3_P-1_Q0</v>
      </c>
    </row>
    <row r="464" spans="1:21" x14ac:dyDescent="0.25">
      <c r="A464" s="5" t="s">
        <v>839</v>
      </c>
      <c r="B464" s="5" t="s">
        <v>17</v>
      </c>
      <c r="C464" t="s">
        <v>40</v>
      </c>
      <c r="E464">
        <v>-1</v>
      </c>
      <c r="F464">
        <v>0</v>
      </c>
      <c r="G464">
        <v>7.06</v>
      </c>
      <c r="H464">
        <v>1.6319999999999999</v>
      </c>
      <c r="I464" t="str">
        <f>VLOOKUP(U464,[2]BaseCases!$H$2:$K$143,2,FALSE)</f>
        <v>1.1081</v>
      </c>
      <c r="J464">
        <v>0</v>
      </c>
      <c r="K464">
        <v>0</v>
      </c>
      <c r="L464">
        <f t="shared" si="30"/>
        <v>0</v>
      </c>
      <c r="M464">
        <f t="shared" si="31"/>
        <v>0</v>
      </c>
      <c r="N464">
        <f>[2]Inputs!$B$5^2/((G464*[2]Inputs!$B$7)*(SQRT(1+H464^2)))</f>
        <v>12.398416711713383</v>
      </c>
      <c r="O464">
        <f t="shared" si="28"/>
        <v>6.4407510153791828E-2</v>
      </c>
      <c r="P464" t="str">
        <f>VLOOKUP(U464,[2]BaseCases!$H$2:$K$143,4,FALSE)</f>
        <v>1.0000</v>
      </c>
      <c r="Q464" t="str">
        <f>VLOOKUP(U464,[2]BaseCases!$H$2:$K$143,3,FALSE)</f>
        <v>1.0300</v>
      </c>
      <c r="R464">
        <v>0</v>
      </c>
      <c r="S464">
        <v>0</v>
      </c>
      <c r="T464" t="e">
        <f>IF(V464="","Test_"&amp;A464&amp;"_"&amp;[2]Inputs!$A$1&amp;"_R0"&amp;"_SCR"&amp;ROUND(G464,2)&amp;"_XR"&amp;ROUND(H464,2)&amp;"_P"&amp;E464&amp;"_Q"&amp;VLOOKUP(F464,#REF!,2,FALSE),"Test_"&amp;A464&amp;"_"&amp;[2]Inputs!$A$1&amp;"_R0"&amp;"_SCR"&amp;ROUND(G464,2)&amp;"_XR"&amp;ROUND(H464,2)&amp;"_P"&amp;E464&amp;"_Q"&amp;VLOOKUP(F464,#REF!,2,FALSE)&amp;"_"&amp;V464)</f>
        <v>#REF!</v>
      </c>
      <c r="U464" t="str">
        <f t="shared" si="29"/>
        <v>PSSE_DMAT_BESSC_SCR7.06_XR1.63_P-1_Q0</v>
      </c>
    </row>
    <row r="465" spans="1:21" x14ac:dyDescent="0.25">
      <c r="A465" s="5" t="s">
        <v>840</v>
      </c>
      <c r="B465" s="5" t="s">
        <v>17</v>
      </c>
      <c r="C465" t="s">
        <v>40</v>
      </c>
      <c r="E465">
        <v>-1</v>
      </c>
      <c r="F465">
        <v>0</v>
      </c>
      <c r="G465">
        <v>4.53</v>
      </c>
      <c r="H465">
        <v>1.212</v>
      </c>
      <c r="I465" t="str">
        <f>VLOOKUP(U465,[2]BaseCases!$H$2:$K$143,2,FALSE)</f>
        <v>1.1782</v>
      </c>
      <c r="J465">
        <v>0</v>
      </c>
      <c r="K465">
        <v>0</v>
      </c>
      <c r="L465">
        <f t="shared" si="30"/>
        <v>0</v>
      </c>
      <c r="M465">
        <f t="shared" si="31"/>
        <v>0</v>
      </c>
      <c r="N465">
        <f>[2]Inputs!$B$5^2/((G465*[2]Inputs!$B$7)*(SQRT(1+H465^2)))</f>
        <v>23.537519962726652</v>
      </c>
      <c r="O465">
        <f t="shared" si="28"/>
        <v>9.0805770640656758E-2</v>
      </c>
      <c r="P465" t="str">
        <f>VLOOKUP(U465,[2]BaseCases!$H$2:$K$143,4,FALSE)</f>
        <v>1.0000</v>
      </c>
      <c r="Q465" t="str">
        <f>VLOOKUP(U465,[2]BaseCases!$H$2:$K$143,3,FALSE)</f>
        <v>1.0300</v>
      </c>
      <c r="R465">
        <v>0</v>
      </c>
      <c r="S465">
        <v>0</v>
      </c>
      <c r="T465" t="e">
        <f>IF(V465="","Test_"&amp;A465&amp;"_"&amp;[2]Inputs!$A$1&amp;"_R0"&amp;"_SCR"&amp;ROUND(G465,2)&amp;"_XR"&amp;ROUND(H465,2)&amp;"_P"&amp;E465&amp;"_Q"&amp;VLOOKUP(F465,#REF!,2,FALSE),"Test_"&amp;A465&amp;"_"&amp;[2]Inputs!$A$1&amp;"_R0"&amp;"_SCR"&amp;ROUND(G465,2)&amp;"_XR"&amp;ROUND(H465,2)&amp;"_P"&amp;E465&amp;"_Q"&amp;VLOOKUP(F465,#REF!,2,FALSE)&amp;"_"&amp;V465)</f>
        <v>#REF!</v>
      </c>
      <c r="U465" t="str">
        <f t="shared" si="29"/>
        <v>PSSE_DMAT_BESSC_SCR4.53_XR1.21_P-1_Q0</v>
      </c>
    </row>
    <row r="466" spans="1:21" x14ac:dyDescent="0.25">
      <c r="A466" s="5" t="s">
        <v>841</v>
      </c>
      <c r="B466" s="5" t="s">
        <v>17</v>
      </c>
      <c r="C466" t="s">
        <v>40</v>
      </c>
      <c r="E466">
        <v>-0.5</v>
      </c>
      <c r="F466">
        <v>0</v>
      </c>
      <c r="G466">
        <v>7.06</v>
      </c>
      <c r="H466">
        <v>1.6319999999999999</v>
      </c>
      <c r="I466" t="str">
        <f>VLOOKUP(U466,[2]BaseCases!$H$2:$K$143,2,FALSE)</f>
        <v>1.0675</v>
      </c>
      <c r="J466">
        <v>0</v>
      </c>
      <c r="K466">
        <v>0</v>
      </c>
      <c r="L466">
        <f t="shared" si="30"/>
        <v>0</v>
      </c>
      <c r="M466">
        <f t="shared" si="31"/>
        <v>0</v>
      </c>
      <c r="N466">
        <f>[2]Inputs!$B$5^2/((G466*[2]Inputs!$B$7)*(SQRT(1+H466^2)))</f>
        <v>12.398416711713383</v>
      </c>
      <c r="O466">
        <f t="shared" si="28"/>
        <v>6.4407510153791828E-2</v>
      </c>
      <c r="P466" t="str">
        <f>VLOOKUP(U466,[2]BaseCases!$H$2:$K$143,4,FALSE)</f>
        <v>1.0000</v>
      </c>
      <c r="Q466" t="str">
        <f>VLOOKUP(U466,[2]BaseCases!$H$2:$K$143,3,FALSE)</f>
        <v>1.0300</v>
      </c>
      <c r="R466">
        <v>0</v>
      </c>
      <c r="S466">
        <v>0</v>
      </c>
      <c r="T466" t="e">
        <f>IF(V466="","Test_"&amp;A466&amp;"_"&amp;[2]Inputs!$A$1&amp;"_R0"&amp;"_SCR"&amp;ROUND(G466,2)&amp;"_XR"&amp;ROUND(H466,2)&amp;"_P"&amp;E466&amp;"_Q"&amp;VLOOKUP(F466,#REF!,2,FALSE),"Test_"&amp;A466&amp;"_"&amp;[2]Inputs!$A$1&amp;"_R0"&amp;"_SCR"&amp;ROUND(G466,2)&amp;"_XR"&amp;ROUND(H466,2)&amp;"_P"&amp;E466&amp;"_Q"&amp;VLOOKUP(F466,#REF!,2,FALSE)&amp;"_"&amp;V466)</f>
        <v>#REF!</v>
      </c>
      <c r="U466" t="str">
        <f t="shared" si="29"/>
        <v>PSSE_DMAT_BESSC_SCR7.06_XR1.63_P-0.5_Q0</v>
      </c>
    </row>
    <row r="467" spans="1:21" x14ac:dyDescent="0.25">
      <c r="A467" s="5" t="s">
        <v>842</v>
      </c>
      <c r="B467" s="5" t="s">
        <v>17</v>
      </c>
      <c r="C467" t="s">
        <v>40</v>
      </c>
      <c r="E467">
        <v>-0.5</v>
      </c>
      <c r="F467">
        <v>0</v>
      </c>
      <c r="G467">
        <v>4.53</v>
      </c>
      <c r="H467">
        <v>1.212</v>
      </c>
      <c r="I467" t="str">
        <f>VLOOKUP(U467,[2]BaseCases!$H$2:$K$143,2,FALSE)</f>
        <v>1.1014</v>
      </c>
      <c r="J467">
        <v>0</v>
      </c>
      <c r="K467">
        <v>0</v>
      </c>
      <c r="L467">
        <f t="shared" si="30"/>
        <v>0</v>
      </c>
      <c r="M467">
        <f t="shared" si="31"/>
        <v>0</v>
      </c>
      <c r="N467">
        <f>[2]Inputs!$B$5^2/((G467*[2]Inputs!$B$7)*(SQRT(1+H467^2)))</f>
        <v>23.537519962726652</v>
      </c>
      <c r="O467">
        <f t="shared" si="28"/>
        <v>9.0805770640656758E-2</v>
      </c>
      <c r="P467" t="str">
        <f>VLOOKUP(U467,[2]BaseCases!$H$2:$K$143,4,FALSE)</f>
        <v>1.0000</v>
      </c>
      <c r="Q467" t="str">
        <f>VLOOKUP(U467,[2]BaseCases!$H$2:$K$143,3,FALSE)</f>
        <v>1.0300</v>
      </c>
      <c r="R467">
        <v>0</v>
      </c>
      <c r="S467">
        <v>0</v>
      </c>
      <c r="T467" t="e">
        <f>IF(V467="","Test_"&amp;A467&amp;"_"&amp;[2]Inputs!$A$1&amp;"_R0"&amp;"_SCR"&amp;ROUND(G467,2)&amp;"_XR"&amp;ROUND(H467,2)&amp;"_P"&amp;E467&amp;"_Q"&amp;VLOOKUP(F467,#REF!,2,FALSE),"Test_"&amp;A467&amp;"_"&amp;[2]Inputs!$A$1&amp;"_R0"&amp;"_SCR"&amp;ROUND(G467,2)&amp;"_XR"&amp;ROUND(H467,2)&amp;"_P"&amp;E467&amp;"_Q"&amp;VLOOKUP(F467,#REF!,2,FALSE)&amp;"_"&amp;V467)</f>
        <v>#REF!</v>
      </c>
      <c r="U467" t="str">
        <f t="shared" si="29"/>
        <v>PSSE_DMAT_BESSC_SCR4.53_XR1.21_P-0.5_Q0</v>
      </c>
    </row>
    <row r="468" spans="1:21" x14ac:dyDescent="0.25">
      <c r="A468" s="5" t="s">
        <v>843</v>
      </c>
      <c r="B468" s="5" t="s">
        <v>17</v>
      </c>
      <c r="C468" t="s">
        <v>41</v>
      </c>
      <c r="E468">
        <v>-1</v>
      </c>
      <c r="F468">
        <v>0</v>
      </c>
      <c r="G468">
        <v>10</v>
      </c>
      <c r="H468">
        <v>14</v>
      </c>
      <c r="I468" t="str">
        <f>VLOOKUP(U468,[2]BaseCases!$H$2:$K$143,2,FALSE)</f>
        <v>1.0414</v>
      </c>
      <c r="J468">
        <v>0</v>
      </c>
      <c r="K468">
        <v>0</v>
      </c>
      <c r="L468">
        <f t="shared" si="30"/>
        <v>0</v>
      </c>
      <c r="M468">
        <f t="shared" si="31"/>
        <v>0</v>
      </c>
      <c r="N468">
        <f>[2]Inputs!$B$5^2/((G468*[2]Inputs!$B$7)*(SQRT(1+H468^2)))</f>
        <v>1.1936621144128245</v>
      </c>
      <c r="O468">
        <f t="shared" si="28"/>
        <v>5.3193623249290875E-2</v>
      </c>
      <c r="P468" t="str">
        <f>VLOOKUP(U468,[2]BaseCases!$H$2:$K$143,4,FALSE)</f>
        <v>1.0000</v>
      </c>
      <c r="Q468" t="str">
        <f>VLOOKUP(U468,[2]BaseCases!$H$2:$K$143,3,FALSE)</f>
        <v>1.0300</v>
      </c>
      <c r="R468">
        <v>0</v>
      </c>
      <c r="S468">
        <v>0</v>
      </c>
      <c r="T468" t="e">
        <f>IF(V468="","Test_"&amp;A468&amp;"_"&amp;[2]Inputs!$A$1&amp;"_R0"&amp;"_SCR"&amp;ROUND(G468,2)&amp;"_XR"&amp;ROUND(H468,2)&amp;"_P"&amp;E468&amp;"_Q"&amp;VLOOKUP(F468,#REF!,2,FALSE),"Test_"&amp;A468&amp;"_"&amp;[2]Inputs!$A$1&amp;"_R0"&amp;"_SCR"&amp;ROUND(G468,2)&amp;"_XR"&amp;ROUND(H468,2)&amp;"_P"&amp;E468&amp;"_Q"&amp;VLOOKUP(F468,#REF!,2,FALSE)&amp;"_"&amp;V468)</f>
        <v>#REF!</v>
      </c>
      <c r="U468" t="str">
        <f t="shared" si="29"/>
        <v>PSSE_DMAT_BESSC_SCR10_XR14_P-1_Q0</v>
      </c>
    </row>
    <row r="469" spans="1:21" x14ac:dyDescent="0.25">
      <c r="A469" s="5" t="s">
        <v>844</v>
      </c>
      <c r="B469" s="5" t="s">
        <v>17</v>
      </c>
      <c r="C469" t="s">
        <v>42</v>
      </c>
      <c r="E469">
        <v>-1</v>
      </c>
      <c r="F469">
        <v>0</v>
      </c>
      <c r="G469">
        <v>10</v>
      </c>
      <c r="H469">
        <v>14</v>
      </c>
      <c r="I469" t="str">
        <f>VLOOKUP(U469,[2]BaseCases!$H$2:$K$143,2,FALSE)</f>
        <v>1.0414</v>
      </c>
      <c r="J469">
        <v>0</v>
      </c>
      <c r="K469">
        <v>0</v>
      </c>
      <c r="L469">
        <f t="shared" si="30"/>
        <v>0</v>
      </c>
      <c r="M469">
        <f t="shared" si="31"/>
        <v>0</v>
      </c>
      <c r="N469">
        <f>[2]Inputs!$B$5^2/((G469*[2]Inputs!$B$7)*(SQRT(1+H469^2)))</f>
        <v>1.1936621144128245</v>
      </c>
      <c r="O469">
        <f t="shared" si="28"/>
        <v>5.3193623249290875E-2</v>
      </c>
      <c r="P469" t="str">
        <f>VLOOKUP(U469,[2]BaseCases!$H$2:$K$143,4,FALSE)</f>
        <v>1.0000</v>
      </c>
      <c r="Q469" t="str">
        <f>VLOOKUP(U469,[2]BaseCases!$H$2:$K$143,3,FALSE)</f>
        <v>1.0300</v>
      </c>
      <c r="R469">
        <v>0</v>
      </c>
      <c r="S469">
        <v>0</v>
      </c>
      <c r="T469" t="e">
        <f>IF(V469="","Test_"&amp;A469&amp;"_"&amp;[2]Inputs!$A$1&amp;"_R0"&amp;"_SCR"&amp;ROUND(G469,2)&amp;"_XR"&amp;ROUND(H469,2)&amp;"_P"&amp;E469&amp;"_Q"&amp;VLOOKUP(F469,#REF!,2,FALSE),"Test_"&amp;A469&amp;"_"&amp;[2]Inputs!$A$1&amp;"_R0"&amp;"_SCR"&amp;ROUND(G469,2)&amp;"_XR"&amp;ROUND(H469,2)&amp;"_P"&amp;E469&amp;"_Q"&amp;VLOOKUP(F469,#REF!,2,FALSE)&amp;"_"&amp;V469)</f>
        <v>#REF!</v>
      </c>
      <c r="U469" t="str">
        <f t="shared" si="29"/>
        <v>PSSE_DMAT_BESSC_SCR10_XR14_P-1_Q0</v>
      </c>
    </row>
    <row r="470" spans="1:21" x14ac:dyDescent="0.25">
      <c r="A470" s="5" t="s">
        <v>845</v>
      </c>
      <c r="B470" s="5" t="s">
        <v>17</v>
      </c>
      <c r="C470" t="s">
        <v>43</v>
      </c>
      <c r="E470">
        <v>-1</v>
      </c>
      <c r="F470">
        <v>0</v>
      </c>
      <c r="G470">
        <v>10</v>
      </c>
      <c r="H470">
        <v>14</v>
      </c>
      <c r="I470" t="str">
        <f>VLOOKUP(U470,[2]BaseCases!$H$2:$K$143,2,FALSE)</f>
        <v>1.0414</v>
      </c>
      <c r="J470">
        <v>0</v>
      </c>
      <c r="K470">
        <v>0</v>
      </c>
      <c r="L470">
        <f t="shared" si="30"/>
        <v>0</v>
      </c>
      <c r="M470">
        <f t="shared" si="31"/>
        <v>0</v>
      </c>
      <c r="N470">
        <f>[2]Inputs!$B$5^2/((G470*[2]Inputs!$B$7)*(SQRT(1+H470^2)))</f>
        <v>1.1936621144128245</v>
      </c>
      <c r="O470">
        <f t="shared" si="28"/>
        <v>5.3193623249290875E-2</v>
      </c>
      <c r="P470" t="str">
        <f>VLOOKUP(U470,[2]BaseCases!$H$2:$K$143,4,FALSE)</f>
        <v>1.0000</v>
      </c>
      <c r="Q470" t="str">
        <f>VLOOKUP(U470,[2]BaseCases!$H$2:$K$143,3,FALSE)</f>
        <v>1.0300</v>
      </c>
      <c r="R470">
        <v>0</v>
      </c>
      <c r="S470">
        <v>0</v>
      </c>
      <c r="T470" t="e">
        <f>IF(V470="","Test_"&amp;A470&amp;"_"&amp;[2]Inputs!$A$1&amp;"_R0"&amp;"_SCR"&amp;ROUND(G470,2)&amp;"_XR"&amp;ROUND(H470,2)&amp;"_P"&amp;E470&amp;"_Q"&amp;VLOOKUP(F470,#REF!,2,FALSE),"Test_"&amp;A470&amp;"_"&amp;[2]Inputs!$A$1&amp;"_R0"&amp;"_SCR"&amp;ROUND(G470,2)&amp;"_XR"&amp;ROUND(H470,2)&amp;"_P"&amp;E470&amp;"_Q"&amp;VLOOKUP(F470,#REF!,2,FALSE)&amp;"_"&amp;V470)</f>
        <v>#REF!</v>
      </c>
      <c r="U470" t="str">
        <f t="shared" si="29"/>
        <v>PSSE_DMAT_BESSC_SCR10_XR14_P-1_Q0</v>
      </c>
    </row>
    <row r="471" spans="1:21" x14ac:dyDescent="0.25">
      <c r="A471" s="5" t="s">
        <v>846</v>
      </c>
      <c r="B471" s="5" t="s">
        <v>17</v>
      </c>
      <c r="C471" t="s">
        <v>41</v>
      </c>
      <c r="E471">
        <v>-1</v>
      </c>
      <c r="F471">
        <v>0</v>
      </c>
      <c r="G471">
        <v>10</v>
      </c>
      <c r="H471">
        <v>3</v>
      </c>
      <c r="I471" t="str">
        <f>VLOOKUP(U471,[2]BaseCases!$H$2:$K$143,2,FALSE)</f>
        <v>1.0647</v>
      </c>
      <c r="J471">
        <v>0</v>
      </c>
      <c r="K471">
        <v>0</v>
      </c>
      <c r="L471">
        <f t="shared" si="30"/>
        <v>0</v>
      </c>
      <c r="M471">
        <f t="shared" si="31"/>
        <v>0</v>
      </c>
      <c r="N471">
        <f>[2]Inputs!$B$5^2/((G471*[2]Inputs!$B$7)*(SQRT(1+H471^2)))</f>
        <v>5.298031341420562</v>
      </c>
      <c r="O471">
        <f t="shared" si="28"/>
        <v>5.0592472598572052E-2</v>
      </c>
      <c r="P471" t="str">
        <f>VLOOKUP(U471,[2]BaseCases!$H$2:$K$143,4,FALSE)</f>
        <v>1.0000</v>
      </c>
      <c r="Q471" t="str">
        <f>VLOOKUP(U471,[2]BaseCases!$H$2:$K$143,3,FALSE)</f>
        <v>1.0300</v>
      </c>
      <c r="R471">
        <v>0</v>
      </c>
      <c r="S471">
        <v>0</v>
      </c>
      <c r="T471" t="e">
        <f>IF(V471="","Test_"&amp;A471&amp;"_"&amp;[2]Inputs!$A$1&amp;"_R0"&amp;"_SCR"&amp;ROUND(G471,2)&amp;"_XR"&amp;ROUND(H471,2)&amp;"_P"&amp;E471&amp;"_Q"&amp;VLOOKUP(F471,#REF!,2,FALSE),"Test_"&amp;A471&amp;"_"&amp;[2]Inputs!$A$1&amp;"_R0"&amp;"_SCR"&amp;ROUND(G471,2)&amp;"_XR"&amp;ROUND(H471,2)&amp;"_P"&amp;E471&amp;"_Q"&amp;VLOOKUP(F471,#REF!,2,FALSE)&amp;"_"&amp;V471)</f>
        <v>#REF!</v>
      </c>
      <c r="U471" t="str">
        <f t="shared" si="29"/>
        <v>PSSE_DMAT_BESSC_SCR10_XR3_P-1_Q0</v>
      </c>
    </row>
    <row r="472" spans="1:21" x14ac:dyDescent="0.25">
      <c r="A472" s="5" t="s">
        <v>847</v>
      </c>
      <c r="B472" s="5" t="s">
        <v>17</v>
      </c>
      <c r="C472" t="s">
        <v>42</v>
      </c>
      <c r="E472">
        <v>-1</v>
      </c>
      <c r="F472">
        <v>0</v>
      </c>
      <c r="G472">
        <v>10</v>
      </c>
      <c r="H472">
        <v>3</v>
      </c>
      <c r="I472" t="str">
        <f>VLOOKUP(U472,[2]BaseCases!$H$2:$K$143,2,FALSE)</f>
        <v>1.0647</v>
      </c>
      <c r="J472">
        <v>0</v>
      </c>
      <c r="K472">
        <v>0</v>
      </c>
      <c r="L472">
        <f t="shared" si="30"/>
        <v>0</v>
      </c>
      <c r="M472">
        <f t="shared" si="31"/>
        <v>0</v>
      </c>
      <c r="N472">
        <f>[2]Inputs!$B$5^2/((G472*[2]Inputs!$B$7)*(SQRT(1+H472^2)))</f>
        <v>5.298031341420562</v>
      </c>
      <c r="O472">
        <f t="shared" ref="O472:O535" si="32">N472*H472/(2*PI()*50)</f>
        <v>5.0592472598572052E-2</v>
      </c>
      <c r="P472" t="str">
        <f>VLOOKUP(U472,[2]BaseCases!$H$2:$K$143,4,FALSE)</f>
        <v>1.0000</v>
      </c>
      <c r="Q472" t="str">
        <f>VLOOKUP(U472,[2]BaseCases!$H$2:$K$143,3,FALSE)</f>
        <v>1.0300</v>
      </c>
      <c r="R472">
        <v>0</v>
      </c>
      <c r="S472">
        <v>0</v>
      </c>
      <c r="T472" t="e">
        <f>IF(V472="","Test_"&amp;A472&amp;"_"&amp;[2]Inputs!$A$1&amp;"_R0"&amp;"_SCR"&amp;ROUND(G472,2)&amp;"_XR"&amp;ROUND(H472,2)&amp;"_P"&amp;E472&amp;"_Q"&amp;VLOOKUP(F472,#REF!,2,FALSE),"Test_"&amp;A472&amp;"_"&amp;[2]Inputs!$A$1&amp;"_R0"&amp;"_SCR"&amp;ROUND(G472,2)&amp;"_XR"&amp;ROUND(H472,2)&amp;"_P"&amp;E472&amp;"_Q"&amp;VLOOKUP(F472,#REF!,2,FALSE)&amp;"_"&amp;V472)</f>
        <v>#REF!</v>
      </c>
      <c r="U472" t="str">
        <f t="shared" ref="U472:U535" si="33">"PSSE_DMAT_BESSC_SCR"&amp;ROUND(G472,2)&amp;"_XR"&amp;ROUND(H472,2)&amp;"_P"&amp;E472&amp;"_Q"&amp;F472</f>
        <v>PSSE_DMAT_BESSC_SCR10_XR3_P-1_Q0</v>
      </c>
    </row>
    <row r="473" spans="1:21" x14ac:dyDescent="0.25">
      <c r="A473" s="5" t="s">
        <v>848</v>
      </c>
      <c r="B473" s="5" t="s">
        <v>17</v>
      </c>
      <c r="C473" t="s">
        <v>43</v>
      </c>
      <c r="E473">
        <v>-1</v>
      </c>
      <c r="F473">
        <v>0</v>
      </c>
      <c r="G473">
        <v>10</v>
      </c>
      <c r="H473">
        <v>3</v>
      </c>
      <c r="I473" t="str">
        <f>VLOOKUP(U473,[2]BaseCases!$H$2:$K$143,2,FALSE)</f>
        <v>1.0647</v>
      </c>
      <c r="J473">
        <v>0</v>
      </c>
      <c r="K473">
        <v>0</v>
      </c>
      <c r="L473">
        <f t="shared" si="30"/>
        <v>0</v>
      </c>
      <c r="M473">
        <f t="shared" si="31"/>
        <v>0</v>
      </c>
      <c r="N473">
        <f>[2]Inputs!$B$5^2/((G473*[2]Inputs!$B$7)*(SQRT(1+H473^2)))</f>
        <v>5.298031341420562</v>
      </c>
      <c r="O473">
        <f t="shared" si="32"/>
        <v>5.0592472598572052E-2</v>
      </c>
      <c r="P473" t="str">
        <f>VLOOKUP(U473,[2]BaseCases!$H$2:$K$143,4,FALSE)</f>
        <v>1.0000</v>
      </c>
      <c r="Q473" t="str">
        <f>VLOOKUP(U473,[2]BaseCases!$H$2:$K$143,3,FALSE)</f>
        <v>1.0300</v>
      </c>
      <c r="R473">
        <v>0</v>
      </c>
      <c r="S473">
        <v>0</v>
      </c>
      <c r="T473" t="e">
        <f>IF(V473="","Test_"&amp;A473&amp;"_"&amp;[2]Inputs!$A$1&amp;"_R0"&amp;"_SCR"&amp;ROUND(G473,2)&amp;"_XR"&amp;ROUND(H473,2)&amp;"_P"&amp;E473&amp;"_Q"&amp;VLOOKUP(F473,#REF!,2,FALSE),"Test_"&amp;A473&amp;"_"&amp;[2]Inputs!$A$1&amp;"_R0"&amp;"_SCR"&amp;ROUND(G473,2)&amp;"_XR"&amp;ROUND(H473,2)&amp;"_P"&amp;E473&amp;"_Q"&amp;VLOOKUP(F473,#REF!,2,FALSE)&amp;"_"&amp;V473)</f>
        <v>#REF!</v>
      </c>
      <c r="U473" t="str">
        <f t="shared" si="33"/>
        <v>PSSE_DMAT_BESSC_SCR10_XR3_P-1_Q0</v>
      </c>
    </row>
    <row r="474" spans="1:21" x14ac:dyDescent="0.25">
      <c r="A474" s="5" t="s">
        <v>849</v>
      </c>
      <c r="B474" s="5" t="s">
        <v>17</v>
      </c>
      <c r="C474" t="s">
        <v>41</v>
      </c>
      <c r="E474">
        <v>-1</v>
      </c>
      <c r="F474">
        <v>0</v>
      </c>
      <c r="G474">
        <v>3</v>
      </c>
      <c r="H474">
        <v>14</v>
      </c>
      <c r="I474" t="str">
        <f>VLOOKUP(U474,[2]BaseCases!$H$2:$K$143,2,FALSE)</f>
        <v>1.1013</v>
      </c>
      <c r="J474">
        <v>0</v>
      </c>
      <c r="K474">
        <v>0</v>
      </c>
      <c r="L474">
        <f t="shared" si="30"/>
        <v>0</v>
      </c>
      <c r="M474">
        <f t="shared" si="31"/>
        <v>0</v>
      </c>
      <c r="N474">
        <f>[2]Inputs!$B$5^2/((G474*[2]Inputs!$B$7)*(SQRT(1+H474^2)))</f>
        <v>3.9788737147094158</v>
      </c>
      <c r="O474">
        <f t="shared" si="32"/>
        <v>0.17731207749763628</v>
      </c>
      <c r="P474" t="str">
        <f>VLOOKUP(U474,[2]BaseCases!$H$2:$K$143,4,FALSE)</f>
        <v>1.0000</v>
      </c>
      <c r="Q474" t="str">
        <f>VLOOKUP(U474,[2]BaseCases!$H$2:$K$143,3,FALSE)</f>
        <v>1.0300</v>
      </c>
      <c r="R474">
        <v>0</v>
      </c>
      <c r="S474">
        <v>0</v>
      </c>
      <c r="T474" t="e">
        <f>IF(V474="","Test_"&amp;A474&amp;"_"&amp;[2]Inputs!$A$1&amp;"_R0"&amp;"_SCR"&amp;ROUND(G474,2)&amp;"_XR"&amp;ROUND(H474,2)&amp;"_P"&amp;E474&amp;"_Q"&amp;VLOOKUP(F474,#REF!,2,FALSE),"Test_"&amp;A474&amp;"_"&amp;[2]Inputs!$A$1&amp;"_R0"&amp;"_SCR"&amp;ROUND(G474,2)&amp;"_XR"&amp;ROUND(H474,2)&amp;"_P"&amp;E474&amp;"_Q"&amp;VLOOKUP(F474,#REF!,2,FALSE)&amp;"_"&amp;V474)</f>
        <v>#REF!</v>
      </c>
      <c r="U474" t="str">
        <f t="shared" si="33"/>
        <v>PSSE_DMAT_BESSC_SCR3_XR14_P-1_Q0</v>
      </c>
    </row>
    <row r="475" spans="1:21" x14ac:dyDescent="0.25">
      <c r="A475" s="5" t="s">
        <v>850</v>
      </c>
      <c r="B475" s="5" t="s">
        <v>17</v>
      </c>
      <c r="C475" t="s">
        <v>42</v>
      </c>
      <c r="E475">
        <v>-1</v>
      </c>
      <c r="F475">
        <v>0</v>
      </c>
      <c r="G475">
        <v>3</v>
      </c>
      <c r="H475">
        <v>14</v>
      </c>
      <c r="I475" t="str">
        <f>VLOOKUP(U475,[2]BaseCases!$H$2:$K$143,2,FALSE)</f>
        <v>1.1013</v>
      </c>
      <c r="J475">
        <v>0</v>
      </c>
      <c r="K475">
        <v>0</v>
      </c>
      <c r="L475">
        <f t="shared" si="30"/>
        <v>0</v>
      </c>
      <c r="M475">
        <f t="shared" si="31"/>
        <v>0</v>
      </c>
      <c r="N475">
        <f>[2]Inputs!$B$5^2/((G475*[2]Inputs!$B$7)*(SQRT(1+H475^2)))</f>
        <v>3.9788737147094158</v>
      </c>
      <c r="O475">
        <f t="shared" si="32"/>
        <v>0.17731207749763628</v>
      </c>
      <c r="P475" t="str">
        <f>VLOOKUP(U475,[2]BaseCases!$H$2:$K$143,4,FALSE)</f>
        <v>1.0000</v>
      </c>
      <c r="Q475" t="str">
        <f>VLOOKUP(U475,[2]BaseCases!$H$2:$K$143,3,FALSE)</f>
        <v>1.0300</v>
      </c>
      <c r="R475">
        <v>0</v>
      </c>
      <c r="S475">
        <v>0</v>
      </c>
      <c r="T475" t="e">
        <f>IF(V475="","Test_"&amp;A475&amp;"_"&amp;[2]Inputs!$A$1&amp;"_R0"&amp;"_SCR"&amp;ROUND(G475,2)&amp;"_XR"&amp;ROUND(H475,2)&amp;"_P"&amp;E475&amp;"_Q"&amp;VLOOKUP(F475,#REF!,2,FALSE),"Test_"&amp;A475&amp;"_"&amp;[2]Inputs!$A$1&amp;"_R0"&amp;"_SCR"&amp;ROUND(G475,2)&amp;"_XR"&amp;ROUND(H475,2)&amp;"_P"&amp;E475&amp;"_Q"&amp;VLOOKUP(F475,#REF!,2,FALSE)&amp;"_"&amp;V475)</f>
        <v>#REF!</v>
      </c>
      <c r="U475" t="str">
        <f t="shared" si="33"/>
        <v>PSSE_DMAT_BESSC_SCR3_XR14_P-1_Q0</v>
      </c>
    </row>
    <row r="476" spans="1:21" x14ac:dyDescent="0.25">
      <c r="A476" s="5" t="s">
        <v>851</v>
      </c>
      <c r="B476" s="5" t="s">
        <v>17</v>
      </c>
      <c r="C476" t="s">
        <v>43</v>
      </c>
      <c r="E476">
        <v>-1</v>
      </c>
      <c r="F476">
        <v>0</v>
      </c>
      <c r="G476">
        <v>3</v>
      </c>
      <c r="H476">
        <v>14</v>
      </c>
      <c r="I476" t="str">
        <f>VLOOKUP(U476,[2]BaseCases!$H$2:$K$143,2,FALSE)</f>
        <v>1.1013</v>
      </c>
      <c r="J476">
        <v>0</v>
      </c>
      <c r="K476">
        <v>0</v>
      </c>
      <c r="L476">
        <f t="shared" si="30"/>
        <v>0</v>
      </c>
      <c r="M476">
        <f t="shared" si="31"/>
        <v>0</v>
      </c>
      <c r="N476">
        <f>[2]Inputs!$B$5^2/((G476*[2]Inputs!$B$7)*(SQRT(1+H476^2)))</f>
        <v>3.9788737147094158</v>
      </c>
      <c r="O476">
        <f t="shared" si="32"/>
        <v>0.17731207749763628</v>
      </c>
      <c r="P476" t="str">
        <f>VLOOKUP(U476,[2]BaseCases!$H$2:$K$143,4,FALSE)</f>
        <v>1.0000</v>
      </c>
      <c r="Q476" t="str">
        <f>VLOOKUP(U476,[2]BaseCases!$H$2:$K$143,3,FALSE)</f>
        <v>1.0300</v>
      </c>
      <c r="R476">
        <v>0</v>
      </c>
      <c r="S476">
        <v>0</v>
      </c>
      <c r="T476" t="e">
        <f>IF(V476="","Test_"&amp;A476&amp;"_"&amp;[2]Inputs!$A$1&amp;"_R0"&amp;"_SCR"&amp;ROUND(G476,2)&amp;"_XR"&amp;ROUND(H476,2)&amp;"_P"&amp;E476&amp;"_Q"&amp;VLOOKUP(F476,#REF!,2,FALSE),"Test_"&amp;A476&amp;"_"&amp;[2]Inputs!$A$1&amp;"_R0"&amp;"_SCR"&amp;ROUND(G476,2)&amp;"_XR"&amp;ROUND(H476,2)&amp;"_P"&amp;E476&amp;"_Q"&amp;VLOOKUP(F476,#REF!,2,FALSE)&amp;"_"&amp;V476)</f>
        <v>#REF!</v>
      </c>
      <c r="U476" t="str">
        <f t="shared" si="33"/>
        <v>PSSE_DMAT_BESSC_SCR3_XR14_P-1_Q0</v>
      </c>
    </row>
    <row r="477" spans="1:21" x14ac:dyDescent="0.25">
      <c r="A477" s="5" t="s">
        <v>852</v>
      </c>
      <c r="B477" s="5" t="s">
        <v>17</v>
      </c>
      <c r="C477" t="s">
        <v>41</v>
      </c>
      <c r="E477">
        <v>-1</v>
      </c>
      <c r="F477">
        <v>0</v>
      </c>
      <c r="G477">
        <v>3</v>
      </c>
      <c r="H477">
        <v>3</v>
      </c>
      <c r="I477" t="str">
        <f>VLOOKUP(U477,[2]BaseCases!$H$2:$K$143,2,FALSE)</f>
        <v>1.1731</v>
      </c>
      <c r="J477">
        <v>0</v>
      </c>
      <c r="K477">
        <v>0</v>
      </c>
      <c r="L477">
        <f t="shared" si="30"/>
        <v>0</v>
      </c>
      <c r="M477">
        <f t="shared" si="31"/>
        <v>0</v>
      </c>
      <c r="N477">
        <f>[2]Inputs!$B$5^2/((G477*[2]Inputs!$B$7)*(SQRT(1+H477^2)))</f>
        <v>17.660104471401873</v>
      </c>
      <c r="O477">
        <f t="shared" si="32"/>
        <v>0.16864157532857349</v>
      </c>
      <c r="P477" t="str">
        <f>VLOOKUP(U477,[2]BaseCases!$H$2:$K$143,4,FALSE)</f>
        <v>1.0000</v>
      </c>
      <c r="Q477" t="str">
        <f>VLOOKUP(U477,[2]BaseCases!$H$2:$K$143,3,FALSE)</f>
        <v>1.0300</v>
      </c>
      <c r="R477">
        <v>0</v>
      </c>
      <c r="S477">
        <v>0</v>
      </c>
      <c r="T477" t="e">
        <f>IF(V477="","Test_"&amp;A477&amp;"_"&amp;[2]Inputs!$A$1&amp;"_R0"&amp;"_SCR"&amp;ROUND(G477,2)&amp;"_XR"&amp;ROUND(H477,2)&amp;"_P"&amp;E477&amp;"_Q"&amp;VLOOKUP(F477,#REF!,2,FALSE),"Test_"&amp;A477&amp;"_"&amp;[2]Inputs!$A$1&amp;"_R0"&amp;"_SCR"&amp;ROUND(G477,2)&amp;"_XR"&amp;ROUND(H477,2)&amp;"_P"&amp;E477&amp;"_Q"&amp;VLOOKUP(F477,#REF!,2,FALSE)&amp;"_"&amp;V477)</f>
        <v>#REF!</v>
      </c>
      <c r="U477" t="str">
        <f t="shared" si="33"/>
        <v>PSSE_DMAT_BESSC_SCR3_XR3_P-1_Q0</v>
      </c>
    </row>
    <row r="478" spans="1:21" x14ac:dyDescent="0.25">
      <c r="A478" s="5" t="s">
        <v>853</v>
      </c>
      <c r="B478" s="5" t="s">
        <v>17</v>
      </c>
      <c r="C478" t="s">
        <v>42</v>
      </c>
      <c r="E478">
        <v>-1</v>
      </c>
      <c r="F478">
        <v>0</v>
      </c>
      <c r="G478">
        <v>3</v>
      </c>
      <c r="H478">
        <v>3</v>
      </c>
      <c r="I478" t="str">
        <f>VLOOKUP(U478,[2]BaseCases!$H$2:$K$143,2,FALSE)</f>
        <v>1.1731</v>
      </c>
      <c r="J478">
        <v>0</v>
      </c>
      <c r="K478">
        <v>0</v>
      </c>
      <c r="L478">
        <f t="shared" si="30"/>
        <v>0</v>
      </c>
      <c r="M478">
        <f t="shared" si="31"/>
        <v>0</v>
      </c>
      <c r="N478">
        <f>[2]Inputs!$B$5^2/((G478*[2]Inputs!$B$7)*(SQRT(1+H478^2)))</f>
        <v>17.660104471401873</v>
      </c>
      <c r="O478">
        <f t="shared" si="32"/>
        <v>0.16864157532857349</v>
      </c>
      <c r="P478" t="str">
        <f>VLOOKUP(U478,[2]BaseCases!$H$2:$K$143,4,FALSE)</f>
        <v>1.0000</v>
      </c>
      <c r="Q478" t="str">
        <f>VLOOKUP(U478,[2]BaseCases!$H$2:$K$143,3,FALSE)</f>
        <v>1.0300</v>
      </c>
      <c r="R478">
        <v>0</v>
      </c>
      <c r="S478">
        <v>0</v>
      </c>
      <c r="T478" t="e">
        <f>IF(V478="","Test_"&amp;A478&amp;"_"&amp;[2]Inputs!$A$1&amp;"_R0"&amp;"_SCR"&amp;ROUND(G478,2)&amp;"_XR"&amp;ROUND(H478,2)&amp;"_P"&amp;E478&amp;"_Q"&amp;VLOOKUP(F478,#REF!,2,FALSE),"Test_"&amp;A478&amp;"_"&amp;[2]Inputs!$A$1&amp;"_R0"&amp;"_SCR"&amp;ROUND(G478,2)&amp;"_XR"&amp;ROUND(H478,2)&amp;"_P"&amp;E478&amp;"_Q"&amp;VLOOKUP(F478,#REF!,2,FALSE)&amp;"_"&amp;V478)</f>
        <v>#REF!</v>
      </c>
      <c r="U478" t="str">
        <f t="shared" si="33"/>
        <v>PSSE_DMAT_BESSC_SCR3_XR3_P-1_Q0</v>
      </c>
    </row>
    <row r="479" spans="1:21" x14ac:dyDescent="0.25">
      <c r="A479" s="5" t="s">
        <v>854</v>
      </c>
      <c r="B479" s="5" t="s">
        <v>17</v>
      </c>
      <c r="C479" t="s">
        <v>43</v>
      </c>
      <c r="E479">
        <v>-1</v>
      </c>
      <c r="F479">
        <v>0</v>
      </c>
      <c r="G479">
        <v>3</v>
      </c>
      <c r="H479">
        <v>3</v>
      </c>
      <c r="I479" t="str">
        <f>VLOOKUP(U479,[2]BaseCases!$H$2:$K$143,2,FALSE)</f>
        <v>1.1731</v>
      </c>
      <c r="J479">
        <v>0</v>
      </c>
      <c r="K479">
        <v>0</v>
      </c>
      <c r="L479">
        <f t="shared" si="30"/>
        <v>0</v>
      </c>
      <c r="M479">
        <f t="shared" si="31"/>
        <v>0</v>
      </c>
      <c r="N479">
        <f>[2]Inputs!$B$5^2/((G479*[2]Inputs!$B$7)*(SQRT(1+H479^2)))</f>
        <v>17.660104471401873</v>
      </c>
      <c r="O479">
        <f t="shared" si="32"/>
        <v>0.16864157532857349</v>
      </c>
      <c r="P479" t="str">
        <f>VLOOKUP(U479,[2]BaseCases!$H$2:$K$143,4,FALSE)</f>
        <v>1.0000</v>
      </c>
      <c r="Q479" t="str">
        <f>VLOOKUP(U479,[2]BaseCases!$H$2:$K$143,3,FALSE)</f>
        <v>1.0300</v>
      </c>
      <c r="R479">
        <v>0</v>
      </c>
      <c r="S479">
        <v>0</v>
      </c>
      <c r="T479" t="e">
        <f>IF(V479="","Test_"&amp;A479&amp;"_"&amp;[2]Inputs!$A$1&amp;"_R0"&amp;"_SCR"&amp;ROUND(G479,2)&amp;"_XR"&amp;ROUND(H479,2)&amp;"_P"&amp;E479&amp;"_Q"&amp;VLOOKUP(F479,#REF!,2,FALSE),"Test_"&amp;A479&amp;"_"&amp;[2]Inputs!$A$1&amp;"_R0"&amp;"_SCR"&amp;ROUND(G479,2)&amp;"_XR"&amp;ROUND(H479,2)&amp;"_P"&amp;E479&amp;"_Q"&amp;VLOOKUP(F479,#REF!,2,FALSE)&amp;"_"&amp;V479)</f>
        <v>#REF!</v>
      </c>
      <c r="U479" t="str">
        <f t="shared" si="33"/>
        <v>PSSE_DMAT_BESSC_SCR3_XR3_P-1_Q0</v>
      </c>
    </row>
    <row r="480" spans="1:21" x14ac:dyDescent="0.25">
      <c r="A480" s="5" t="s">
        <v>855</v>
      </c>
      <c r="B480" s="5" t="s">
        <v>17</v>
      </c>
      <c r="C480" t="s">
        <v>41</v>
      </c>
      <c r="E480">
        <v>-1</v>
      </c>
      <c r="F480">
        <v>0</v>
      </c>
      <c r="G480">
        <v>7.06</v>
      </c>
      <c r="H480">
        <v>1.6319999999999999</v>
      </c>
      <c r="I480" t="str">
        <f>VLOOKUP(U480,[2]BaseCases!$H$2:$K$143,2,FALSE)</f>
        <v>1.1081</v>
      </c>
      <c r="J480">
        <v>0</v>
      </c>
      <c r="K480">
        <v>0</v>
      </c>
      <c r="L480">
        <f t="shared" si="30"/>
        <v>0</v>
      </c>
      <c r="M480">
        <f t="shared" si="31"/>
        <v>0</v>
      </c>
      <c r="N480">
        <f>[2]Inputs!$B$5^2/((G480*[2]Inputs!$B$7)*(SQRT(1+H480^2)))</f>
        <v>12.398416711713383</v>
      </c>
      <c r="O480">
        <f t="shared" si="32"/>
        <v>6.4407510153791828E-2</v>
      </c>
      <c r="P480" t="str">
        <f>VLOOKUP(U480,[2]BaseCases!$H$2:$K$143,4,FALSE)</f>
        <v>1.0000</v>
      </c>
      <c r="Q480" t="str">
        <f>VLOOKUP(U480,[2]BaseCases!$H$2:$K$143,3,FALSE)</f>
        <v>1.0300</v>
      </c>
      <c r="R480">
        <v>0</v>
      </c>
      <c r="S480">
        <v>0</v>
      </c>
      <c r="T480" t="e">
        <f>IF(V480="","Test_"&amp;A480&amp;"_"&amp;[2]Inputs!$A$1&amp;"_R0"&amp;"_SCR"&amp;ROUND(G480,2)&amp;"_XR"&amp;ROUND(H480,2)&amp;"_P"&amp;E480&amp;"_Q"&amp;VLOOKUP(F480,#REF!,2,FALSE),"Test_"&amp;A480&amp;"_"&amp;[2]Inputs!$A$1&amp;"_R0"&amp;"_SCR"&amp;ROUND(G480,2)&amp;"_XR"&amp;ROUND(H480,2)&amp;"_P"&amp;E480&amp;"_Q"&amp;VLOOKUP(F480,#REF!,2,FALSE)&amp;"_"&amp;V480)</f>
        <v>#REF!</v>
      </c>
      <c r="U480" t="str">
        <f t="shared" si="33"/>
        <v>PSSE_DMAT_BESSC_SCR7.06_XR1.63_P-1_Q0</v>
      </c>
    </row>
    <row r="481" spans="1:21" x14ac:dyDescent="0.25">
      <c r="A481" s="5" t="s">
        <v>856</v>
      </c>
      <c r="B481" s="5" t="s">
        <v>17</v>
      </c>
      <c r="C481" t="s">
        <v>42</v>
      </c>
      <c r="E481">
        <v>-1</v>
      </c>
      <c r="F481">
        <v>0</v>
      </c>
      <c r="G481">
        <v>7.06</v>
      </c>
      <c r="H481">
        <v>1.6319999999999999</v>
      </c>
      <c r="I481" t="str">
        <f>VLOOKUP(U481,[2]BaseCases!$H$2:$K$143,2,FALSE)</f>
        <v>1.1081</v>
      </c>
      <c r="J481">
        <v>0</v>
      </c>
      <c r="K481">
        <v>0</v>
      </c>
      <c r="L481">
        <f t="shared" si="30"/>
        <v>0</v>
      </c>
      <c r="M481">
        <f t="shared" si="31"/>
        <v>0</v>
      </c>
      <c r="N481">
        <f>[2]Inputs!$B$5^2/((G481*[2]Inputs!$B$7)*(SQRT(1+H481^2)))</f>
        <v>12.398416711713383</v>
      </c>
      <c r="O481">
        <f t="shared" si="32"/>
        <v>6.4407510153791828E-2</v>
      </c>
      <c r="P481" t="str">
        <f>VLOOKUP(U481,[2]BaseCases!$H$2:$K$143,4,FALSE)</f>
        <v>1.0000</v>
      </c>
      <c r="Q481" t="str">
        <f>VLOOKUP(U481,[2]BaseCases!$H$2:$K$143,3,FALSE)</f>
        <v>1.0300</v>
      </c>
      <c r="R481">
        <v>0</v>
      </c>
      <c r="S481">
        <v>0</v>
      </c>
      <c r="T481" t="e">
        <f>IF(V481="","Test_"&amp;A481&amp;"_"&amp;[2]Inputs!$A$1&amp;"_R0"&amp;"_SCR"&amp;ROUND(G481,2)&amp;"_XR"&amp;ROUND(H481,2)&amp;"_P"&amp;E481&amp;"_Q"&amp;VLOOKUP(F481,#REF!,2,FALSE),"Test_"&amp;A481&amp;"_"&amp;[2]Inputs!$A$1&amp;"_R0"&amp;"_SCR"&amp;ROUND(G481,2)&amp;"_XR"&amp;ROUND(H481,2)&amp;"_P"&amp;E481&amp;"_Q"&amp;VLOOKUP(F481,#REF!,2,FALSE)&amp;"_"&amp;V481)</f>
        <v>#REF!</v>
      </c>
      <c r="U481" t="str">
        <f t="shared" si="33"/>
        <v>PSSE_DMAT_BESSC_SCR7.06_XR1.63_P-1_Q0</v>
      </c>
    </row>
    <row r="482" spans="1:21" x14ac:dyDescent="0.25">
      <c r="A482" s="5" t="s">
        <v>857</v>
      </c>
      <c r="B482" s="5" t="s">
        <v>17</v>
      </c>
      <c r="C482" t="s">
        <v>43</v>
      </c>
      <c r="E482">
        <v>-1</v>
      </c>
      <c r="F482">
        <v>0</v>
      </c>
      <c r="G482">
        <v>7.06</v>
      </c>
      <c r="H482">
        <v>1.6319999999999999</v>
      </c>
      <c r="I482" t="str">
        <f>VLOOKUP(U482,[2]BaseCases!$H$2:$K$143,2,FALSE)</f>
        <v>1.1081</v>
      </c>
      <c r="J482">
        <v>0</v>
      </c>
      <c r="K482">
        <v>0</v>
      </c>
      <c r="L482">
        <f t="shared" si="30"/>
        <v>0</v>
      </c>
      <c r="M482">
        <f t="shared" si="31"/>
        <v>0</v>
      </c>
      <c r="N482">
        <f>[2]Inputs!$B$5^2/((G482*[2]Inputs!$B$7)*(SQRT(1+H482^2)))</f>
        <v>12.398416711713383</v>
      </c>
      <c r="O482">
        <f t="shared" si="32"/>
        <v>6.4407510153791828E-2</v>
      </c>
      <c r="P482" t="str">
        <f>VLOOKUP(U482,[2]BaseCases!$H$2:$K$143,4,FALSE)</f>
        <v>1.0000</v>
      </c>
      <c r="Q482" t="str">
        <f>VLOOKUP(U482,[2]BaseCases!$H$2:$K$143,3,FALSE)</f>
        <v>1.0300</v>
      </c>
      <c r="R482">
        <v>0</v>
      </c>
      <c r="S482">
        <v>0</v>
      </c>
      <c r="T482" t="e">
        <f>IF(V482="","Test_"&amp;A482&amp;"_"&amp;[2]Inputs!$A$1&amp;"_R0"&amp;"_SCR"&amp;ROUND(G482,2)&amp;"_XR"&amp;ROUND(H482,2)&amp;"_P"&amp;E482&amp;"_Q"&amp;VLOOKUP(F482,#REF!,2,FALSE),"Test_"&amp;A482&amp;"_"&amp;[2]Inputs!$A$1&amp;"_R0"&amp;"_SCR"&amp;ROUND(G482,2)&amp;"_XR"&amp;ROUND(H482,2)&amp;"_P"&amp;E482&amp;"_Q"&amp;VLOOKUP(F482,#REF!,2,FALSE)&amp;"_"&amp;V482)</f>
        <v>#REF!</v>
      </c>
      <c r="U482" t="str">
        <f t="shared" si="33"/>
        <v>PSSE_DMAT_BESSC_SCR7.06_XR1.63_P-1_Q0</v>
      </c>
    </row>
    <row r="483" spans="1:21" x14ac:dyDescent="0.25">
      <c r="A483" s="5" t="s">
        <v>858</v>
      </c>
      <c r="B483" s="5" t="s">
        <v>17</v>
      </c>
      <c r="C483" t="s">
        <v>41</v>
      </c>
      <c r="E483">
        <v>-1</v>
      </c>
      <c r="F483">
        <v>0</v>
      </c>
      <c r="G483">
        <v>4.53</v>
      </c>
      <c r="H483">
        <v>1.212</v>
      </c>
      <c r="I483" t="str">
        <f>VLOOKUP(U483,[2]BaseCases!$H$2:$K$143,2,FALSE)</f>
        <v>1.1782</v>
      </c>
      <c r="J483">
        <v>0</v>
      </c>
      <c r="K483">
        <v>0</v>
      </c>
      <c r="L483">
        <f t="shared" si="30"/>
        <v>0</v>
      </c>
      <c r="M483">
        <f t="shared" si="31"/>
        <v>0</v>
      </c>
      <c r="N483">
        <f>[2]Inputs!$B$5^2/((G483*[2]Inputs!$B$7)*(SQRT(1+H483^2)))</f>
        <v>23.537519962726652</v>
      </c>
      <c r="O483">
        <f t="shared" si="32"/>
        <v>9.0805770640656758E-2</v>
      </c>
      <c r="P483" t="str">
        <f>VLOOKUP(U483,[2]BaseCases!$H$2:$K$143,4,FALSE)</f>
        <v>1.0000</v>
      </c>
      <c r="Q483" t="str">
        <f>VLOOKUP(U483,[2]BaseCases!$H$2:$K$143,3,FALSE)</f>
        <v>1.0300</v>
      </c>
      <c r="R483">
        <v>0</v>
      </c>
      <c r="S483">
        <v>0</v>
      </c>
      <c r="T483" t="e">
        <f>IF(V483="","Test_"&amp;A483&amp;"_"&amp;[2]Inputs!$A$1&amp;"_R0"&amp;"_SCR"&amp;ROUND(G483,2)&amp;"_XR"&amp;ROUND(H483,2)&amp;"_P"&amp;E483&amp;"_Q"&amp;VLOOKUP(F483,#REF!,2,FALSE),"Test_"&amp;A483&amp;"_"&amp;[2]Inputs!$A$1&amp;"_R0"&amp;"_SCR"&amp;ROUND(G483,2)&amp;"_XR"&amp;ROUND(H483,2)&amp;"_P"&amp;E483&amp;"_Q"&amp;VLOOKUP(F483,#REF!,2,FALSE)&amp;"_"&amp;V483)</f>
        <v>#REF!</v>
      </c>
      <c r="U483" t="str">
        <f t="shared" si="33"/>
        <v>PSSE_DMAT_BESSC_SCR4.53_XR1.21_P-1_Q0</v>
      </c>
    </row>
    <row r="484" spans="1:21" x14ac:dyDescent="0.25">
      <c r="A484" s="5" t="s">
        <v>859</v>
      </c>
      <c r="B484" s="5" t="s">
        <v>17</v>
      </c>
      <c r="C484" t="s">
        <v>42</v>
      </c>
      <c r="E484">
        <v>-1</v>
      </c>
      <c r="F484">
        <v>0</v>
      </c>
      <c r="G484">
        <v>4.53</v>
      </c>
      <c r="H484">
        <v>1.212</v>
      </c>
      <c r="I484" t="str">
        <f>VLOOKUP(U484,[2]BaseCases!$H$2:$K$143,2,FALSE)</f>
        <v>1.1782</v>
      </c>
      <c r="J484">
        <v>0</v>
      </c>
      <c r="K484">
        <v>0</v>
      </c>
      <c r="L484">
        <f t="shared" si="30"/>
        <v>0</v>
      </c>
      <c r="M484">
        <f t="shared" si="31"/>
        <v>0</v>
      </c>
      <c r="N484">
        <f>[2]Inputs!$B$5^2/((G484*[2]Inputs!$B$7)*(SQRT(1+H484^2)))</f>
        <v>23.537519962726652</v>
      </c>
      <c r="O484">
        <f t="shared" si="32"/>
        <v>9.0805770640656758E-2</v>
      </c>
      <c r="P484" t="str">
        <f>VLOOKUP(U484,[2]BaseCases!$H$2:$K$143,4,FALSE)</f>
        <v>1.0000</v>
      </c>
      <c r="Q484" t="str">
        <f>VLOOKUP(U484,[2]BaseCases!$H$2:$K$143,3,FALSE)</f>
        <v>1.0300</v>
      </c>
      <c r="R484">
        <v>0</v>
      </c>
      <c r="S484">
        <v>0</v>
      </c>
      <c r="T484" t="e">
        <f>IF(V484="","Test_"&amp;A484&amp;"_"&amp;[2]Inputs!$A$1&amp;"_R0"&amp;"_SCR"&amp;ROUND(G484,2)&amp;"_XR"&amp;ROUND(H484,2)&amp;"_P"&amp;E484&amp;"_Q"&amp;VLOOKUP(F484,#REF!,2,FALSE),"Test_"&amp;A484&amp;"_"&amp;[2]Inputs!$A$1&amp;"_R0"&amp;"_SCR"&amp;ROUND(G484,2)&amp;"_XR"&amp;ROUND(H484,2)&amp;"_P"&amp;E484&amp;"_Q"&amp;VLOOKUP(F484,#REF!,2,FALSE)&amp;"_"&amp;V484)</f>
        <v>#REF!</v>
      </c>
      <c r="U484" t="str">
        <f t="shared" si="33"/>
        <v>PSSE_DMAT_BESSC_SCR4.53_XR1.21_P-1_Q0</v>
      </c>
    </row>
    <row r="485" spans="1:21" x14ac:dyDescent="0.25">
      <c r="A485" s="5" t="s">
        <v>860</v>
      </c>
      <c r="B485" s="5" t="s">
        <v>17</v>
      </c>
      <c r="C485" t="s">
        <v>43</v>
      </c>
      <c r="E485">
        <v>-1</v>
      </c>
      <c r="F485">
        <v>0</v>
      </c>
      <c r="G485">
        <v>4.53</v>
      </c>
      <c r="H485">
        <v>1.212</v>
      </c>
      <c r="I485" t="str">
        <f>VLOOKUP(U485,[2]BaseCases!$H$2:$K$143,2,FALSE)</f>
        <v>1.1782</v>
      </c>
      <c r="J485">
        <v>0</v>
      </c>
      <c r="K485">
        <v>0</v>
      </c>
      <c r="L485">
        <f t="shared" si="30"/>
        <v>0</v>
      </c>
      <c r="M485">
        <f t="shared" si="31"/>
        <v>0</v>
      </c>
      <c r="N485">
        <f>[2]Inputs!$B$5^2/((G485*[2]Inputs!$B$7)*(SQRT(1+H485^2)))</f>
        <v>23.537519962726652</v>
      </c>
      <c r="O485">
        <f t="shared" si="32"/>
        <v>9.0805770640656758E-2</v>
      </c>
      <c r="P485" t="str">
        <f>VLOOKUP(U485,[2]BaseCases!$H$2:$K$143,4,FALSE)</f>
        <v>1.0000</v>
      </c>
      <c r="Q485" t="str">
        <f>VLOOKUP(U485,[2]BaseCases!$H$2:$K$143,3,FALSE)</f>
        <v>1.0300</v>
      </c>
      <c r="R485">
        <v>0</v>
      </c>
      <c r="S485">
        <v>0</v>
      </c>
      <c r="T485" t="e">
        <f>IF(V485="","Test_"&amp;A485&amp;"_"&amp;[2]Inputs!$A$1&amp;"_R0"&amp;"_SCR"&amp;ROUND(G485,2)&amp;"_XR"&amp;ROUND(H485,2)&amp;"_P"&amp;E485&amp;"_Q"&amp;VLOOKUP(F485,#REF!,2,FALSE),"Test_"&amp;A485&amp;"_"&amp;[2]Inputs!$A$1&amp;"_R0"&amp;"_SCR"&amp;ROUND(G485,2)&amp;"_XR"&amp;ROUND(H485,2)&amp;"_P"&amp;E485&amp;"_Q"&amp;VLOOKUP(F485,#REF!,2,FALSE)&amp;"_"&amp;V485)</f>
        <v>#REF!</v>
      </c>
      <c r="U485" t="str">
        <f t="shared" si="33"/>
        <v>PSSE_DMAT_BESSC_SCR4.53_XR1.21_P-1_Q0</v>
      </c>
    </row>
    <row r="486" spans="1:21" x14ac:dyDescent="0.25">
      <c r="A486" s="5" t="s">
        <v>861</v>
      </c>
      <c r="B486" s="5" t="s">
        <v>17</v>
      </c>
      <c r="C486" t="s">
        <v>41</v>
      </c>
      <c r="E486">
        <v>-0.5</v>
      </c>
      <c r="F486">
        <v>0</v>
      </c>
      <c r="G486">
        <v>7.06</v>
      </c>
      <c r="H486">
        <v>1.6319999999999999</v>
      </c>
      <c r="I486" t="str">
        <f>VLOOKUP(U486,[2]BaseCases!$H$2:$K$143,2,FALSE)</f>
        <v>1.0675</v>
      </c>
      <c r="J486">
        <v>0</v>
      </c>
      <c r="K486">
        <v>0</v>
      </c>
      <c r="L486">
        <f t="shared" si="30"/>
        <v>0</v>
      </c>
      <c r="M486">
        <f t="shared" si="31"/>
        <v>0</v>
      </c>
      <c r="N486">
        <f>[2]Inputs!$B$5^2/((G486*[2]Inputs!$B$7)*(SQRT(1+H486^2)))</f>
        <v>12.398416711713383</v>
      </c>
      <c r="O486">
        <f t="shared" si="32"/>
        <v>6.4407510153791828E-2</v>
      </c>
      <c r="P486" t="str">
        <f>VLOOKUP(U486,[2]BaseCases!$H$2:$K$143,4,FALSE)</f>
        <v>1.0000</v>
      </c>
      <c r="Q486" t="str">
        <f>VLOOKUP(U486,[2]BaseCases!$H$2:$K$143,3,FALSE)</f>
        <v>1.0300</v>
      </c>
      <c r="R486">
        <v>0</v>
      </c>
      <c r="S486">
        <v>0</v>
      </c>
      <c r="T486" t="e">
        <f>IF(V486="","Test_"&amp;A486&amp;"_"&amp;[2]Inputs!$A$1&amp;"_R0"&amp;"_SCR"&amp;ROUND(G486,2)&amp;"_XR"&amp;ROUND(H486,2)&amp;"_P"&amp;E486&amp;"_Q"&amp;VLOOKUP(F486,#REF!,2,FALSE),"Test_"&amp;A486&amp;"_"&amp;[2]Inputs!$A$1&amp;"_R0"&amp;"_SCR"&amp;ROUND(G486,2)&amp;"_XR"&amp;ROUND(H486,2)&amp;"_P"&amp;E486&amp;"_Q"&amp;VLOOKUP(F486,#REF!,2,FALSE)&amp;"_"&amp;V486)</f>
        <v>#REF!</v>
      </c>
      <c r="U486" t="str">
        <f t="shared" si="33"/>
        <v>PSSE_DMAT_BESSC_SCR7.06_XR1.63_P-0.5_Q0</v>
      </c>
    </row>
    <row r="487" spans="1:21" x14ac:dyDescent="0.25">
      <c r="A487" s="5" t="s">
        <v>862</v>
      </c>
      <c r="B487" s="5" t="s">
        <v>17</v>
      </c>
      <c r="C487" t="s">
        <v>42</v>
      </c>
      <c r="E487">
        <v>-0.5</v>
      </c>
      <c r="F487">
        <v>0</v>
      </c>
      <c r="G487">
        <v>7.06</v>
      </c>
      <c r="H487">
        <v>1.6319999999999999</v>
      </c>
      <c r="I487" t="str">
        <f>VLOOKUP(U487,[2]BaseCases!$H$2:$K$143,2,FALSE)</f>
        <v>1.0675</v>
      </c>
      <c r="J487">
        <v>0</v>
      </c>
      <c r="K487">
        <v>0</v>
      </c>
      <c r="L487">
        <f t="shared" si="30"/>
        <v>0</v>
      </c>
      <c r="M487">
        <f t="shared" si="31"/>
        <v>0</v>
      </c>
      <c r="N487">
        <f>[2]Inputs!$B$5^2/((G487*[2]Inputs!$B$7)*(SQRT(1+H487^2)))</f>
        <v>12.398416711713383</v>
      </c>
      <c r="O487">
        <f t="shared" si="32"/>
        <v>6.4407510153791828E-2</v>
      </c>
      <c r="P487" t="str">
        <f>VLOOKUP(U487,[2]BaseCases!$H$2:$K$143,4,FALSE)</f>
        <v>1.0000</v>
      </c>
      <c r="Q487" t="str">
        <f>VLOOKUP(U487,[2]BaseCases!$H$2:$K$143,3,FALSE)</f>
        <v>1.0300</v>
      </c>
      <c r="R487">
        <v>0</v>
      </c>
      <c r="S487">
        <v>0</v>
      </c>
      <c r="T487" t="e">
        <f>IF(V487="","Test_"&amp;A487&amp;"_"&amp;[2]Inputs!$A$1&amp;"_R0"&amp;"_SCR"&amp;ROUND(G487,2)&amp;"_XR"&amp;ROUND(H487,2)&amp;"_P"&amp;E487&amp;"_Q"&amp;VLOOKUP(F487,#REF!,2,FALSE),"Test_"&amp;A487&amp;"_"&amp;[2]Inputs!$A$1&amp;"_R0"&amp;"_SCR"&amp;ROUND(G487,2)&amp;"_XR"&amp;ROUND(H487,2)&amp;"_P"&amp;E487&amp;"_Q"&amp;VLOOKUP(F487,#REF!,2,FALSE)&amp;"_"&amp;V487)</f>
        <v>#REF!</v>
      </c>
      <c r="U487" t="str">
        <f t="shared" si="33"/>
        <v>PSSE_DMAT_BESSC_SCR7.06_XR1.63_P-0.5_Q0</v>
      </c>
    </row>
    <row r="488" spans="1:21" x14ac:dyDescent="0.25">
      <c r="A488" s="5" t="s">
        <v>863</v>
      </c>
      <c r="B488" s="5" t="s">
        <v>17</v>
      </c>
      <c r="C488" t="s">
        <v>43</v>
      </c>
      <c r="E488">
        <v>-0.5</v>
      </c>
      <c r="F488">
        <v>0</v>
      </c>
      <c r="G488">
        <v>7.06</v>
      </c>
      <c r="H488">
        <v>1.6319999999999999</v>
      </c>
      <c r="I488" t="str">
        <f>VLOOKUP(U488,[2]BaseCases!$H$2:$K$143,2,FALSE)</f>
        <v>1.0675</v>
      </c>
      <c r="J488">
        <v>0</v>
      </c>
      <c r="K488">
        <v>0</v>
      </c>
      <c r="L488">
        <f t="shared" si="30"/>
        <v>0</v>
      </c>
      <c r="M488">
        <f t="shared" si="31"/>
        <v>0</v>
      </c>
      <c r="N488">
        <f>[2]Inputs!$B$5^2/((G488*[2]Inputs!$B$7)*(SQRT(1+H488^2)))</f>
        <v>12.398416711713383</v>
      </c>
      <c r="O488">
        <f t="shared" si="32"/>
        <v>6.4407510153791828E-2</v>
      </c>
      <c r="P488" t="str">
        <f>VLOOKUP(U488,[2]BaseCases!$H$2:$K$143,4,FALSE)</f>
        <v>1.0000</v>
      </c>
      <c r="Q488" t="str">
        <f>VLOOKUP(U488,[2]BaseCases!$H$2:$K$143,3,FALSE)</f>
        <v>1.0300</v>
      </c>
      <c r="R488">
        <v>0</v>
      </c>
      <c r="S488">
        <v>0</v>
      </c>
      <c r="T488" t="e">
        <f>IF(V488="","Test_"&amp;A488&amp;"_"&amp;[2]Inputs!$A$1&amp;"_R0"&amp;"_SCR"&amp;ROUND(G488,2)&amp;"_XR"&amp;ROUND(H488,2)&amp;"_P"&amp;E488&amp;"_Q"&amp;VLOOKUP(F488,#REF!,2,FALSE),"Test_"&amp;A488&amp;"_"&amp;[2]Inputs!$A$1&amp;"_R0"&amp;"_SCR"&amp;ROUND(G488,2)&amp;"_XR"&amp;ROUND(H488,2)&amp;"_P"&amp;E488&amp;"_Q"&amp;VLOOKUP(F488,#REF!,2,FALSE)&amp;"_"&amp;V488)</f>
        <v>#REF!</v>
      </c>
      <c r="U488" t="str">
        <f t="shared" si="33"/>
        <v>PSSE_DMAT_BESSC_SCR7.06_XR1.63_P-0.5_Q0</v>
      </c>
    </row>
    <row r="489" spans="1:21" x14ac:dyDescent="0.25">
      <c r="A489" s="5" t="s">
        <v>864</v>
      </c>
      <c r="B489" s="5" t="s">
        <v>17</v>
      </c>
      <c r="C489" t="s">
        <v>41</v>
      </c>
      <c r="E489">
        <v>-0.5</v>
      </c>
      <c r="F489">
        <v>0</v>
      </c>
      <c r="G489">
        <v>4.53</v>
      </c>
      <c r="H489">
        <v>1.212</v>
      </c>
      <c r="I489" t="str">
        <f>VLOOKUP(U489,[2]BaseCases!$H$2:$K$143,2,FALSE)</f>
        <v>1.1014</v>
      </c>
      <c r="J489">
        <v>0</v>
      </c>
      <c r="K489">
        <v>0</v>
      </c>
      <c r="L489">
        <f t="shared" si="30"/>
        <v>0</v>
      </c>
      <c r="M489">
        <f t="shared" si="31"/>
        <v>0</v>
      </c>
      <c r="N489">
        <f>[2]Inputs!$B$5^2/((G489*[2]Inputs!$B$7)*(SQRT(1+H489^2)))</f>
        <v>23.537519962726652</v>
      </c>
      <c r="O489">
        <f t="shared" si="32"/>
        <v>9.0805770640656758E-2</v>
      </c>
      <c r="P489" t="str">
        <f>VLOOKUP(U489,[2]BaseCases!$H$2:$K$143,4,FALSE)</f>
        <v>1.0000</v>
      </c>
      <c r="Q489" t="str">
        <f>VLOOKUP(U489,[2]BaseCases!$H$2:$K$143,3,FALSE)</f>
        <v>1.0300</v>
      </c>
      <c r="R489">
        <v>0</v>
      </c>
      <c r="S489">
        <v>0</v>
      </c>
      <c r="T489" t="e">
        <f>IF(V489="","Test_"&amp;A489&amp;"_"&amp;[2]Inputs!$A$1&amp;"_R0"&amp;"_SCR"&amp;ROUND(G489,2)&amp;"_XR"&amp;ROUND(H489,2)&amp;"_P"&amp;E489&amp;"_Q"&amp;VLOOKUP(F489,#REF!,2,FALSE),"Test_"&amp;A489&amp;"_"&amp;[2]Inputs!$A$1&amp;"_R0"&amp;"_SCR"&amp;ROUND(G489,2)&amp;"_XR"&amp;ROUND(H489,2)&amp;"_P"&amp;E489&amp;"_Q"&amp;VLOOKUP(F489,#REF!,2,FALSE)&amp;"_"&amp;V489)</f>
        <v>#REF!</v>
      </c>
      <c r="U489" t="str">
        <f t="shared" si="33"/>
        <v>PSSE_DMAT_BESSC_SCR4.53_XR1.21_P-0.5_Q0</v>
      </c>
    </row>
    <row r="490" spans="1:21" x14ac:dyDescent="0.25">
      <c r="A490" s="5" t="s">
        <v>865</v>
      </c>
      <c r="B490" s="5" t="s">
        <v>17</v>
      </c>
      <c r="C490" t="s">
        <v>42</v>
      </c>
      <c r="E490">
        <v>-0.5</v>
      </c>
      <c r="F490">
        <v>0</v>
      </c>
      <c r="G490">
        <v>4.53</v>
      </c>
      <c r="H490">
        <v>1.212</v>
      </c>
      <c r="I490" t="str">
        <f>VLOOKUP(U490,[2]BaseCases!$H$2:$K$143,2,FALSE)</f>
        <v>1.1014</v>
      </c>
      <c r="J490">
        <v>0</v>
      </c>
      <c r="K490">
        <v>0</v>
      </c>
      <c r="L490">
        <f t="shared" si="30"/>
        <v>0</v>
      </c>
      <c r="M490">
        <f t="shared" si="31"/>
        <v>0</v>
      </c>
      <c r="N490">
        <f>[2]Inputs!$B$5^2/((G490*[2]Inputs!$B$7)*(SQRT(1+H490^2)))</f>
        <v>23.537519962726652</v>
      </c>
      <c r="O490">
        <f t="shared" si="32"/>
        <v>9.0805770640656758E-2</v>
      </c>
      <c r="P490" t="str">
        <f>VLOOKUP(U490,[2]BaseCases!$H$2:$K$143,4,FALSE)</f>
        <v>1.0000</v>
      </c>
      <c r="Q490" t="str">
        <f>VLOOKUP(U490,[2]BaseCases!$H$2:$K$143,3,FALSE)</f>
        <v>1.0300</v>
      </c>
      <c r="R490">
        <v>0</v>
      </c>
      <c r="S490">
        <v>0</v>
      </c>
      <c r="T490" t="e">
        <f>IF(V490="","Test_"&amp;A490&amp;"_"&amp;[2]Inputs!$A$1&amp;"_R0"&amp;"_SCR"&amp;ROUND(G490,2)&amp;"_XR"&amp;ROUND(H490,2)&amp;"_P"&amp;E490&amp;"_Q"&amp;VLOOKUP(F490,#REF!,2,FALSE),"Test_"&amp;A490&amp;"_"&amp;[2]Inputs!$A$1&amp;"_R0"&amp;"_SCR"&amp;ROUND(G490,2)&amp;"_XR"&amp;ROUND(H490,2)&amp;"_P"&amp;E490&amp;"_Q"&amp;VLOOKUP(F490,#REF!,2,FALSE)&amp;"_"&amp;V490)</f>
        <v>#REF!</v>
      </c>
      <c r="U490" t="str">
        <f t="shared" si="33"/>
        <v>PSSE_DMAT_BESSC_SCR4.53_XR1.21_P-0.5_Q0</v>
      </c>
    </row>
    <row r="491" spans="1:21" x14ac:dyDescent="0.25">
      <c r="A491" s="5" t="s">
        <v>866</v>
      </c>
      <c r="B491" s="5" t="s">
        <v>17</v>
      </c>
      <c r="C491" t="s">
        <v>43</v>
      </c>
      <c r="E491">
        <v>-0.5</v>
      </c>
      <c r="F491">
        <v>0</v>
      </c>
      <c r="G491">
        <v>4.53</v>
      </c>
      <c r="H491">
        <v>1.212</v>
      </c>
      <c r="I491" t="str">
        <f>VLOOKUP(U491,[2]BaseCases!$H$2:$K$143,2,FALSE)</f>
        <v>1.1014</v>
      </c>
      <c r="J491">
        <v>0</v>
      </c>
      <c r="K491">
        <v>0</v>
      </c>
      <c r="L491">
        <f t="shared" si="30"/>
        <v>0</v>
      </c>
      <c r="M491">
        <f t="shared" si="31"/>
        <v>0</v>
      </c>
      <c r="N491">
        <f>[2]Inputs!$B$5^2/((G491*[2]Inputs!$B$7)*(SQRT(1+H491^2)))</f>
        <v>23.537519962726652</v>
      </c>
      <c r="O491">
        <f t="shared" si="32"/>
        <v>9.0805770640656758E-2</v>
      </c>
      <c r="P491" t="str">
        <f>VLOOKUP(U491,[2]BaseCases!$H$2:$K$143,4,FALSE)</f>
        <v>1.0000</v>
      </c>
      <c r="Q491" t="str">
        <f>VLOOKUP(U491,[2]BaseCases!$H$2:$K$143,3,FALSE)</f>
        <v>1.0300</v>
      </c>
      <c r="R491">
        <v>0</v>
      </c>
      <c r="S491">
        <v>0</v>
      </c>
      <c r="T491" t="e">
        <f>IF(V491="","Test_"&amp;A491&amp;"_"&amp;[2]Inputs!$A$1&amp;"_R0"&amp;"_SCR"&amp;ROUND(G491,2)&amp;"_XR"&amp;ROUND(H491,2)&amp;"_P"&amp;E491&amp;"_Q"&amp;VLOOKUP(F491,#REF!,2,FALSE),"Test_"&amp;A491&amp;"_"&amp;[2]Inputs!$A$1&amp;"_R0"&amp;"_SCR"&amp;ROUND(G491,2)&amp;"_XR"&amp;ROUND(H491,2)&amp;"_P"&amp;E491&amp;"_Q"&amp;VLOOKUP(F491,#REF!,2,FALSE)&amp;"_"&amp;V491)</f>
        <v>#REF!</v>
      </c>
      <c r="U491" t="str">
        <f t="shared" si="33"/>
        <v>PSSE_DMAT_BESSC_SCR4.53_XR1.21_P-0.5_Q0</v>
      </c>
    </row>
    <row r="492" spans="1:21" x14ac:dyDescent="0.25">
      <c r="A492" s="5" t="s">
        <v>867</v>
      </c>
      <c r="B492" s="5" t="s">
        <v>17</v>
      </c>
      <c r="C492" t="s">
        <v>44</v>
      </c>
      <c r="E492">
        <v>-1</v>
      </c>
      <c r="F492">
        <v>0</v>
      </c>
      <c r="G492">
        <v>10</v>
      </c>
      <c r="H492">
        <v>14</v>
      </c>
      <c r="I492" t="str">
        <f>VLOOKUP(U492,[2]BaseCases!$H$2:$K$143,2,FALSE)</f>
        <v>1.0414</v>
      </c>
      <c r="J492">
        <v>0</v>
      </c>
      <c r="K492">
        <v>0</v>
      </c>
      <c r="L492">
        <f t="shared" si="30"/>
        <v>0</v>
      </c>
      <c r="M492">
        <f t="shared" si="31"/>
        <v>0</v>
      </c>
      <c r="N492">
        <f>[2]Inputs!$B$5^2/((G492*[2]Inputs!$B$7)*(SQRT(1+H492^2)))</f>
        <v>1.1936621144128245</v>
      </c>
      <c r="O492">
        <f t="shared" si="32"/>
        <v>5.3193623249290875E-2</v>
      </c>
      <c r="P492" t="str">
        <f>VLOOKUP(U492,[2]BaseCases!$H$2:$K$143,4,FALSE)</f>
        <v>1.0000</v>
      </c>
      <c r="Q492" t="str">
        <f>VLOOKUP(U492,[2]BaseCases!$H$2:$K$143,3,FALSE)</f>
        <v>1.0300</v>
      </c>
      <c r="R492">
        <v>0</v>
      </c>
      <c r="S492">
        <v>0</v>
      </c>
      <c r="T492" t="e">
        <f>IF(V492="","Test_"&amp;A492&amp;"_"&amp;[2]Inputs!$A$1&amp;"_R0"&amp;"_SCR"&amp;ROUND(G492,2)&amp;"_XR"&amp;ROUND(H492,2)&amp;"_P"&amp;E492&amp;"_Q"&amp;VLOOKUP(F492,#REF!,2,FALSE),"Test_"&amp;A492&amp;"_"&amp;[2]Inputs!$A$1&amp;"_R0"&amp;"_SCR"&amp;ROUND(G492,2)&amp;"_XR"&amp;ROUND(H492,2)&amp;"_P"&amp;E492&amp;"_Q"&amp;VLOOKUP(F492,#REF!,2,FALSE)&amp;"_"&amp;V492)</f>
        <v>#REF!</v>
      </c>
      <c r="U492" t="str">
        <f t="shared" si="33"/>
        <v>PSSE_DMAT_BESSC_SCR10_XR14_P-1_Q0</v>
      </c>
    </row>
    <row r="493" spans="1:21" x14ac:dyDescent="0.25">
      <c r="A493" s="5" t="s">
        <v>868</v>
      </c>
      <c r="B493" s="5" t="s">
        <v>17</v>
      </c>
      <c r="C493" t="s">
        <v>44</v>
      </c>
      <c r="E493">
        <v>-1</v>
      </c>
      <c r="F493">
        <v>0</v>
      </c>
      <c r="G493">
        <v>10</v>
      </c>
      <c r="H493">
        <v>3</v>
      </c>
      <c r="I493" t="str">
        <f>VLOOKUP(U493,[2]BaseCases!$H$2:$K$143,2,FALSE)</f>
        <v>1.0647</v>
      </c>
      <c r="J493">
        <v>0</v>
      </c>
      <c r="K493">
        <v>0</v>
      </c>
      <c r="L493">
        <f t="shared" si="30"/>
        <v>0</v>
      </c>
      <c r="M493">
        <f t="shared" si="31"/>
        <v>0</v>
      </c>
      <c r="N493">
        <f>[2]Inputs!$B$5^2/((G493*[2]Inputs!$B$7)*(SQRT(1+H493^2)))</f>
        <v>5.298031341420562</v>
      </c>
      <c r="O493">
        <f t="shared" si="32"/>
        <v>5.0592472598572052E-2</v>
      </c>
      <c r="P493" t="str">
        <f>VLOOKUP(U493,[2]BaseCases!$H$2:$K$143,4,FALSE)</f>
        <v>1.0000</v>
      </c>
      <c r="Q493" t="str">
        <f>VLOOKUP(U493,[2]BaseCases!$H$2:$K$143,3,FALSE)</f>
        <v>1.0300</v>
      </c>
      <c r="R493">
        <v>0</v>
      </c>
      <c r="S493">
        <v>0</v>
      </c>
      <c r="T493" t="e">
        <f>IF(V493="","Test_"&amp;A493&amp;"_"&amp;[2]Inputs!$A$1&amp;"_R0"&amp;"_SCR"&amp;ROUND(G493,2)&amp;"_XR"&amp;ROUND(H493,2)&amp;"_P"&amp;E493&amp;"_Q"&amp;VLOOKUP(F493,#REF!,2,FALSE),"Test_"&amp;A493&amp;"_"&amp;[2]Inputs!$A$1&amp;"_R0"&amp;"_SCR"&amp;ROUND(G493,2)&amp;"_XR"&amp;ROUND(H493,2)&amp;"_P"&amp;E493&amp;"_Q"&amp;VLOOKUP(F493,#REF!,2,FALSE)&amp;"_"&amp;V493)</f>
        <v>#REF!</v>
      </c>
      <c r="U493" t="str">
        <f t="shared" si="33"/>
        <v>PSSE_DMAT_BESSC_SCR10_XR3_P-1_Q0</v>
      </c>
    </row>
    <row r="494" spans="1:21" x14ac:dyDescent="0.25">
      <c r="A494" s="5" t="s">
        <v>869</v>
      </c>
      <c r="B494" s="5" t="s">
        <v>17</v>
      </c>
      <c r="C494" t="s">
        <v>44</v>
      </c>
      <c r="E494">
        <v>-0.05</v>
      </c>
      <c r="F494">
        <v>0</v>
      </c>
      <c r="G494">
        <v>10</v>
      </c>
      <c r="H494">
        <v>14</v>
      </c>
      <c r="I494" t="str">
        <f>VLOOKUP(U494,[2]BaseCases!$H$2:$K$143,2,FALSE)</f>
        <v>1.0303</v>
      </c>
      <c r="J494">
        <v>0</v>
      </c>
      <c r="K494">
        <v>0</v>
      </c>
      <c r="L494">
        <f t="shared" si="30"/>
        <v>0</v>
      </c>
      <c r="M494">
        <f t="shared" si="31"/>
        <v>0</v>
      </c>
      <c r="N494">
        <f>[2]Inputs!$B$5^2/((G494*[2]Inputs!$B$7)*(SQRT(1+H494^2)))</f>
        <v>1.1936621144128245</v>
      </c>
      <c r="O494">
        <f t="shared" si="32"/>
        <v>5.3193623249290875E-2</v>
      </c>
      <c r="P494" t="str">
        <f>VLOOKUP(U494,[2]BaseCases!$H$2:$K$143,4,FALSE)</f>
        <v>1.0000</v>
      </c>
      <c r="Q494" t="str">
        <f>VLOOKUP(U494,[2]BaseCases!$H$2:$K$143,3,FALSE)</f>
        <v>1.0300</v>
      </c>
      <c r="R494">
        <v>0</v>
      </c>
      <c r="S494">
        <v>0</v>
      </c>
      <c r="T494" t="e">
        <f>IF(V494="","Test_"&amp;A494&amp;"_"&amp;[2]Inputs!$A$1&amp;"_R0"&amp;"_SCR"&amp;ROUND(G494,2)&amp;"_XR"&amp;ROUND(H494,2)&amp;"_P"&amp;E494&amp;"_Q"&amp;VLOOKUP(F494,#REF!,2,FALSE),"Test_"&amp;A494&amp;"_"&amp;[2]Inputs!$A$1&amp;"_R0"&amp;"_SCR"&amp;ROUND(G494,2)&amp;"_XR"&amp;ROUND(H494,2)&amp;"_P"&amp;E494&amp;"_Q"&amp;VLOOKUP(F494,#REF!,2,FALSE)&amp;"_"&amp;V494)</f>
        <v>#REF!</v>
      </c>
      <c r="U494" t="str">
        <f t="shared" si="33"/>
        <v>PSSE_DMAT_BESSC_SCR10_XR14_P-0.05_Q0</v>
      </c>
    </row>
    <row r="495" spans="1:21" x14ac:dyDescent="0.25">
      <c r="A495" s="5" t="s">
        <v>870</v>
      </c>
      <c r="B495" s="5" t="s">
        <v>17</v>
      </c>
      <c r="C495" t="s">
        <v>44</v>
      </c>
      <c r="E495">
        <v>-0.05</v>
      </c>
      <c r="F495">
        <v>0</v>
      </c>
      <c r="G495">
        <v>10</v>
      </c>
      <c r="H495">
        <v>3</v>
      </c>
      <c r="I495" t="str">
        <f>VLOOKUP(U495,[2]BaseCases!$H$2:$K$143,2,FALSE)</f>
        <v>1.0315</v>
      </c>
      <c r="J495">
        <v>0</v>
      </c>
      <c r="K495">
        <v>0</v>
      </c>
      <c r="L495">
        <f t="shared" si="30"/>
        <v>0</v>
      </c>
      <c r="M495">
        <f t="shared" si="31"/>
        <v>0</v>
      </c>
      <c r="N495">
        <f>[2]Inputs!$B$5^2/((G495*[2]Inputs!$B$7)*(SQRT(1+H495^2)))</f>
        <v>5.298031341420562</v>
      </c>
      <c r="O495">
        <f t="shared" si="32"/>
        <v>5.0592472598572052E-2</v>
      </c>
      <c r="P495" t="str">
        <f>VLOOKUP(U495,[2]BaseCases!$H$2:$K$143,4,FALSE)</f>
        <v>1.0000</v>
      </c>
      <c r="Q495" t="str">
        <f>VLOOKUP(U495,[2]BaseCases!$H$2:$K$143,3,FALSE)</f>
        <v>1.0300</v>
      </c>
      <c r="R495">
        <v>0</v>
      </c>
      <c r="S495">
        <v>0</v>
      </c>
      <c r="T495" t="e">
        <f>IF(V495="","Test_"&amp;A495&amp;"_"&amp;[2]Inputs!$A$1&amp;"_R0"&amp;"_SCR"&amp;ROUND(G495,2)&amp;"_XR"&amp;ROUND(H495,2)&amp;"_P"&amp;E495&amp;"_Q"&amp;VLOOKUP(F495,#REF!,2,FALSE),"Test_"&amp;A495&amp;"_"&amp;[2]Inputs!$A$1&amp;"_R0"&amp;"_SCR"&amp;ROUND(G495,2)&amp;"_XR"&amp;ROUND(H495,2)&amp;"_P"&amp;E495&amp;"_Q"&amp;VLOOKUP(F495,#REF!,2,FALSE)&amp;"_"&amp;V495)</f>
        <v>#REF!</v>
      </c>
      <c r="U495" t="str">
        <f t="shared" si="33"/>
        <v>PSSE_DMAT_BESSC_SCR10_XR3_P-0.05_Q0</v>
      </c>
    </row>
    <row r="496" spans="1:21" x14ac:dyDescent="0.25">
      <c r="A496" s="5" t="s">
        <v>871</v>
      </c>
      <c r="B496" s="5" t="s">
        <v>17</v>
      </c>
      <c r="C496" t="s">
        <v>44</v>
      </c>
      <c r="E496">
        <v>-1</v>
      </c>
      <c r="F496">
        <v>0</v>
      </c>
      <c r="G496">
        <v>3</v>
      </c>
      <c r="H496">
        <v>14</v>
      </c>
      <c r="I496" t="str">
        <f>VLOOKUP(U496,[2]BaseCases!$H$2:$K$143,2,FALSE)</f>
        <v>1.1013</v>
      </c>
      <c r="J496">
        <v>0</v>
      </c>
      <c r="K496">
        <v>0</v>
      </c>
      <c r="L496">
        <f t="shared" si="30"/>
        <v>0</v>
      </c>
      <c r="M496">
        <f t="shared" si="31"/>
        <v>0</v>
      </c>
      <c r="N496">
        <f>[2]Inputs!$B$5^2/((G496*[2]Inputs!$B$7)*(SQRT(1+H496^2)))</f>
        <v>3.9788737147094158</v>
      </c>
      <c r="O496">
        <f t="shared" si="32"/>
        <v>0.17731207749763628</v>
      </c>
      <c r="P496" t="str">
        <f>VLOOKUP(U496,[2]BaseCases!$H$2:$K$143,4,FALSE)</f>
        <v>1.0000</v>
      </c>
      <c r="Q496" t="str">
        <f>VLOOKUP(U496,[2]BaseCases!$H$2:$K$143,3,FALSE)</f>
        <v>1.0300</v>
      </c>
      <c r="R496">
        <v>0</v>
      </c>
      <c r="S496">
        <v>0</v>
      </c>
      <c r="T496" t="e">
        <f>IF(V496="","Test_"&amp;A496&amp;"_"&amp;[2]Inputs!$A$1&amp;"_R0"&amp;"_SCR"&amp;ROUND(G496,2)&amp;"_XR"&amp;ROUND(H496,2)&amp;"_P"&amp;E496&amp;"_Q"&amp;VLOOKUP(F496,#REF!,2,FALSE),"Test_"&amp;A496&amp;"_"&amp;[2]Inputs!$A$1&amp;"_R0"&amp;"_SCR"&amp;ROUND(G496,2)&amp;"_XR"&amp;ROUND(H496,2)&amp;"_P"&amp;E496&amp;"_Q"&amp;VLOOKUP(F496,#REF!,2,FALSE)&amp;"_"&amp;V496)</f>
        <v>#REF!</v>
      </c>
      <c r="U496" t="str">
        <f t="shared" si="33"/>
        <v>PSSE_DMAT_BESSC_SCR3_XR14_P-1_Q0</v>
      </c>
    </row>
    <row r="497" spans="1:22" x14ac:dyDescent="0.25">
      <c r="A497" s="5" t="s">
        <v>872</v>
      </c>
      <c r="B497" s="5" t="s">
        <v>17</v>
      </c>
      <c r="C497" t="s">
        <v>44</v>
      </c>
      <c r="E497">
        <v>-1</v>
      </c>
      <c r="F497">
        <v>0</v>
      </c>
      <c r="G497">
        <v>3</v>
      </c>
      <c r="H497">
        <v>3</v>
      </c>
      <c r="I497" t="str">
        <f>VLOOKUP(U497,[2]BaseCases!$H$2:$K$143,2,FALSE)</f>
        <v>1.1731</v>
      </c>
      <c r="J497">
        <v>0</v>
      </c>
      <c r="K497">
        <v>0</v>
      </c>
      <c r="L497">
        <f t="shared" si="30"/>
        <v>0</v>
      </c>
      <c r="M497">
        <f t="shared" si="31"/>
        <v>0</v>
      </c>
      <c r="N497">
        <f>[2]Inputs!$B$5^2/((G497*[2]Inputs!$B$7)*(SQRT(1+H497^2)))</f>
        <v>17.660104471401873</v>
      </c>
      <c r="O497">
        <f t="shared" si="32"/>
        <v>0.16864157532857349</v>
      </c>
      <c r="P497" t="str">
        <f>VLOOKUP(U497,[2]BaseCases!$H$2:$K$143,4,FALSE)</f>
        <v>1.0000</v>
      </c>
      <c r="Q497" t="str">
        <f>VLOOKUP(U497,[2]BaseCases!$H$2:$K$143,3,FALSE)</f>
        <v>1.0300</v>
      </c>
      <c r="R497">
        <v>0</v>
      </c>
      <c r="S497">
        <v>0</v>
      </c>
      <c r="T497" t="e">
        <f>IF(V497="","Test_"&amp;A497&amp;"_"&amp;[2]Inputs!$A$1&amp;"_R0"&amp;"_SCR"&amp;ROUND(G497,2)&amp;"_XR"&amp;ROUND(H497,2)&amp;"_P"&amp;E497&amp;"_Q"&amp;VLOOKUP(F497,#REF!,2,FALSE),"Test_"&amp;A497&amp;"_"&amp;[2]Inputs!$A$1&amp;"_R0"&amp;"_SCR"&amp;ROUND(G497,2)&amp;"_XR"&amp;ROUND(H497,2)&amp;"_P"&amp;E497&amp;"_Q"&amp;VLOOKUP(F497,#REF!,2,FALSE)&amp;"_"&amp;V497)</f>
        <v>#REF!</v>
      </c>
      <c r="U497" t="str">
        <f t="shared" si="33"/>
        <v>PSSE_DMAT_BESSC_SCR3_XR3_P-1_Q0</v>
      </c>
    </row>
    <row r="498" spans="1:22" x14ac:dyDescent="0.25">
      <c r="A498" s="5" t="s">
        <v>873</v>
      </c>
      <c r="B498" s="5" t="s">
        <v>17</v>
      </c>
      <c r="C498" t="s">
        <v>44</v>
      </c>
      <c r="E498">
        <v>-0.05</v>
      </c>
      <c r="F498">
        <v>0</v>
      </c>
      <c r="G498">
        <v>3</v>
      </c>
      <c r="H498">
        <v>14</v>
      </c>
      <c r="I498" t="str">
        <f>VLOOKUP(U498,[2]BaseCases!$H$2:$K$143,2,FALSE)</f>
        <v>1.0311</v>
      </c>
      <c r="J498">
        <v>0</v>
      </c>
      <c r="K498">
        <v>0</v>
      </c>
      <c r="L498">
        <f t="shared" si="30"/>
        <v>0</v>
      </c>
      <c r="M498">
        <f t="shared" si="31"/>
        <v>0</v>
      </c>
      <c r="N498">
        <f>[2]Inputs!$B$5^2/((G498*[2]Inputs!$B$7)*(SQRT(1+H498^2)))</f>
        <v>3.9788737147094158</v>
      </c>
      <c r="O498">
        <f t="shared" si="32"/>
        <v>0.17731207749763628</v>
      </c>
      <c r="P498" t="str">
        <f>VLOOKUP(U498,[2]BaseCases!$H$2:$K$143,4,FALSE)</f>
        <v>1.0000</v>
      </c>
      <c r="Q498" t="str">
        <f>VLOOKUP(U498,[2]BaseCases!$H$2:$K$143,3,FALSE)</f>
        <v>1.0300</v>
      </c>
      <c r="R498">
        <v>0</v>
      </c>
      <c r="S498">
        <v>0</v>
      </c>
      <c r="T498" t="e">
        <f>IF(V498="","Test_"&amp;A498&amp;"_"&amp;[2]Inputs!$A$1&amp;"_R0"&amp;"_SCR"&amp;ROUND(G498,2)&amp;"_XR"&amp;ROUND(H498,2)&amp;"_P"&amp;E498&amp;"_Q"&amp;VLOOKUP(F498,#REF!,2,FALSE),"Test_"&amp;A498&amp;"_"&amp;[2]Inputs!$A$1&amp;"_R0"&amp;"_SCR"&amp;ROUND(G498,2)&amp;"_XR"&amp;ROUND(H498,2)&amp;"_P"&amp;E498&amp;"_Q"&amp;VLOOKUP(F498,#REF!,2,FALSE)&amp;"_"&amp;V498)</f>
        <v>#REF!</v>
      </c>
      <c r="U498" t="str">
        <f t="shared" si="33"/>
        <v>PSSE_DMAT_BESSC_SCR3_XR14_P-0.05_Q0</v>
      </c>
    </row>
    <row r="499" spans="1:22" x14ac:dyDescent="0.25">
      <c r="A499" s="5" t="s">
        <v>874</v>
      </c>
      <c r="B499" s="5" t="s">
        <v>17</v>
      </c>
      <c r="C499" t="s">
        <v>44</v>
      </c>
      <c r="E499">
        <v>-0.05</v>
      </c>
      <c r="F499">
        <v>0</v>
      </c>
      <c r="G499">
        <v>3</v>
      </c>
      <c r="H499">
        <v>3</v>
      </c>
      <c r="I499" t="str">
        <f>VLOOKUP(U499,[2]BaseCases!$H$2:$K$143,2,FALSE)</f>
        <v>1.0351</v>
      </c>
      <c r="J499">
        <v>0</v>
      </c>
      <c r="K499">
        <v>0</v>
      </c>
      <c r="L499">
        <f t="shared" si="30"/>
        <v>0</v>
      </c>
      <c r="M499">
        <f t="shared" si="31"/>
        <v>0</v>
      </c>
      <c r="N499">
        <f>[2]Inputs!$B$5^2/((G499*[2]Inputs!$B$7)*(SQRT(1+H499^2)))</f>
        <v>17.660104471401873</v>
      </c>
      <c r="O499">
        <f t="shared" si="32"/>
        <v>0.16864157532857349</v>
      </c>
      <c r="P499" t="str">
        <f>VLOOKUP(U499,[2]BaseCases!$H$2:$K$143,4,FALSE)</f>
        <v>1.0000</v>
      </c>
      <c r="Q499" t="str">
        <f>VLOOKUP(U499,[2]BaseCases!$H$2:$K$143,3,FALSE)</f>
        <v>1.0300</v>
      </c>
      <c r="R499">
        <v>0</v>
      </c>
      <c r="S499">
        <v>0</v>
      </c>
      <c r="T499" t="e">
        <f>IF(V499="","Test_"&amp;A499&amp;"_"&amp;[2]Inputs!$A$1&amp;"_R0"&amp;"_SCR"&amp;ROUND(G499,2)&amp;"_XR"&amp;ROUND(H499,2)&amp;"_P"&amp;E499&amp;"_Q"&amp;VLOOKUP(F499,#REF!,2,FALSE),"Test_"&amp;A499&amp;"_"&amp;[2]Inputs!$A$1&amp;"_R0"&amp;"_SCR"&amp;ROUND(G499,2)&amp;"_XR"&amp;ROUND(H499,2)&amp;"_P"&amp;E499&amp;"_Q"&amp;VLOOKUP(F499,#REF!,2,FALSE)&amp;"_"&amp;V499)</f>
        <v>#REF!</v>
      </c>
      <c r="U499" t="str">
        <f t="shared" si="33"/>
        <v>PSSE_DMAT_BESSC_SCR3_XR3_P-0.05_Q0</v>
      </c>
    </row>
    <row r="500" spans="1:22" s="3" customFormat="1" x14ac:dyDescent="0.25">
      <c r="A500" s="11" t="s">
        <v>875</v>
      </c>
      <c r="B500" s="5" t="s">
        <v>17</v>
      </c>
      <c r="C500" s="3" t="s">
        <v>44</v>
      </c>
      <c r="E500" s="3">
        <v>-1</v>
      </c>
      <c r="F500" s="3">
        <v>0</v>
      </c>
      <c r="G500" s="3">
        <v>7.06</v>
      </c>
      <c r="H500" s="3">
        <v>1.6319999999999999</v>
      </c>
      <c r="I500" s="3" t="str">
        <f>VLOOKUP(V500,[2]BaseCases!$H$2:$K$143,2,FALSE)</f>
        <v>1.1081</v>
      </c>
      <c r="J500" s="3">
        <v>0</v>
      </c>
      <c r="K500" s="3">
        <v>0</v>
      </c>
      <c r="L500" s="3">
        <f t="shared" si="30"/>
        <v>0</v>
      </c>
      <c r="M500" s="3">
        <f t="shared" si="31"/>
        <v>0</v>
      </c>
      <c r="N500" s="3">
        <f>[2]Inputs!$B$5^2/((G500*[2]Inputs!$B$7)*(SQRT(1+H500^2)))</f>
        <v>12.398416711713383</v>
      </c>
      <c r="O500" s="3">
        <f t="shared" si="32"/>
        <v>6.4407510153791828E-2</v>
      </c>
      <c r="P500" s="3" t="str">
        <f>VLOOKUP(V500,[2]BaseCases!$H$2:$K$143,4,FALSE)</f>
        <v>1.0000</v>
      </c>
      <c r="Q500" s="3" t="str">
        <f>VLOOKUP(V500,[2]BaseCases!$H$2:$K$143,3,FALSE)</f>
        <v>1.0300</v>
      </c>
      <c r="R500" s="3">
        <v>0</v>
      </c>
      <c r="S500" s="3">
        <v>0</v>
      </c>
      <c r="T500" s="3" t="e">
        <f>IF(V500="","Test_"&amp;A500&amp;"_"&amp;[2]Inputs!$A$1&amp;"_R0"&amp;"_SCR"&amp;ROUND(G500,2)&amp;"_XR"&amp;ROUND(H500,2)&amp;"_P"&amp;E500&amp;"_Q"&amp;VLOOKUP(F500,#REF!,2,FALSE),"Test_"&amp;A500&amp;"_"&amp;[2]Inputs!$A$1&amp;"_R0"&amp;"_SCR"&amp;ROUND(G500,2)&amp;"_XR"&amp;ROUND(H500,2)&amp;"_P"&amp;E500&amp;"_Q"&amp;VLOOKUP(F500,#REF!,2,FALSE))</f>
        <v>#REF!</v>
      </c>
      <c r="U500" s="3" t="str">
        <f>"PSSE_DMAT_BESSC_SCR"&amp;ROUND(G500,2)&amp;"_XR"&amp;ROUND(H500,2)&amp;"_P"&amp;E500&amp;"_Q"&amp;F500&amp;"_TF"</f>
        <v>PSSE_DMAT_BESSC_SCR7.06_XR1.63_P-1_Q0_TF</v>
      </c>
      <c r="V500" s="3" t="str">
        <f>"PSSE_DMAT_BESSC_SCR"&amp;ROUND(G500,2)&amp;"_XR"&amp;ROUND(H500,2)&amp;"_P"&amp;E500&amp;"_Q"&amp;F500</f>
        <v>PSSE_DMAT_BESSC_SCR7.06_XR1.63_P-1_Q0</v>
      </c>
    </row>
    <row r="501" spans="1:22" s="3" customFormat="1" x14ac:dyDescent="0.25">
      <c r="A501" s="11" t="s">
        <v>876</v>
      </c>
      <c r="B501" s="5" t="s">
        <v>17</v>
      </c>
      <c r="C501" s="3" t="s">
        <v>44</v>
      </c>
      <c r="E501" s="3">
        <v>-1</v>
      </c>
      <c r="F501" s="3">
        <v>0</v>
      </c>
      <c r="G501" s="3">
        <v>4.53</v>
      </c>
      <c r="H501" s="3">
        <v>1.212</v>
      </c>
      <c r="I501" s="3" t="str">
        <f>VLOOKUP(V501,[2]BaseCases!$H$2:$K$143,2,FALSE)</f>
        <v>1.1782</v>
      </c>
      <c r="J501" s="3">
        <v>0</v>
      </c>
      <c r="K501" s="3">
        <v>0</v>
      </c>
      <c r="L501" s="3">
        <f t="shared" si="30"/>
        <v>0</v>
      </c>
      <c r="M501" s="3">
        <f t="shared" si="31"/>
        <v>0</v>
      </c>
      <c r="N501" s="3">
        <f>[2]Inputs!$B$5^2/((G501*[2]Inputs!$B$7)*(SQRT(1+H501^2)))</f>
        <v>23.537519962726652</v>
      </c>
      <c r="O501" s="3">
        <f t="shared" si="32"/>
        <v>9.0805770640656758E-2</v>
      </c>
      <c r="P501" s="3" t="str">
        <f>VLOOKUP(V501,[2]BaseCases!$H$2:$K$143,4,FALSE)</f>
        <v>1.0000</v>
      </c>
      <c r="Q501" s="3" t="str">
        <f>VLOOKUP(V501,[2]BaseCases!$H$2:$K$143,3,FALSE)</f>
        <v>1.0300</v>
      </c>
      <c r="R501" s="3">
        <v>0</v>
      </c>
      <c r="S501" s="3">
        <v>0</v>
      </c>
      <c r="T501" s="3" t="e">
        <f>IF(V501="","Test_"&amp;A501&amp;"_"&amp;[2]Inputs!$A$1&amp;"_R0"&amp;"_SCR"&amp;ROUND(G501,2)&amp;"_XR"&amp;ROUND(H501,2)&amp;"_P"&amp;E501&amp;"_Q"&amp;VLOOKUP(F501,#REF!,2,FALSE),"Test_"&amp;A501&amp;"_"&amp;[2]Inputs!$A$1&amp;"_R0"&amp;"_SCR"&amp;ROUND(G501,2)&amp;"_XR"&amp;ROUND(H501,2)&amp;"_P"&amp;E501&amp;"_Q"&amp;VLOOKUP(F501,#REF!,2,FALSE))</f>
        <v>#REF!</v>
      </c>
      <c r="U501" s="3" t="str">
        <f>"PSSE_DMAT_BESSC_SCR"&amp;ROUND(G501,2)&amp;"_XR"&amp;ROUND(H501,2)&amp;"_P"&amp;E501&amp;"_Q"&amp;F501&amp;"_TF"</f>
        <v>PSSE_DMAT_BESSC_SCR4.53_XR1.21_P-1_Q0_TF</v>
      </c>
      <c r="V501" s="3" t="str">
        <f>"PSSE_DMAT_BESSC_SCR"&amp;ROUND(G501,2)&amp;"_XR"&amp;ROUND(H501,2)&amp;"_P"&amp;E501&amp;"_Q"&amp;F501</f>
        <v>PSSE_DMAT_BESSC_SCR4.53_XR1.21_P-1_Q0</v>
      </c>
    </row>
    <row r="502" spans="1:22" x14ac:dyDescent="0.25">
      <c r="A502" s="5" t="s">
        <v>877</v>
      </c>
      <c r="B502" s="5" t="s">
        <v>17</v>
      </c>
      <c r="C502" t="s">
        <v>44</v>
      </c>
      <c r="E502">
        <v>-0.05</v>
      </c>
      <c r="F502">
        <v>0</v>
      </c>
      <c r="G502">
        <v>7.06</v>
      </c>
      <c r="H502">
        <v>1.6319999999999999</v>
      </c>
      <c r="I502" t="str">
        <f>VLOOKUP(U502,[2]BaseCases!$H$2:$K$143,2,FALSE)</f>
        <v>1.0336</v>
      </c>
      <c r="J502">
        <v>0</v>
      </c>
      <c r="K502">
        <v>0</v>
      </c>
      <c r="L502">
        <f t="shared" si="30"/>
        <v>0</v>
      </c>
      <c r="M502">
        <f t="shared" si="31"/>
        <v>0</v>
      </c>
      <c r="N502">
        <f>[2]Inputs!$B$5^2/((G502*[2]Inputs!$B$7)*(SQRT(1+H502^2)))</f>
        <v>12.398416711713383</v>
      </c>
      <c r="O502">
        <f t="shared" si="32"/>
        <v>6.4407510153791828E-2</v>
      </c>
      <c r="P502" t="str">
        <f>VLOOKUP(U502,[2]BaseCases!$H$2:$K$143,4,FALSE)</f>
        <v>1.0000</v>
      </c>
      <c r="Q502" t="str">
        <f>VLOOKUP(U502,[2]BaseCases!$H$2:$K$143,3,FALSE)</f>
        <v>1.0300</v>
      </c>
      <c r="R502">
        <v>0</v>
      </c>
      <c r="S502">
        <v>0</v>
      </c>
      <c r="T502" t="e">
        <f>IF(V502="","Test_"&amp;A502&amp;"_"&amp;[2]Inputs!$A$1&amp;"_R0"&amp;"_SCR"&amp;ROUND(G502,2)&amp;"_XR"&amp;ROUND(H502,2)&amp;"_P"&amp;E502&amp;"_Q"&amp;VLOOKUP(F502,#REF!,2,FALSE),"Test_"&amp;A502&amp;"_"&amp;[2]Inputs!$A$1&amp;"_R0"&amp;"_SCR"&amp;ROUND(G502,2)&amp;"_XR"&amp;ROUND(H502,2)&amp;"_P"&amp;E502&amp;"_Q"&amp;VLOOKUP(F502,#REF!,2,FALSE)&amp;"_"&amp;V502)</f>
        <v>#REF!</v>
      </c>
      <c r="U502" t="str">
        <f t="shared" si="33"/>
        <v>PSSE_DMAT_BESSC_SCR7.06_XR1.63_P-0.05_Q0</v>
      </c>
    </row>
    <row r="503" spans="1:22" x14ac:dyDescent="0.25">
      <c r="A503" s="5" t="s">
        <v>878</v>
      </c>
      <c r="B503" s="5" t="s">
        <v>17</v>
      </c>
      <c r="C503" t="s">
        <v>44</v>
      </c>
      <c r="E503">
        <v>-0.05</v>
      </c>
      <c r="F503">
        <v>0</v>
      </c>
      <c r="G503">
        <v>4.53</v>
      </c>
      <c r="H503">
        <v>1.212</v>
      </c>
      <c r="I503" t="str">
        <f>VLOOKUP(U503,[2]BaseCases!$H$2:$K$143,2,FALSE)</f>
        <v>1.0368</v>
      </c>
      <c r="J503">
        <v>0</v>
      </c>
      <c r="K503">
        <v>0</v>
      </c>
      <c r="L503">
        <f t="shared" si="30"/>
        <v>0</v>
      </c>
      <c r="M503">
        <f t="shared" si="31"/>
        <v>0</v>
      </c>
      <c r="N503">
        <f>[2]Inputs!$B$5^2/((G503*[2]Inputs!$B$7)*(SQRT(1+H503^2)))</f>
        <v>23.537519962726652</v>
      </c>
      <c r="O503">
        <f t="shared" si="32"/>
        <v>9.0805770640656758E-2</v>
      </c>
      <c r="P503" t="str">
        <f>VLOOKUP(U503,[2]BaseCases!$H$2:$K$143,4,FALSE)</f>
        <v>1.0000</v>
      </c>
      <c r="Q503" t="str">
        <f>VLOOKUP(U503,[2]BaseCases!$H$2:$K$143,3,FALSE)</f>
        <v>1.0300</v>
      </c>
      <c r="R503">
        <v>0</v>
      </c>
      <c r="S503">
        <v>0</v>
      </c>
      <c r="T503" t="e">
        <f>IF(V503="","Test_"&amp;A503&amp;"_"&amp;[2]Inputs!$A$1&amp;"_R0"&amp;"_SCR"&amp;ROUND(G503,2)&amp;"_XR"&amp;ROUND(H503,2)&amp;"_P"&amp;E503&amp;"_Q"&amp;VLOOKUP(F503,#REF!,2,FALSE),"Test_"&amp;A503&amp;"_"&amp;[2]Inputs!$A$1&amp;"_R0"&amp;"_SCR"&amp;ROUND(G503,2)&amp;"_XR"&amp;ROUND(H503,2)&amp;"_P"&amp;E503&amp;"_Q"&amp;VLOOKUP(F503,#REF!,2,FALSE)&amp;"_"&amp;V503)</f>
        <v>#REF!</v>
      </c>
      <c r="U503" t="str">
        <f t="shared" si="33"/>
        <v>PSSE_DMAT_BESSC_SCR4.53_XR1.21_P-0.05_Q0</v>
      </c>
    </row>
    <row r="504" spans="1:22" x14ac:dyDescent="0.25">
      <c r="A504" s="5" t="s">
        <v>879</v>
      </c>
      <c r="B504" s="5" t="s">
        <v>17</v>
      </c>
      <c r="C504" t="s">
        <v>45</v>
      </c>
      <c r="E504">
        <v>-0.05</v>
      </c>
      <c r="F504">
        <v>0</v>
      </c>
      <c r="G504">
        <v>1</v>
      </c>
      <c r="H504">
        <v>14</v>
      </c>
      <c r="I504" t="str">
        <f>VLOOKUP(U504,[2]BaseCases!$H$2:$K$143,2,FALSE)</f>
        <v>1.0341</v>
      </c>
      <c r="J504">
        <v>0</v>
      </c>
      <c r="K504">
        <v>0</v>
      </c>
      <c r="L504">
        <f t="shared" si="30"/>
        <v>0</v>
      </c>
      <c r="M504">
        <f t="shared" si="31"/>
        <v>0</v>
      </c>
      <c r="N504">
        <f>[2]Inputs!$B$5^2/((G504*[2]Inputs!$B$7)*(SQRT(1+H504^2)))</f>
        <v>11.936621144128248</v>
      </c>
      <c r="O504">
        <f t="shared" si="32"/>
        <v>0.53193623249290878</v>
      </c>
      <c r="P504" t="str">
        <f>VLOOKUP(U504,[2]BaseCases!$H$2:$K$143,4,FALSE)</f>
        <v>1.0000</v>
      </c>
      <c r="Q504" t="str">
        <f>VLOOKUP(U504,[2]BaseCases!$H$2:$K$143,3,FALSE)</f>
        <v>1.0300</v>
      </c>
      <c r="R504">
        <v>0</v>
      </c>
      <c r="S504">
        <v>0</v>
      </c>
      <c r="T504" t="e">
        <f>IF(V504="","Test_"&amp;A504&amp;"_"&amp;[2]Inputs!$A$1&amp;"_R0"&amp;"_SCR"&amp;ROUND(G504,2)&amp;"_XR"&amp;ROUND(H504,2)&amp;"_P"&amp;E504&amp;"_Q"&amp;VLOOKUP(F504,#REF!,2,FALSE),"Test_"&amp;A504&amp;"_"&amp;[2]Inputs!$A$1&amp;"_R0"&amp;"_SCR"&amp;ROUND(G504,2)&amp;"_XR"&amp;ROUND(H504,2)&amp;"_P"&amp;E504&amp;"_Q"&amp;VLOOKUP(F504,#REF!,2,FALSE)&amp;"_"&amp;V504)</f>
        <v>#REF!</v>
      </c>
      <c r="U504" t="str">
        <f t="shared" si="33"/>
        <v>PSSE_DMAT_BESSC_SCR1_XR14_P-0.05_Q0</v>
      </c>
    </row>
    <row r="505" spans="1:22" x14ac:dyDescent="0.25">
      <c r="A505" s="5" t="s">
        <v>880</v>
      </c>
      <c r="B505" s="5" t="s">
        <v>17</v>
      </c>
      <c r="C505" t="s">
        <v>45</v>
      </c>
      <c r="E505">
        <v>-0.05</v>
      </c>
      <c r="F505">
        <v>0</v>
      </c>
      <c r="G505">
        <v>1</v>
      </c>
      <c r="H505">
        <v>3</v>
      </c>
      <c r="I505" t="str">
        <f>VLOOKUP(U505,[2]BaseCases!$H$2:$K$143,2,FALSE)</f>
        <v>1.0457</v>
      </c>
      <c r="J505">
        <v>0</v>
      </c>
      <c r="K505">
        <v>0</v>
      </c>
      <c r="L505">
        <f t="shared" si="30"/>
        <v>0</v>
      </c>
      <c r="M505">
        <f t="shared" si="31"/>
        <v>0</v>
      </c>
      <c r="N505">
        <f>[2]Inputs!$B$5^2/((G505*[2]Inputs!$B$7)*(SQRT(1+H505^2)))</f>
        <v>52.980313414205618</v>
      </c>
      <c r="O505">
        <f t="shared" si="32"/>
        <v>0.50592472598572047</v>
      </c>
      <c r="P505" t="str">
        <f>VLOOKUP(U505,[2]BaseCases!$H$2:$K$143,4,FALSE)</f>
        <v>1.0000</v>
      </c>
      <c r="Q505" t="str">
        <f>VLOOKUP(U505,[2]BaseCases!$H$2:$K$143,3,FALSE)</f>
        <v>1.0300</v>
      </c>
      <c r="R505">
        <v>0</v>
      </c>
      <c r="S505">
        <v>0</v>
      </c>
      <c r="T505" t="e">
        <f>IF(V505="","Test_"&amp;A505&amp;"_"&amp;[2]Inputs!$A$1&amp;"_R0"&amp;"_SCR"&amp;ROUND(G505,2)&amp;"_XR"&amp;ROUND(H505,2)&amp;"_P"&amp;E505&amp;"_Q"&amp;VLOOKUP(F505,#REF!,2,FALSE),"Test_"&amp;A505&amp;"_"&amp;[2]Inputs!$A$1&amp;"_R0"&amp;"_SCR"&amp;ROUND(G505,2)&amp;"_XR"&amp;ROUND(H505,2)&amp;"_P"&amp;E505&amp;"_Q"&amp;VLOOKUP(F505,#REF!,2,FALSE)&amp;"_"&amp;V505)</f>
        <v>#REF!</v>
      </c>
      <c r="U505" t="str">
        <f t="shared" si="33"/>
        <v>PSSE_DMAT_BESSC_SCR1_XR3_P-0.05_Q0</v>
      </c>
    </row>
    <row r="506" spans="1:22" x14ac:dyDescent="0.25">
      <c r="A506" s="5" t="s">
        <v>881</v>
      </c>
      <c r="B506" s="5" t="s">
        <v>17</v>
      </c>
      <c r="C506" t="s">
        <v>46</v>
      </c>
      <c r="E506">
        <v>-1</v>
      </c>
      <c r="F506">
        <v>0</v>
      </c>
      <c r="G506">
        <v>3</v>
      </c>
      <c r="H506">
        <v>14</v>
      </c>
      <c r="I506" t="str">
        <f>VLOOKUP(U506,[2]BaseCases!$H$2:$K$143,2,FALSE)</f>
        <v>1.1013</v>
      </c>
      <c r="J506">
        <v>0</v>
      </c>
      <c r="K506">
        <v>0.43</v>
      </c>
      <c r="L506">
        <f t="shared" si="30"/>
        <v>15.915494858837663</v>
      </c>
      <c r="M506">
        <f t="shared" si="31"/>
        <v>0.70924830999054511</v>
      </c>
      <c r="N506">
        <f>[2]Inputs!$B$5^2/((G506*[2]Inputs!$B$7)*(SQRT(1+H506^2)))</f>
        <v>3.9788737147094158</v>
      </c>
      <c r="O506">
        <f t="shared" si="32"/>
        <v>0.17731207749763628</v>
      </c>
      <c r="P506" t="str">
        <f>VLOOKUP(U506,[2]BaseCases!$H$2:$K$143,4,FALSE)</f>
        <v>1.0000</v>
      </c>
      <c r="Q506" t="str">
        <f>VLOOKUP(U506,[2]BaseCases!$H$2:$K$143,3,FALSE)</f>
        <v>1.0300</v>
      </c>
      <c r="R506">
        <v>0</v>
      </c>
      <c r="S506">
        <v>4</v>
      </c>
      <c r="T506" t="e">
        <f>IF(V506="","Test_"&amp;A506&amp;"_"&amp;[2]Inputs!$A$1&amp;"_R0"&amp;"_SCR"&amp;ROUND(G506,2)&amp;"_XR"&amp;ROUND(H506,2)&amp;"_P"&amp;E506&amp;"_Q"&amp;VLOOKUP(F506,#REF!,2,FALSE),"Test_"&amp;A506&amp;"_"&amp;[2]Inputs!$A$1&amp;"_R0"&amp;"_SCR"&amp;ROUND(G506,2)&amp;"_XR"&amp;ROUND(H506,2)&amp;"_P"&amp;E506&amp;"_Q"&amp;VLOOKUP(F506,#REF!,2,FALSE)&amp;"_"&amp;V506)</f>
        <v>#REF!</v>
      </c>
      <c r="U506" t="str">
        <f t="shared" si="33"/>
        <v>PSSE_DMAT_BESSC_SCR3_XR14_P-1_Q0</v>
      </c>
    </row>
    <row r="507" spans="1:22" x14ac:dyDescent="0.25">
      <c r="A507" s="5" t="s">
        <v>882</v>
      </c>
      <c r="B507" s="5" t="s">
        <v>17</v>
      </c>
      <c r="C507" t="s">
        <v>46</v>
      </c>
      <c r="E507">
        <v>-1</v>
      </c>
      <c r="F507">
        <v>0</v>
      </c>
      <c r="G507">
        <v>3</v>
      </c>
      <c r="H507">
        <v>3</v>
      </c>
      <c r="I507" t="str">
        <f>VLOOKUP(U507,[2]BaseCases!$H$2:$K$143,2,FALSE)</f>
        <v>1.1731</v>
      </c>
      <c r="J507">
        <v>0</v>
      </c>
      <c r="K507">
        <v>0.43</v>
      </c>
      <c r="L507">
        <f t="shared" si="30"/>
        <v>70.640417885607491</v>
      </c>
      <c r="M507">
        <f t="shared" si="31"/>
        <v>0.67456630131429396</v>
      </c>
      <c r="N507">
        <f>[2]Inputs!$B$5^2/((G507*[2]Inputs!$B$7)*(SQRT(1+H507^2)))</f>
        <v>17.660104471401873</v>
      </c>
      <c r="O507">
        <f t="shared" si="32"/>
        <v>0.16864157532857349</v>
      </c>
      <c r="P507" t="str">
        <f>VLOOKUP(U507,[2]BaseCases!$H$2:$K$143,4,FALSE)</f>
        <v>1.0000</v>
      </c>
      <c r="Q507" t="str">
        <f>VLOOKUP(U507,[2]BaseCases!$H$2:$K$143,3,FALSE)</f>
        <v>1.0300</v>
      </c>
      <c r="R507">
        <v>0</v>
      </c>
      <c r="S507">
        <v>4</v>
      </c>
      <c r="T507" t="e">
        <f>IF(V507="","Test_"&amp;A507&amp;"_"&amp;[2]Inputs!$A$1&amp;"_R0"&amp;"_SCR"&amp;ROUND(G507,2)&amp;"_XR"&amp;ROUND(H507,2)&amp;"_P"&amp;E507&amp;"_Q"&amp;VLOOKUP(F507,#REF!,2,FALSE),"Test_"&amp;A507&amp;"_"&amp;[2]Inputs!$A$1&amp;"_R0"&amp;"_SCR"&amp;ROUND(G507,2)&amp;"_XR"&amp;ROUND(H507,2)&amp;"_P"&amp;E507&amp;"_Q"&amp;VLOOKUP(F507,#REF!,2,FALSE)&amp;"_"&amp;V507)</f>
        <v>#REF!</v>
      </c>
      <c r="U507" t="str">
        <f t="shared" si="33"/>
        <v>PSSE_DMAT_BESSC_SCR3_XR3_P-1_Q0</v>
      </c>
    </row>
    <row r="508" spans="1:22" x14ac:dyDescent="0.25">
      <c r="A508" s="5" t="s">
        <v>883</v>
      </c>
      <c r="B508" s="5" t="s">
        <v>17</v>
      </c>
      <c r="C508" t="s">
        <v>46</v>
      </c>
      <c r="E508">
        <v>-0.5</v>
      </c>
      <c r="F508">
        <v>0</v>
      </c>
      <c r="G508">
        <v>3</v>
      </c>
      <c r="H508">
        <v>14</v>
      </c>
      <c r="I508" t="str">
        <f>VLOOKUP(U508,[2]BaseCases!$H$2:$K$143,2,FALSE)</f>
        <v>1.0538</v>
      </c>
      <c r="J508">
        <v>0</v>
      </c>
      <c r="K508">
        <v>0.43</v>
      </c>
      <c r="L508">
        <f t="shared" si="30"/>
        <v>15.915494858837663</v>
      </c>
      <c r="M508">
        <f t="shared" si="31"/>
        <v>0.70924830999054511</v>
      </c>
      <c r="N508">
        <f>[2]Inputs!$B$5^2/((G508*[2]Inputs!$B$7)*(SQRT(1+H508^2)))</f>
        <v>3.9788737147094158</v>
      </c>
      <c r="O508">
        <f t="shared" si="32"/>
        <v>0.17731207749763628</v>
      </c>
      <c r="P508" t="str">
        <f>VLOOKUP(U508,[2]BaseCases!$H$2:$K$143,4,FALSE)</f>
        <v>1.0000</v>
      </c>
      <c r="Q508" t="str">
        <f>VLOOKUP(U508,[2]BaseCases!$H$2:$K$143,3,FALSE)</f>
        <v>1.0300</v>
      </c>
      <c r="R508">
        <v>0</v>
      </c>
      <c r="S508">
        <v>4</v>
      </c>
      <c r="T508" t="e">
        <f>IF(V508="","Test_"&amp;A508&amp;"_"&amp;[2]Inputs!$A$1&amp;"_R0"&amp;"_SCR"&amp;ROUND(G508,2)&amp;"_XR"&amp;ROUND(H508,2)&amp;"_P"&amp;E508&amp;"_Q"&amp;VLOOKUP(F508,#REF!,2,FALSE),"Test_"&amp;A508&amp;"_"&amp;[2]Inputs!$A$1&amp;"_R0"&amp;"_SCR"&amp;ROUND(G508,2)&amp;"_XR"&amp;ROUND(H508,2)&amp;"_P"&amp;E508&amp;"_Q"&amp;VLOOKUP(F508,#REF!,2,FALSE)&amp;"_"&amp;V508)</f>
        <v>#REF!</v>
      </c>
      <c r="U508" t="str">
        <f t="shared" si="33"/>
        <v>PSSE_DMAT_BESSC_SCR3_XR14_P-0.5_Q0</v>
      </c>
    </row>
    <row r="509" spans="1:22" x14ac:dyDescent="0.25">
      <c r="A509" s="5" t="s">
        <v>884</v>
      </c>
      <c r="B509" s="5" t="s">
        <v>17</v>
      </c>
      <c r="C509" t="s">
        <v>46</v>
      </c>
      <c r="E509">
        <v>-0.5</v>
      </c>
      <c r="F509">
        <v>0</v>
      </c>
      <c r="G509">
        <v>3</v>
      </c>
      <c r="H509">
        <v>3</v>
      </c>
      <c r="I509" t="str">
        <f>VLOOKUP(U509,[2]BaseCases!$H$2:$K$143,2,FALSE)</f>
        <v>1.0919</v>
      </c>
      <c r="J509">
        <v>0</v>
      </c>
      <c r="K509">
        <v>0.43</v>
      </c>
      <c r="L509">
        <f t="shared" si="30"/>
        <v>70.640417885607491</v>
      </c>
      <c r="M509">
        <f t="shared" si="31"/>
        <v>0.67456630131429396</v>
      </c>
      <c r="N509">
        <f>[2]Inputs!$B$5^2/((G509*[2]Inputs!$B$7)*(SQRT(1+H509^2)))</f>
        <v>17.660104471401873</v>
      </c>
      <c r="O509">
        <f t="shared" si="32"/>
        <v>0.16864157532857349</v>
      </c>
      <c r="P509" t="str">
        <f>VLOOKUP(U509,[2]BaseCases!$H$2:$K$143,4,FALSE)</f>
        <v>1.0000</v>
      </c>
      <c r="Q509" t="str">
        <f>VLOOKUP(U509,[2]BaseCases!$H$2:$K$143,3,FALSE)</f>
        <v>1.0300</v>
      </c>
      <c r="R509">
        <v>0</v>
      </c>
      <c r="S509">
        <v>4</v>
      </c>
      <c r="T509" t="e">
        <f>IF(V509="","Test_"&amp;A509&amp;"_"&amp;[2]Inputs!$A$1&amp;"_R0"&amp;"_SCR"&amp;ROUND(G509,2)&amp;"_XR"&amp;ROUND(H509,2)&amp;"_P"&amp;E509&amp;"_Q"&amp;VLOOKUP(F509,#REF!,2,FALSE),"Test_"&amp;A509&amp;"_"&amp;[2]Inputs!$A$1&amp;"_R0"&amp;"_SCR"&amp;ROUND(G509,2)&amp;"_XR"&amp;ROUND(H509,2)&amp;"_P"&amp;E509&amp;"_Q"&amp;VLOOKUP(F509,#REF!,2,FALSE)&amp;"_"&amp;V509)</f>
        <v>#REF!</v>
      </c>
      <c r="U509" t="str">
        <f t="shared" si="33"/>
        <v>PSSE_DMAT_BESSC_SCR3_XR3_P-0.5_Q0</v>
      </c>
    </row>
    <row r="510" spans="1:22" x14ac:dyDescent="0.25">
      <c r="A510" s="5" t="s">
        <v>885</v>
      </c>
      <c r="B510" s="5" t="s">
        <v>17</v>
      </c>
      <c r="C510" t="s">
        <v>46</v>
      </c>
      <c r="E510">
        <v>-0.05</v>
      </c>
      <c r="F510">
        <v>0</v>
      </c>
      <c r="G510">
        <v>3</v>
      </c>
      <c r="H510">
        <v>14</v>
      </c>
      <c r="I510" t="str">
        <f>VLOOKUP(U510,[2]BaseCases!$H$2:$K$143,2,FALSE)</f>
        <v>1.0311</v>
      </c>
      <c r="J510">
        <v>0</v>
      </c>
      <c r="K510">
        <v>0.43</v>
      </c>
      <c r="L510">
        <f t="shared" si="30"/>
        <v>15.915494858837663</v>
      </c>
      <c r="M510">
        <f t="shared" si="31"/>
        <v>0.70924830999054511</v>
      </c>
      <c r="N510">
        <f>[2]Inputs!$B$5^2/((G510*[2]Inputs!$B$7)*(SQRT(1+H510^2)))</f>
        <v>3.9788737147094158</v>
      </c>
      <c r="O510">
        <f t="shared" si="32"/>
        <v>0.17731207749763628</v>
      </c>
      <c r="P510" t="str">
        <f>VLOOKUP(U510,[2]BaseCases!$H$2:$K$143,4,FALSE)</f>
        <v>1.0000</v>
      </c>
      <c r="Q510" t="str">
        <f>VLOOKUP(U510,[2]BaseCases!$H$2:$K$143,3,FALSE)</f>
        <v>1.0300</v>
      </c>
      <c r="R510">
        <v>0</v>
      </c>
      <c r="S510">
        <v>4</v>
      </c>
      <c r="T510" t="e">
        <f>IF(V510="","Test_"&amp;A510&amp;"_"&amp;[2]Inputs!$A$1&amp;"_R0"&amp;"_SCR"&amp;ROUND(G510,2)&amp;"_XR"&amp;ROUND(H510,2)&amp;"_P"&amp;E510&amp;"_Q"&amp;VLOOKUP(F510,#REF!,2,FALSE),"Test_"&amp;A510&amp;"_"&amp;[2]Inputs!$A$1&amp;"_R0"&amp;"_SCR"&amp;ROUND(G510,2)&amp;"_XR"&amp;ROUND(H510,2)&amp;"_P"&amp;E510&amp;"_Q"&amp;VLOOKUP(F510,#REF!,2,FALSE)&amp;"_"&amp;V510)</f>
        <v>#REF!</v>
      </c>
      <c r="U510" t="str">
        <f t="shared" si="33"/>
        <v>PSSE_DMAT_BESSC_SCR3_XR14_P-0.05_Q0</v>
      </c>
    </row>
    <row r="511" spans="1:22" x14ac:dyDescent="0.25">
      <c r="A511" s="5" t="s">
        <v>886</v>
      </c>
      <c r="B511" s="5" t="s">
        <v>17</v>
      </c>
      <c r="C511" t="s">
        <v>46</v>
      </c>
      <c r="E511">
        <v>-0.05</v>
      </c>
      <c r="F511">
        <v>0</v>
      </c>
      <c r="G511">
        <v>3</v>
      </c>
      <c r="H511">
        <v>3</v>
      </c>
      <c r="I511" t="str">
        <f>VLOOKUP(U511,[2]BaseCases!$H$2:$K$143,2,FALSE)</f>
        <v>1.0351</v>
      </c>
      <c r="J511">
        <v>0</v>
      </c>
      <c r="K511">
        <v>0.43</v>
      </c>
      <c r="L511">
        <f t="shared" si="30"/>
        <v>70.640417885607491</v>
      </c>
      <c r="M511">
        <f t="shared" si="31"/>
        <v>0.67456630131429396</v>
      </c>
      <c r="N511">
        <f>[2]Inputs!$B$5^2/((G511*[2]Inputs!$B$7)*(SQRT(1+H511^2)))</f>
        <v>17.660104471401873</v>
      </c>
      <c r="O511">
        <f t="shared" si="32"/>
        <v>0.16864157532857349</v>
      </c>
      <c r="P511" t="str">
        <f>VLOOKUP(U511,[2]BaseCases!$H$2:$K$143,4,FALSE)</f>
        <v>1.0000</v>
      </c>
      <c r="Q511" t="str">
        <f>VLOOKUP(U511,[2]BaseCases!$H$2:$K$143,3,FALSE)</f>
        <v>1.0300</v>
      </c>
      <c r="R511">
        <v>0</v>
      </c>
      <c r="S511">
        <v>4</v>
      </c>
      <c r="T511" t="e">
        <f>IF(V511="","Test_"&amp;A511&amp;"_"&amp;[2]Inputs!$A$1&amp;"_R0"&amp;"_SCR"&amp;ROUND(G511,2)&amp;"_XR"&amp;ROUND(H511,2)&amp;"_P"&amp;E511&amp;"_Q"&amp;VLOOKUP(F511,#REF!,2,FALSE),"Test_"&amp;A511&amp;"_"&amp;[2]Inputs!$A$1&amp;"_R0"&amp;"_SCR"&amp;ROUND(G511,2)&amp;"_XR"&amp;ROUND(H511,2)&amp;"_P"&amp;E511&amp;"_Q"&amp;VLOOKUP(F511,#REF!,2,FALSE)&amp;"_"&amp;V511)</f>
        <v>#REF!</v>
      </c>
      <c r="U511" t="str">
        <f t="shared" si="33"/>
        <v>PSSE_DMAT_BESSC_SCR3_XR3_P-0.05_Q0</v>
      </c>
    </row>
    <row r="512" spans="1:22" x14ac:dyDescent="0.25">
      <c r="A512" s="5" t="s">
        <v>887</v>
      </c>
      <c r="B512" s="5" t="s">
        <v>17</v>
      </c>
      <c r="C512" t="s">
        <v>46</v>
      </c>
      <c r="E512">
        <v>-1</v>
      </c>
      <c r="F512">
        <v>0</v>
      </c>
      <c r="G512">
        <v>3</v>
      </c>
      <c r="H512">
        <v>14</v>
      </c>
      <c r="I512" t="str">
        <f>VLOOKUP(U512,[2]BaseCases!$H$2:$K$143,2,FALSE)</f>
        <v>1.1013</v>
      </c>
      <c r="J512">
        <v>0</v>
      </c>
      <c r="K512">
        <v>0.43</v>
      </c>
      <c r="L512">
        <f t="shared" si="30"/>
        <v>0</v>
      </c>
      <c r="M512">
        <f t="shared" si="31"/>
        <v>0</v>
      </c>
      <c r="N512">
        <f>[2]Inputs!$B$5^2/((G512*[2]Inputs!$B$7)*(SQRT(1+H512^2)))</f>
        <v>3.9788737147094158</v>
      </c>
      <c r="O512">
        <f t="shared" si="32"/>
        <v>0.17731207749763628</v>
      </c>
      <c r="P512" t="str">
        <f>VLOOKUP(U512,[2]BaseCases!$H$2:$K$143,4,FALSE)</f>
        <v>1.0000</v>
      </c>
      <c r="Q512" t="str">
        <f>VLOOKUP(U512,[2]BaseCases!$H$2:$K$143,3,FALSE)</f>
        <v>1.0300</v>
      </c>
      <c r="R512">
        <v>0</v>
      </c>
      <c r="S512">
        <v>0</v>
      </c>
      <c r="T512" t="e">
        <f>IF(V512="","Test_"&amp;A512&amp;"_"&amp;[2]Inputs!$A$1&amp;"_R0"&amp;"_SCR"&amp;ROUND(G512,2)&amp;"_XR"&amp;ROUND(H512,2)&amp;"_P"&amp;E512&amp;"_Q"&amp;VLOOKUP(F512,#REF!,2,FALSE),"Test_"&amp;A512&amp;"_"&amp;[2]Inputs!$A$1&amp;"_R0"&amp;"_SCR"&amp;ROUND(G512,2)&amp;"_XR"&amp;ROUND(H512,2)&amp;"_P"&amp;E512&amp;"_Q"&amp;VLOOKUP(F512,#REF!,2,FALSE)&amp;"_"&amp;V512)</f>
        <v>#REF!</v>
      </c>
      <c r="U512" t="str">
        <f t="shared" si="33"/>
        <v>PSSE_DMAT_BESSC_SCR3_XR14_P-1_Q0</v>
      </c>
    </row>
    <row r="513" spans="1:21" x14ac:dyDescent="0.25">
      <c r="A513" s="5" t="s">
        <v>888</v>
      </c>
      <c r="B513" s="5" t="s">
        <v>17</v>
      </c>
      <c r="C513" t="s">
        <v>46</v>
      </c>
      <c r="E513">
        <v>-1</v>
      </c>
      <c r="F513">
        <v>0</v>
      </c>
      <c r="G513">
        <v>3</v>
      </c>
      <c r="H513">
        <v>3</v>
      </c>
      <c r="I513" t="str">
        <f>VLOOKUP(U513,[2]BaseCases!$H$2:$K$143,2,FALSE)</f>
        <v>1.1731</v>
      </c>
      <c r="J513">
        <v>0</v>
      </c>
      <c r="K513">
        <v>0.43</v>
      </c>
      <c r="L513">
        <f t="shared" si="30"/>
        <v>0</v>
      </c>
      <c r="M513">
        <f t="shared" si="31"/>
        <v>0</v>
      </c>
      <c r="N513">
        <f>[2]Inputs!$B$5^2/((G513*[2]Inputs!$B$7)*(SQRT(1+H513^2)))</f>
        <v>17.660104471401873</v>
      </c>
      <c r="O513">
        <f t="shared" si="32"/>
        <v>0.16864157532857349</v>
      </c>
      <c r="P513" t="str">
        <f>VLOOKUP(U513,[2]BaseCases!$H$2:$K$143,4,FALSE)</f>
        <v>1.0000</v>
      </c>
      <c r="Q513" t="str">
        <f>VLOOKUP(U513,[2]BaseCases!$H$2:$K$143,3,FALSE)</f>
        <v>1.0300</v>
      </c>
      <c r="R513">
        <v>0</v>
      </c>
      <c r="S513">
        <v>0</v>
      </c>
      <c r="T513" t="e">
        <f>IF(V513="","Test_"&amp;A513&amp;"_"&amp;[2]Inputs!$A$1&amp;"_R0"&amp;"_SCR"&amp;ROUND(G513,2)&amp;"_XR"&amp;ROUND(H513,2)&amp;"_P"&amp;E513&amp;"_Q"&amp;VLOOKUP(F513,#REF!,2,FALSE),"Test_"&amp;A513&amp;"_"&amp;[2]Inputs!$A$1&amp;"_R0"&amp;"_SCR"&amp;ROUND(G513,2)&amp;"_XR"&amp;ROUND(H513,2)&amp;"_P"&amp;E513&amp;"_Q"&amp;VLOOKUP(F513,#REF!,2,FALSE)&amp;"_"&amp;V513)</f>
        <v>#REF!</v>
      </c>
      <c r="U513" t="str">
        <f t="shared" si="33"/>
        <v>PSSE_DMAT_BESSC_SCR3_XR3_P-1_Q0</v>
      </c>
    </row>
    <row r="514" spans="1:21" x14ac:dyDescent="0.25">
      <c r="A514" s="5" t="s">
        <v>889</v>
      </c>
      <c r="B514" s="5" t="s">
        <v>17</v>
      </c>
      <c r="C514" t="s">
        <v>46</v>
      </c>
      <c r="E514">
        <v>-0.5</v>
      </c>
      <c r="F514">
        <v>0</v>
      </c>
      <c r="G514">
        <v>3</v>
      </c>
      <c r="H514">
        <v>14</v>
      </c>
      <c r="I514" t="str">
        <f>VLOOKUP(U514,[2]BaseCases!$H$2:$K$143,2,FALSE)</f>
        <v>1.0538</v>
      </c>
      <c r="J514">
        <v>0</v>
      </c>
      <c r="K514">
        <v>0.43</v>
      </c>
      <c r="L514">
        <f t="shared" ref="L514:L557" si="34">N514*S514</f>
        <v>0</v>
      </c>
      <c r="M514">
        <f t="shared" ref="M514:M557" si="35">O514*S514</f>
        <v>0</v>
      </c>
      <c r="N514">
        <f>[2]Inputs!$B$5^2/((G514*[2]Inputs!$B$7)*(SQRT(1+H514^2)))</f>
        <v>3.9788737147094158</v>
      </c>
      <c r="O514">
        <f t="shared" si="32"/>
        <v>0.17731207749763628</v>
      </c>
      <c r="P514" t="str">
        <f>VLOOKUP(U514,[2]BaseCases!$H$2:$K$143,4,FALSE)</f>
        <v>1.0000</v>
      </c>
      <c r="Q514" t="str">
        <f>VLOOKUP(U514,[2]BaseCases!$H$2:$K$143,3,FALSE)</f>
        <v>1.0300</v>
      </c>
      <c r="R514">
        <v>0</v>
      </c>
      <c r="S514">
        <v>0</v>
      </c>
      <c r="T514" t="e">
        <f>IF(V514="","Test_"&amp;A514&amp;"_"&amp;[2]Inputs!$A$1&amp;"_R0"&amp;"_SCR"&amp;ROUND(G514,2)&amp;"_XR"&amp;ROUND(H514,2)&amp;"_P"&amp;E514&amp;"_Q"&amp;VLOOKUP(F514,#REF!,2,FALSE),"Test_"&amp;A514&amp;"_"&amp;[2]Inputs!$A$1&amp;"_R0"&amp;"_SCR"&amp;ROUND(G514,2)&amp;"_XR"&amp;ROUND(H514,2)&amp;"_P"&amp;E514&amp;"_Q"&amp;VLOOKUP(F514,#REF!,2,FALSE)&amp;"_"&amp;V514)</f>
        <v>#REF!</v>
      </c>
      <c r="U514" t="str">
        <f t="shared" si="33"/>
        <v>PSSE_DMAT_BESSC_SCR3_XR14_P-0.5_Q0</v>
      </c>
    </row>
    <row r="515" spans="1:21" x14ac:dyDescent="0.25">
      <c r="A515" s="5" t="s">
        <v>890</v>
      </c>
      <c r="B515" s="5" t="s">
        <v>17</v>
      </c>
      <c r="C515" t="s">
        <v>46</v>
      </c>
      <c r="E515">
        <v>-0.5</v>
      </c>
      <c r="F515">
        <v>0</v>
      </c>
      <c r="G515">
        <v>3</v>
      </c>
      <c r="H515">
        <v>3</v>
      </c>
      <c r="I515" t="str">
        <f>VLOOKUP(U515,[2]BaseCases!$H$2:$K$143,2,FALSE)</f>
        <v>1.0919</v>
      </c>
      <c r="J515">
        <v>0</v>
      </c>
      <c r="K515">
        <v>0.43</v>
      </c>
      <c r="L515">
        <f t="shared" si="34"/>
        <v>0</v>
      </c>
      <c r="M515">
        <f t="shared" si="35"/>
        <v>0</v>
      </c>
      <c r="N515">
        <f>[2]Inputs!$B$5^2/((G515*[2]Inputs!$B$7)*(SQRT(1+H515^2)))</f>
        <v>17.660104471401873</v>
      </c>
      <c r="O515">
        <f t="shared" si="32"/>
        <v>0.16864157532857349</v>
      </c>
      <c r="P515" t="str">
        <f>VLOOKUP(U515,[2]BaseCases!$H$2:$K$143,4,FALSE)</f>
        <v>1.0000</v>
      </c>
      <c r="Q515" t="str">
        <f>VLOOKUP(U515,[2]BaseCases!$H$2:$K$143,3,FALSE)</f>
        <v>1.0300</v>
      </c>
      <c r="R515">
        <v>0</v>
      </c>
      <c r="S515">
        <v>0</v>
      </c>
      <c r="T515" t="e">
        <f>IF(V515="","Test_"&amp;A515&amp;"_"&amp;[2]Inputs!$A$1&amp;"_R0"&amp;"_SCR"&amp;ROUND(G515,2)&amp;"_XR"&amp;ROUND(H515,2)&amp;"_P"&amp;E515&amp;"_Q"&amp;VLOOKUP(F515,#REF!,2,FALSE),"Test_"&amp;A515&amp;"_"&amp;[2]Inputs!$A$1&amp;"_R0"&amp;"_SCR"&amp;ROUND(G515,2)&amp;"_XR"&amp;ROUND(H515,2)&amp;"_P"&amp;E515&amp;"_Q"&amp;VLOOKUP(F515,#REF!,2,FALSE)&amp;"_"&amp;V515)</f>
        <v>#REF!</v>
      </c>
      <c r="U515" t="str">
        <f t="shared" si="33"/>
        <v>PSSE_DMAT_BESSC_SCR3_XR3_P-0.5_Q0</v>
      </c>
    </row>
    <row r="516" spans="1:21" x14ac:dyDescent="0.25">
      <c r="A516" s="5" t="s">
        <v>891</v>
      </c>
      <c r="B516" s="5" t="s">
        <v>17</v>
      </c>
      <c r="C516" t="s">
        <v>46</v>
      </c>
      <c r="E516">
        <v>-0.05</v>
      </c>
      <c r="F516">
        <v>0</v>
      </c>
      <c r="G516">
        <v>3</v>
      </c>
      <c r="H516">
        <v>14</v>
      </c>
      <c r="I516" t="str">
        <f>VLOOKUP(U516,[2]BaseCases!$H$2:$K$143,2,FALSE)</f>
        <v>1.0311</v>
      </c>
      <c r="J516">
        <v>0</v>
      </c>
      <c r="K516">
        <v>0.43</v>
      </c>
      <c r="L516">
        <f t="shared" si="34"/>
        <v>0</v>
      </c>
      <c r="M516">
        <f t="shared" si="35"/>
        <v>0</v>
      </c>
      <c r="N516">
        <f>[2]Inputs!$B$5^2/((G516*[2]Inputs!$B$7)*(SQRT(1+H516^2)))</f>
        <v>3.9788737147094158</v>
      </c>
      <c r="O516">
        <f t="shared" si="32"/>
        <v>0.17731207749763628</v>
      </c>
      <c r="P516" t="str">
        <f>VLOOKUP(U516,[2]BaseCases!$H$2:$K$143,4,FALSE)</f>
        <v>1.0000</v>
      </c>
      <c r="Q516" t="str">
        <f>VLOOKUP(U516,[2]BaseCases!$H$2:$K$143,3,FALSE)</f>
        <v>1.0300</v>
      </c>
      <c r="R516">
        <v>0</v>
      </c>
      <c r="S516">
        <v>0</v>
      </c>
      <c r="T516" t="e">
        <f>IF(V516="","Test_"&amp;A516&amp;"_"&amp;[2]Inputs!$A$1&amp;"_R0"&amp;"_SCR"&amp;ROUND(G516,2)&amp;"_XR"&amp;ROUND(H516,2)&amp;"_P"&amp;E516&amp;"_Q"&amp;VLOOKUP(F516,#REF!,2,FALSE),"Test_"&amp;A516&amp;"_"&amp;[2]Inputs!$A$1&amp;"_R0"&amp;"_SCR"&amp;ROUND(G516,2)&amp;"_XR"&amp;ROUND(H516,2)&amp;"_P"&amp;E516&amp;"_Q"&amp;VLOOKUP(F516,#REF!,2,FALSE)&amp;"_"&amp;V516)</f>
        <v>#REF!</v>
      </c>
      <c r="U516" t="str">
        <f t="shared" si="33"/>
        <v>PSSE_DMAT_BESSC_SCR3_XR14_P-0.05_Q0</v>
      </c>
    </row>
    <row r="517" spans="1:21" x14ac:dyDescent="0.25">
      <c r="A517" s="5" t="s">
        <v>892</v>
      </c>
      <c r="B517" s="5" t="s">
        <v>17</v>
      </c>
      <c r="C517" t="s">
        <v>46</v>
      </c>
      <c r="E517">
        <v>-0.05</v>
      </c>
      <c r="F517">
        <v>0</v>
      </c>
      <c r="G517">
        <v>3</v>
      </c>
      <c r="H517">
        <v>3</v>
      </c>
      <c r="I517" t="str">
        <f>VLOOKUP(U517,[2]BaseCases!$H$2:$K$143,2,FALSE)</f>
        <v>1.0351</v>
      </c>
      <c r="J517">
        <v>0</v>
      </c>
      <c r="K517">
        <v>0.43</v>
      </c>
      <c r="L517">
        <f t="shared" si="34"/>
        <v>0</v>
      </c>
      <c r="M517">
        <f t="shared" si="35"/>
        <v>0</v>
      </c>
      <c r="N517">
        <f>[2]Inputs!$B$5^2/((G517*[2]Inputs!$B$7)*(SQRT(1+H517^2)))</f>
        <v>17.660104471401873</v>
      </c>
      <c r="O517">
        <f t="shared" si="32"/>
        <v>0.16864157532857349</v>
      </c>
      <c r="P517" t="str">
        <f>VLOOKUP(U517,[2]BaseCases!$H$2:$K$143,4,FALSE)</f>
        <v>1.0000</v>
      </c>
      <c r="Q517" t="str">
        <f>VLOOKUP(U517,[2]BaseCases!$H$2:$K$143,3,FALSE)</f>
        <v>1.0300</v>
      </c>
      <c r="R517">
        <v>0</v>
      </c>
      <c r="S517">
        <v>0</v>
      </c>
      <c r="T517" t="e">
        <f>IF(V517="","Test_"&amp;A517&amp;"_"&amp;[2]Inputs!$A$1&amp;"_R0"&amp;"_SCR"&amp;ROUND(G517,2)&amp;"_XR"&amp;ROUND(H517,2)&amp;"_P"&amp;E517&amp;"_Q"&amp;VLOOKUP(F517,#REF!,2,FALSE),"Test_"&amp;A517&amp;"_"&amp;[2]Inputs!$A$1&amp;"_R0"&amp;"_SCR"&amp;ROUND(G517,2)&amp;"_XR"&amp;ROUND(H517,2)&amp;"_P"&amp;E517&amp;"_Q"&amp;VLOOKUP(F517,#REF!,2,FALSE)&amp;"_"&amp;V517)</f>
        <v>#REF!</v>
      </c>
      <c r="U517" t="str">
        <f t="shared" si="33"/>
        <v>PSSE_DMAT_BESSC_SCR3_XR3_P-0.05_Q0</v>
      </c>
    </row>
    <row r="518" spans="1:21" x14ac:dyDescent="0.25">
      <c r="A518" s="5" t="s">
        <v>893</v>
      </c>
      <c r="B518" s="5" t="s">
        <v>17</v>
      </c>
      <c r="C518" t="s">
        <v>47</v>
      </c>
      <c r="E518">
        <v>-1</v>
      </c>
      <c r="F518">
        <v>0</v>
      </c>
      <c r="G518">
        <v>7.06</v>
      </c>
      <c r="H518">
        <v>1.6319999999999999</v>
      </c>
      <c r="I518" t="str">
        <f>VLOOKUP(U518,[2]BaseCases!$H$2:$K$143,2,FALSE)</f>
        <v>1.1081</v>
      </c>
      <c r="J518">
        <v>0</v>
      </c>
      <c r="K518">
        <v>0.43</v>
      </c>
      <c r="L518">
        <f t="shared" si="34"/>
        <v>0</v>
      </c>
      <c r="M518">
        <f t="shared" si="35"/>
        <v>0</v>
      </c>
      <c r="N518">
        <f>[2]Inputs!$B$5^2/((G518*[2]Inputs!$B$7)*(SQRT(1+H518^2)))</f>
        <v>12.398416711713383</v>
      </c>
      <c r="O518">
        <f t="shared" si="32"/>
        <v>6.4407510153791828E-2</v>
      </c>
      <c r="P518" t="str">
        <f>VLOOKUP(U518,[2]BaseCases!$H$2:$K$143,4,FALSE)</f>
        <v>1.0000</v>
      </c>
      <c r="Q518" t="str">
        <f>VLOOKUP(U518,[2]BaseCases!$H$2:$K$143,3,FALSE)</f>
        <v>1.0300</v>
      </c>
      <c r="R518">
        <v>0</v>
      </c>
      <c r="S518">
        <v>0</v>
      </c>
      <c r="T518" t="e">
        <f>IF(V518="","Test_"&amp;A518&amp;"_"&amp;[2]Inputs!$A$1&amp;"_R0"&amp;"_SCR"&amp;ROUND(G518,2)&amp;"_XR"&amp;ROUND(H518,2)&amp;"_P"&amp;E518&amp;"_Q"&amp;VLOOKUP(F518,#REF!,2,FALSE),"Test_"&amp;A518&amp;"_"&amp;[2]Inputs!$A$1&amp;"_R0"&amp;"_SCR"&amp;ROUND(G518,2)&amp;"_XR"&amp;ROUND(H518,2)&amp;"_P"&amp;E518&amp;"_Q"&amp;VLOOKUP(F518,#REF!,2,FALSE)&amp;"_"&amp;V518)</f>
        <v>#REF!</v>
      </c>
      <c r="U518" t="str">
        <f t="shared" si="33"/>
        <v>PSSE_DMAT_BESSC_SCR7.06_XR1.63_P-1_Q0</v>
      </c>
    </row>
    <row r="519" spans="1:21" x14ac:dyDescent="0.25">
      <c r="A519" s="5" t="s">
        <v>894</v>
      </c>
      <c r="B519" s="5" t="s">
        <v>17</v>
      </c>
      <c r="C519" t="s">
        <v>47</v>
      </c>
      <c r="E519">
        <v>-1</v>
      </c>
      <c r="F519">
        <v>0</v>
      </c>
      <c r="G519">
        <v>4.53</v>
      </c>
      <c r="H519">
        <v>1.212</v>
      </c>
      <c r="I519" t="str">
        <f>VLOOKUP(U519,[2]BaseCases!$H$2:$K$143,2,FALSE)</f>
        <v>1.1782</v>
      </c>
      <c r="J519">
        <v>0</v>
      </c>
      <c r="K519">
        <v>0.43</v>
      </c>
      <c r="L519">
        <f t="shared" si="34"/>
        <v>0</v>
      </c>
      <c r="M519">
        <f t="shared" si="35"/>
        <v>0</v>
      </c>
      <c r="N519">
        <f>[2]Inputs!$B$5^2/((G519*[2]Inputs!$B$7)*(SQRT(1+H519^2)))</f>
        <v>23.537519962726652</v>
      </c>
      <c r="O519">
        <f t="shared" si="32"/>
        <v>9.0805770640656758E-2</v>
      </c>
      <c r="P519" t="str">
        <f>VLOOKUP(U519,[2]BaseCases!$H$2:$K$143,4,FALSE)</f>
        <v>1.0000</v>
      </c>
      <c r="Q519" t="str">
        <f>VLOOKUP(U519,[2]BaseCases!$H$2:$K$143,3,FALSE)</f>
        <v>1.0300</v>
      </c>
      <c r="R519">
        <v>0</v>
      </c>
      <c r="S519">
        <v>0</v>
      </c>
      <c r="T519" t="e">
        <f>IF(V519="","Test_"&amp;A519&amp;"_"&amp;[2]Inputs!$A$1&amp;"_R0"&amp;"_SCR"&amp;ROUND(G519,2)&amp;"_XR"&amp;ROUND(H519,2)&amp;"_P"&amp;E519&amp;"_Q"&amp;VLOOKUP(F519,#REF!,2,FALSE),"Test_"&amp;A519&amp;"_"&amp;[2]Inputs!$A$1&amp;"_R0"&amp;"_SCR"&amp;ROUND(G519,2)&amp;"_XR"&amp;ROUND(H519,2)&amp;"_P"&amp;E519&amp;"_Q"&amp;VLOOKUP(F519,#REF!,2,FALSE)&amp;"_"&amp;V519)</f>
        <v>#REF!</v>
      </c>
      <c r="U519" t="str">
        <f t="shared" si="33"/>
        <v>PSSE_DMAT_BESSC_SCR4.53_XR1.21_P-1_Q0</v>
      </c>
    </row>
    <row r="520" spans="1:21" x14ac:dyDescent="0.25">
      <c r="A520" s="5" t="s">
        <v>895</v>
      </c>
      <c r="B520" s="5" t="s">
        <v>17</v>
      </c>
      <c r="C520" t="s">
        <v>47</v>
      </c>
      <c r="E520">
        <v>-1</v>
      </c>
      <c r="F520">
        <v>0</v>
      </c>
      <c r="G520">
        <v>7.06</v>
      </c>
      <c r="H520">
        <v>1.6319999999999999</v>
      </c>
      <c r="I520" t="str">
        <f>VLOOKUP(U520,[2]BaseCases!$H$2:$K$143,2,FALSE)</f>
        <v>1.1081</v>
      </c>
      <c r="J520">
        <v>0</v>
      </c>
      <c r="K520">
        <v>0.43</v>
      </c>
      <c r="L520">
        <f t="shared" si="34"/>
        <v>1.363825838288472</v>
      </c>
      <c r="M520">
        <f t="shared" si="35"/>
        <v>7.0848261169171008E-3</v>
      </c>
      <c r="N520">
        <f>[2]Inputs!$B$5^2/((G520*[2]Inputs!$B$7)*(SQRT(1+H520^2)))</f>
        <v>12.398416711713383</v>
      </c>
      <c r="O520">
        <f t="shared" si="32"/>
        <v>6.4407510153791828E-2</v>
      </c>
      <c r="P520" t="str">
        <f>VLOOKUP(U520,[2]BaseCases!$H$2:$K$143,4,FALSE)</f>
        <v>1.0000</v>
      </c>
      <c r="Q520" t="str">
        <f>VLOOKUP(U520,[2]BaseCases!$H$2:$K$143,3,FALSE)</f>
        <v>1.0300</v>
      </c>
      <c r="R520">
        <v>0</v>
      </c>
      <c r="S520">
        <v>0.11</v>
      </c>
      <c r="T520" t="e">
        <f>IF(V520="","Test_"&amp;A520&amp;"_"&amp;[2]Inputs!$A$1&amp;"_R0"&amp;"_SCR"&amp;ROUND(G520,2)&amp;"_XR"&amp;ROUND(H520,2)&amp;"_P"&amp;E520&amp;"_Q"&amp;VLOOKUP(F520,#REF!,2,FALSE),"Test_"&amp;A520&amp;"_"&amp;[2]Inputs!$A$1&amp;"_R0"&amp;"_SCR"&amp;ROUND(G520,2)&amp;"_XR"&amp;ROUND(H520,2)&amp;"_P"&amp;E520&amp;"_Q"&amp;VLOOKUP(F520,#REF!,2,FALSE)&amp;"_"&amp;V520)</f>
        <v>#REF!</v>
      </c>
      <c r="U520" t="str">
        <f t="shared" si="33"/>
        <v>PSSE_DMAT_BESSC_SCR7.06_XR1.63_P-1_Q0</v>
      </c>
    </row>
    <row r="521" spans="1:21" x14ac:dyDescent="0.25">
      <c r="A521" s="5" t="s">
        <v>896</v>
      </c>
      <c r="B521" s="5" t="s">
        <v>17</v>
      </c>
      <c r="C521" t="s">
        <v>47</v>
      </c>
      <c r="E521">
        <v>-1</v>
      </c>
      <c r="F521">
        <v>0</v>
      </c>
      <c r="G521">
        <v>4.53</v>
      </c>
      <c r="H521">
        <v>1.212</v>
      </c>
      <c r="I521" t="str">
        <f>VLOOKUP(U521,[2]BaseCases!$H$2:$K$143,2,FALSE)</f>
        <v>1.1782</v>
      </c>
      <c r="J521">
        <v>0</v>
      </c>
      <c r="K521">
        <v>0.43</v>
      </c>
      <c r="L521">
        <f t="shared" si="34"/>
        <v>2.5891271958999318</v>
      </c>
      <c r="M521">
        <f t="shared" si="35"/>
        <v>9.988634770472243E-3</v>
      </c>
      <c r="N521">
        <f>[2]Inputs!$B$5^2/((G521*[2]Inputs!$B$7)*(SQRT(1+H521^2)))</f>
        <v>23.537519962726652</v>
      </c>
      <c r="O521">
        <f t="shared" si="32"/>
        <v>9.0805770640656758E-2</v>
      </c>
      <c r="P521" t="str">
        <f>VLOOKUP(U521,[2]BaseCases!$H$2:$K$143,4,FALSE)</f>
        <v>1.0000</v>
      </c>
      <c r="Q521" t="str">
        <f>VLOOKUP(U521,[2]BaseCases!$H$2:$K$143,3,FALSE)</f>
        <v>1.0300</v>
      </c>
      <c r="R521">
        <v>0</v>
      </c>
      <c r="S521">
        <v>0.11</v>
      </c>
      <c r="T521" t="e">
        <f>IF(V521="","Test_"&amp;A521&amp;"_"&amp;[2]Inputs!$A$1&amp;"_R0"&amp;"_SCR"&amp;ROUND(G521,2)&amp;"_XR"&amp;ROUND(H521,2)&amp;"_P"&amp;E521&amp;"_Q"&amp;VLOOKUP(F521,#REF!,2,FALSE),"Test_"&amp;A521&amp;"_"&amp;[2]Inputs!$A$1&amp;"_R0"&amp;"_SCR"&amp;ROUND(G521,2)&amp;"_XR"&amp;ROUND(H521,2)&amp;"_P"&amp;E521&amp;"_Q"&amp;VLOOKUP(F521,#REF!,2,FALSE)&amp;"_"&amp;V521)</f>
        <v>#REF!</v>
      </c>
      <c r="U521" t="str">
        <f t="shared" si="33"/>
        <v>PSSE_DMAT_BESSC_SCR4.53_XR1.21_P-1_Q0</v>
      </c>
    </row>
    <row r="522" spans="1:21" x14ac:dyDescent="0.25">
      <c r="A522" s="5" t="s">
        <v>897</v>
      </c>
      <c r="B522" s="5" t="s">
        <v>17</v>
      </c>
      <c r="C522" t="s">
        <v>47</v>
      </c>
      <c r="E522">
        <v>-1</v>
      </c>
      <c r="F522">
        <v>0</v>
      </c>
      <c r="G522">
        <v>7.06</v>
      </c>
      <c r="H522">
        <v>1.6319999999999999</v>
      </c>
      <c r="I522" t="str">
        <f>VLOOKUP(U522,[2]BaseCases!$H$2:$K$143,2,FALSE)</f>
        <v>1.1081</v>
      </c>
      <c r="J522">
        <v>0</v>
      </c>
      <c r="K522">
        <v>0.43</v>
      </c>
      <c r="L522">
        <f t="shared" si="34"/>
        <v>3.0996041779283456</v>
      </c>
      <c r="M522">
        <f t="shared" si="35"/>
        <v>1.6101877538447957E-2</v>
      </c>
      <c r="N522">
        <f>[2]Inputs!$B$5^2/((G522*[2]Inputs!$B$7)*(SQRT(1+H522^2)))</f>
        <v>12.398416711713383</v>
      </c>
      <c r="O522">
        <f t="shared" si="32"/>
        <v>6.4407510153791828E-2</v>
      </c>
      <c r="P522" t="str">
        <f>VLOOKUP(U522,[2]BaseCases!$H$2:$K$143,4,FALSE)</f>
        <v>1.0000</v>
      </c>
      <c r="Q522" t="str">
        <f>VLOOKUP(U522,[2]BaseCases!$H$2:$K$143,3,FALSE)</f>
        <v>1.0300</v>
      </c>
      <c r="R522">
        <v>0</v>
      </c>
      <c r="S522">
        <v>0.25</v>
      </c>
      <c r="T522" t="e">
        <f>IF(V522="","Test_"&amp;A522&amp;"_"&amp;[2]Inputs!$A$1&amp;"_R0"&amp;"_SCR"&amp;ROUND(G522,2)&amp;"_XR"&amp;ROUND(H522,2)&amp;"_P"&amp;E522&amp;"_Q"&amp;VLOOKUP(F522,#REF!,2,FALSE),"Test_"&amp;A522&amp;"_"&amp;[2]Inputs!$A$1&amp;"_R0"&amp;"_SCR"&amp;ROUND(G522,2)&amp;"_XR"&amp;ROUND(H522,2)&amp;"_P"&amp;E522&amp;"_Q"&amp;VLOOKUP(F522,#REF!,2,FALSE)&amp;"_"&amp;V522)</f>
        <v>#REF!</v>
      </c>
      <c r="U522" t="str">
        <f t="shared" si="33"/>
        <v>PSSE_DMAT_BESSC_SCR7.06_XR1.63_P-1_Q0</v>
      </c>
    </row>
    <row r="523" spans="1:21" x14ac:dyDescent="0.25">
      <c r="A523" s="5" t="s">
        <v>898</v>
      </c>
      <c r="B523" s="5" t="s">
        <v>17</v>
      </c>
      <c r="C523" t="s">
        <v>47</v>
      </c>
      <c r="E523">
        <v>-1</v>
      </c>
      <c r="F523">
        <v>0</v>
      </c>
      <c r="G523">
        <v>4.53</v>
      </c>
      <c r="H523">
        <v>1.212</v>
      </c>
      <c r="I523" t="str">
        <f>VLOOKUP(U523,[2]BaseCases!$H$2:$K$143,2,FALSE)</f>
        <v>1.1782</v>
      </c>
      <c r="J523">
        <v>0</v>
      </c>
      <c r="K523">
        <v>0.43</v>
      </c>
      <c r="L523">
        <f t="shared" si="34"/>
        <v>5.884379990681663</v>
      </c>
      <c r="M523">
        <f t="shared" si="35"/>
        <v>2.2701442660164189E-2</v>
      </c>
      <c r="N523">
        <f>[2]Inputs!$B$5^2/((G523*[2]Inputs!$B$7)*(SQRT(1+H523^2)))</f>
        <v>23.537519962726652</v>
      </c>
      <c r="O523">
        <f t="shared" si="32"/>
        <v>9.0805770640656758E-2</v>
      </c>
      <c r="P523" t="str">
        <f>VLOOKUP(U523,[2]BaseCases!$H$2:$K$143,4,FALSE)</f>
        <v>1.0000</v>
      </c>
      <c r="Q523" t="str">
        <f>VLOOKUP(U523,[2]BaseCases!$H$2:$K$143,3,FALSE)</f>
        <v>1.0300</v>
      </c>
      <c r="R523">
        <v>0</v>
      </c>
      <c r="S523">
        <v>0.25</v>
      </c>
      <c r="T523" t="e">
        <f>IF(V523="","Test_"&amp;A523&amp;"_"&amp;[2]Inputs!$A$1&amp;"_R0"&amp;"_SCR"&amp;ROUND(G523,2)&amp;"_XR"&amp;ROUND(H523,2)&amp;"_P"&amp;E523&amp;"_Q"&amp;VLOOKUP(F523,#REF!,2,FALSE),"Test_"&amp;A523&amp;"_"&amp;[2]Inputs!$A$1&amp;"_R0"&amp;"_SCR"&amp;ROUND(G523,2)&amp;"_XR"&amp;ROUND(H523,2)&amp;"_P"&amp;E523&amp;"_Q"&amp;VLOOKUP(F523,#REF!,2,FALSE)&amp;"_"&amp;V523)</f>
        <v>#REF!</v>
      </c>
      <c r="U523" t="str">
        <f t="shared" si="33"/>
        <v>PSSE_DMAT_BESSC_SCR4.53_XR1.21_P-1_Q0</v>
      </c>
    </row>
    <row r="524" spans="1:21" x14ac:dyDescent="0.25">
      <c r="A524" s="5" t="s">
        <v>899</v>
      </c>
      <c r="B524" s="5" t="s">
        <v>17</v>
      </c>
      <c r="C524" t="s">
        <v>47</v>
      </c>
      <c r="E524">
        <v>-1</v>
      </c>
      <c r="F524">
        <v>0</v>
      </c>
      <c r="G524">
        <v>7.06</v>
      </c>
      <c r="H524">
        <v>1.6319999999999999</v>
      </c>
      <c r="I524" t="str">
        <f>VLOOKUP(U524,[2]BaseCases!$H$2:$K$143,2,FALSE)</f>
        <v>1.1081</v>
      </c>
      <c r="J524">
        <v>0</v>
      </c>
      <c r="K524">
        <v>0.43</v>
      </c>
      <c r="L524">
        <f t="shared" si="34"/>
        <v>5.2073350189196201</v>
      </c>
      <c r="M524">
        <f t="shared" si="35"/>
        <v>2.7051154264592567E-2</v>
      </c>
      <c r="N524">
        <f>[2]Inputs!$B$5^2/((G524*[2]Inputs!$B$7)*(SQRT(1+H524^2)))</f>
        <v>12.398416711713383</v>
      </c>
      <c r="O524">
        <f t="shared" si="32"/>
        <v>6.4407510153791828E-2</v>
      </c>
      <c r="P524" t="str">
        <f>VLOOKUP(U524,[2]BaseCases!$H$2:$K$143,4,FALSE)</f>
        <v>1.0000</v>
      </c>
      <c r="Q524" t="str">
        <f>VLOOKUP(U524,[2]BaseCases!$H$2:$K$143,3,FALSE)</f>
        <v>1.0300</v>
      </c>
      <c r="R524">
        <v>0</v>
      </c>
      <c r="S524">
        <v>0.42</v>
      </c>
      <c r="T524" t="e">
        <f>IF(V524="","Test_"&amp;A524&amp;"_"&amp;[2]Inputs!$A$1&amp;"_R0"&amp;"_SCR"&amp;ROUND(G524,2)&amp;"_XR"&amp;ROUND(H524,2)&amp;"_P"&amp;E524&amp;"_Q"&amp;VLOOKUP(F524,#REF!,2,FALSE),"Test_"&amp;A524&amp;"_"&amp;[2]Inputs!$A$1&amp;"_R0"&amp;"_SCR"&amp;ROUND(G524,2)&amp;"_XR"&amp;ROUND(H524,2)&amp;"_P"&amp;E524&amp;"_Q"&amp;VLOOKUP(F524,#REF!,2,FALSE)&amp;"_"&amp;V524)</f>
        <v>#REF!</v>
      </c>
      <c r="U524" t="str">
        <f t="shared" si="33"/>
        <v>PSSE_DMAT_BESSC_SCR7.06_XR1.63_P-1_Q0</v>
      </c>
    </row>
    <row r="525" spans="1:21" x14ac:dyDescent="0.25">
      <c r="A525" s="5" t="s">
        <v>900</v>
      </c>
      <c r="B525" s="5" t="s">
        <v>17</v>
      </c>
      <c r="C525" t="s">
        <v>47</v>
      </c>
      <c r="E525">
        <v>-1</v>
      </c>
      <c r="F525">
        <v>0</v>
      </c>
      <c r="G525">
        <v>4.53</v>
      </c>
      <c r="H525">
        <v>1.212</v>
      </c>
      <c r="I525" t="str">
        <f>VLOOKUP(U525,[2]BaseCases!$H$2:$K$143,2,FALSE)</f>
        <v>1.1782</v>
      </c>
      <c r="J525">
        <v>0</v>
      </c>
      <c r="K525">
        <v>0.43</v>
      </c>
      <c r="L525">
        <f t="shared" si="34"/>
        <v>9.8857583843451931</v>
      </c>
      <c r="M525">
        <f t="shared" si="35"/>
        <v>3.8138423669075834E-2</v>
      </c>
      <c r="N525">
        <f>[2]Inputs!$B$5^2/((G525*[2]Inputs!$B$7)*(SQRT(1+H525^2)))</f>
        <v>23.537519962726652</v>
      </c>
      <c r="O525">
        <f t="shared" si="32"/>
        <v>9.0805770640656758E-2</v>
      </c>
      <c r="P525" t="str">
        <f>VLOOKUP(U525,[2]BaseCases!$H$2:$K$143,4,FALSE)</f>
        <v>1.0000</v>
      </c>
      <c r="Q525" t="str">
        <f>VLOOKUP(U525,[2]BaseCases!$H$2:$K$143,3,FALSE)</f>
        <v>1.0300</v>
      </c>
      <c r="R525">
        <v>0</v>
      </c>
      <c r="S525">
        <v>0.42</v>
      </c>
      <c r="T525" t="e">
        <f>IF(V525="","Test_"&amp;A525&amp;"_"&amp;[2]Inputs!$A$1&amp;"_R0"&amp;"_SCR"&amp;ROUND(G525,2)&amp;"_XR"&amp;ROUND(H525,2)&amp;"_P"&amp;E525&amp;"_Q"&amp;VLOOKUP(F525,#REF!,2,FALSE),"Test_"&amp;A525&amp;"_"&amp;[2]Inputs!$A$1&amp;"_R0"&amp;"_SCR"&amp;ROUND(G525,2)&amp;"_XR"&amp;ROUND(H525,2)&amp;"_P"&amp;E525&amp;"_Q"&amp;VLOOKUP(F525,#REF!,2,FALSE)&amp;"_"&amp;V525)</f>
        <v>#REF!</v>
      </c>
      <c r="U525" t="str">
        <f t="shared" si="33"/>
        <v>PSSE_DMAT_BESSC_SCR4.53_XR1.21_P-1_Q0</v>
      </c>
    </row>
    <row r="526" spans="1:21" x14ac:dyDescent="0.25">
      <c r="A526" s="5" t="s">
        <v>901</v>
      </c>
      <c r="B526" s="5" t="s">
        <v>17</v>
      </c>
      <c r="C526" t="s">
        <v>47</v>
      </c>
      <c r="E526">
        <v>-1</v>
      </c>
      <c r="F526">
        <v>0</v>
      </c>
      <c r="G526">
        <v>7.06</v>
      </c>
      <c r="H526">
        <v>1.6319999999999999</v>
      </c>
      <c r="I526" t="str">
        <f>VLOOKUP(U526,[2]BaseCases!$H$2:$K$143,2,FALSE)</f>
        <v>1.1081</v>
      </c>
      <c r="J526">
        <v>0</v>
      </c>
      <c r="K526">
        <v>0.43</v>
      </c>
      <c r="L526">
        <f t="shared" si="34"/>
        <v>8.1829550297308327</v>
      </c>
      <c r="M526">
        <f t="shared" si="35"/>
        <v>4.2508956701502607E-2</v>
      </c>
      <c r="N526">
        <f>[2]Inputs!$B$5^2/((G526*[2]Inputs!$B$7)*(SQRT(1+H526^2)))</f>
        <v>12.398416711713383</v>
      </c>
      <c r="O526">
        <f t="shared" si="32"/>
        <v>6.4407510153791828E-2</v>
      </c>
      <c r="P526" t="str">
        <f>VLOOKUP(U526,[2]BaseCases!$H$2:$K$143,4,FALSE)</f>
        <v>1.0000</v>
      </c>
      <c r="Q526" t="str">
        <f>VLOOKUP(U526,[2]BaseCases!$H$2:$K$143,3,FALSE)</f>
        <v>1.0300</v>
      </c>
      <c r="R526">
        <v>0</v>
      </c>
      <c r="S526">
        <v>0.66</v>
      </c>
      <c r="T526" t="e">
        <f>IF(V526="","Test_"&amp;A526&amp;"_"&amp;[2]Inputs!$A$1&amp;"_R0"&amp;"_SCR"&amp;ROUND(G526,2)&amp;"_XR"&amp;ROUND(H526,2)&amp;"_P"&amp;E526&amp;"_Q"&amp;VLOOKUP(F526,#REF!,2,FALSE),"Test_"&amp;A526&amp;"_"&amp;[2]Inputs!$A$1&amp;"_R0"&amp;"_SCR"&amp;ROUND(G526,2)&amp;"_XR"&amp;ROUND(H526,2)&amp;"_P"&amp;E526&amp;"_Q"&amp;VLOOKUP(F526,#REF!,2,FALSE)&amp;"_"&amp;V526)</f>
        <v>#REF!</v>
      </c>
      <c r="U526" t="str">
        <f t="shared" si="33"/>
        <v>PSSE_DMAT_BESSC_SCR7.06_XR1.63_P-1_Q0</v>
      </c>
    </row>
    <row r="527" spans="1:21" x14ac:dyDescent="0.25">
      <c r="A527" s="5" t="s">
        <v>902</v>
      </c>
      <c r="B527" s="5" t="s">
        <v>17</v>
      </c>
      <c r="C527" t="s">
        <v>47</v>
      </c>
      <c r="E527">
        <v>-1</v>
      </c>
      <c r="F527">
        <v>0</v>
      </c>
      <c r="G527">
        <v>4.53</v>
      </c>
      <c r="H527">
        <v>1.212</v>
      </c>
      <c r="I527" t="str">
        <f>VLOOKUP(U527,[2]BaseCases!$H$2:$K$143,2,FALSE)</f>
        <v>1.1782</v>
      </c>
      <c r="J527">
        <v>0</v>
      </c>
      <c r="K527">
        <v>0.43</v>
      </c>
      <c r="L527">
        <f t="shared" si="34"/>
        <v>15.534763175399592</v>
      </c>
      <c r="M527">
        <f t="shared" si="35"/>
        <v>5.9931808622833461E-2</v>
      </c>
      <c r="N527">
        <f>[2]Inputs!$B$5^2/((G527*[2]Inputs!$B$7)*(SQRT(1+H527^2)))</f>
        <v>23.537519962726652</v>
      </c>
      <c r="O527">
        <f t="shared" si="32"/>
        <v>9.0805770640656758E-2</v>
      </c>
      <c r="P527" t="str">
        <f>VLOOKUP(U527,[2]BaseCases!$H$2:$K$143,4,FALSE)</f>
        <v>1.0000</v>
      </c>
      <c r="Q527" t="str">
        <f>VLOOKUP(U527,[2]BaseCases!$H$2:$K$143,3,FALSE)</f>
        <v>1.0300</v>
      </c>
      <c r="R527">
        <v>0</v>
      </c>
      <c r="S527">
        <v>0.66</v>
      </c>
      <c r="T527" t="e">
        <f>IF(V527="","Test_"&amp;A527&amp;"_"&amp;[2]Inputs!$A$1&amp;"_R0"&amp;"_SCR"&amp;ROUND(G527,2)&amp;"_XR"&amp;ROUND(H527,2)&amp;"_P"&amp;E527&amp;"_Q"&amp;VLOOKUP(F527,#REF!,2,FALSE),"Test_"&amp;A527&amp;"_"&amp;[2]Inputs!$A$1&amp;"_R0"&amp;"_SCR"&amp;ROUND(G527,2)&amp;"_XR"&amp;ROUND(H527,2)&amp;"_P"&amp;E527&amp;"_Q"&amp;VLOOKUP(F527,#REF!,2,FALSE)&amp;"_"&amp;V527)</f>
        <v>#REF!</v>
      </c>
      <c r="U527" t="str">
        <f t="shared" si="33"/>
        <v>PSSE_DMAT_BESSC_SCR4.53_XR1.21_P-1_Q0</v>
      </c>
    </row>
    <row r="528" spans="1:21" x14ac:dyDescent="0.25">
      <c r="A528" s="5" t="s">
        <v>903</v>
      </c>
      <c r="B528" s="5" t="s">
        <v>17</v>
      </c>
      <c r="C528" t="s">
        <v>47</v>
      </c>
      <c r="E528">
        <v>-1</v>
      </c>
      <c r="F528">
        <v>0</v>
      </c>
      <c r="G528">
        <v>7.06</v>
      </c>
      <c r="H528">
        <v>1.6319999999999999</v>
      </c>
      <c r="I528" t="str">
        <f>VLOOKUP(U528,[2]BaseCases!$H$2:$K$143,2,FALSE)</f>
        <v>1.1081</v>
      </c>
      <c r="J528">
        <v>0</v>
      </c>
      <c r="K528">
        <v>0.43</v>
      </c>
      <c r="L528">
        <f t="shared" si="34"/>
        <v>12.398416711713383</v>
      </c>
      <c r="M528">
        <f t="shared" si="35"/>
        <v>6.4407510153791828E-2</v>
      </c>
      <c r="N528">
        <f>[2]Inputs!$B$5^2/((G528*[2]Inputs!$B$7)*(SQRT(1+H528^2)))</f>
        <v>12.398416711713383</v>
      </c>
      <c r="O528">
        <f t="shared" si="32"/>
        <v>6.4407510153791828E-2</v>
      </c>
      <c r="P528" t="str">
        <f>VLOOKUP(U528,[2]BaseCases!$H$2:$K$143,4,FALSE)</f>
        <v>1.0000</v>
      </c>
      <c r="Q528" t="str">
        <f>VLOOKUP(U528,[2]BaseCases!$H$2:$K$143,3,FALSE)</f>
        <v>1.0300</v>
      </c>
      <c r="R528">
        <v>0</v>
      </c>
      <c r="S528">
        <v>1</v>
      </c>
      <c r="T528" t="e">
        <f>IF(V528="","Test_"&amp;A528&amp;"_"&amp;[2]Inputs!$A$1&amp;"_R0"&amp;"_SCR"&amp;ROUND(G528,2)&amp;"_XR"&amp;ROUND(H528,2)&amp;"_P"&amp;E528&amp;"_Q"&amp;VLOOKUP(F528,#REF!,2,FALSE),"Test_"&amp;A528&amp;"_"&amp;[2]Inputs!$A$1&amp;"_R0"&amp;"_SCR"&amp;ROUND(G528,2)&amp;"_XR"&amp;ROUND(H528,2)&amp;"_P"&amp;E528&amp;"_Q"&amp;VLOOKUP(F528,#REF!,2,FALSE)&amp;"_"&amp;V528)</f>
        <v>#REF!</v>
      </c>
      <c r="U528" t="str">
        <f t="shared" si="33"/>
        <v>PSSE_DMAT_BESSC_SCR7.06_XR1.63_P-1_Q0</v>
      </c>
    </row>
    <row r="529" spans="1:21" x14ac:dyDescent="0.25">
      <c r="A529" s="5" t="s">
        <v>904</v>
      </c>
      <c r="B529" s="5" t="s">
        <v>17</v>
      </c>
      <c r="C529" t="s">
        <v>47</v>
      </c>
      <c r="E529">
        <v>-1</v>
      </c>
      <c r="F529">
        <v>0</v>
      </c>
      <c r="G529">
        <v>4.53</v>
      </c>
      <c r="H529">
        <v>1.212</v>
      </c>
      <c r="I529" t="str">
        <f>VLOOKUP(U529,[2]BaseCases!$H$2:$K$143,2,FALSE)</f>
        <v>1.1782</v>
      </c>
      <c r="J529">
        <v>0</v>
      </c>
      <c r="K529">
        <v>0.43</v>
      </c>
      <c r="L529">
        <f t="shared" si="34"/>
        <v>23.537519962726652</v>
      </c>
      <c r="M529">
        <f t="shared" si="35"/>
        <v>9.0805770640656758E-2</v>
      </c>
      <c r="N529">
        <f>[2]Inputs!$B$5^2/((G529*[2]Inputs!$B$7)*(SQRT(1+H529^2)))</f>
        <v>23.537519962726652</v>
      </c>
      <c r="O529">
        <f t="shared" si="32"/>
        <v>9.0805770640656758E-2</v>
      </c>
      <c r="P529" t="str">
        <f>VLOOKUP(U529,[2]BaseCases!$H$2:$K$143,4,FALSE)</f>
        <v>1.0000</v>
      </c>
      <c r="Q529" t="str">
        <f>VLOOKUP(U529,[2]BaseCases!$H$2:$K$143,3,FALSE)</f>
        <v>1.0300</v>
      </c>
      <c r="R529">
        <v>0</v>
      </c>
      <c r="S529">
        <v>1</v>
      </c>
      <c r="T529" t="e">
        <f>IF(V529="","Test_"&amp;A529&amp;"_"&amp;[2]Inputs!$A$1&amp;"_R0"&amp;"_SCR"&amp;ROUND(G529,2)&amp;"_XR"&amp;ROUND(H529,2)&amp;"_P"&amp;E529&amp;"_Q"&amp;VLOOKUP(F529,#REF!,2,FALSE),"Test_"&amp;A529&amp;"_"&amp;[2]Inputs!$A$1&amp;"_R0"&amp;"_SCR"&amp;ROUND(G529,2)&amp;"_XR"&amp;ROUND(H529,2)&amp;"_P"&amp;E529&amp;"_Q"&amp;VLOOKUP(F529,#REF!,2,FALSE)&amp;"_"&amp;V529)</f>
        <v>#REF!</v>
      </c>
      <c r="U529" t="str">
        <f t="shared" si="33"/>
        <v>PSSE_DMAT_BESSC_SCR4.53_XR1.21_P-1_Q0</v>
      </c>
    </row>
    <row r="530" spans="1:21" x14ac:dyDescent="0.25">
      <c r="A530" s="5" t="s">
        <v>905</v>
      </c>
      <c r="B530" s="5" t="s">
        <v>17</v>
      </c>
      <c r="C530" t="s">
        <v>47</v>
      </c>
      <c r="E530">
        <v>-1</v>
      </c>
      <c r="F530">
        <v>0</v>
      </c>
      <c r="G530">
        <v>7.06</v>
      </c>
      <c r="H530">
        <v>1.6319999999999999</v>
      </c>
      <c r="I530" t="str">
        <f>VLOOKUP(U530,[2]BaseCases!$H$2:$K$143,2,FALSE)</f>
        <v>1.1081</v>
      </c>
      <c r="J530">
        <v>0</v>
      </c>
      <c r="K530">
        <v>0.43</v>
      </c>
      <c r="L530">
        <f t="shared" si="34"/>
        <v>18.597625067570075</v>
      </c>
      <c r="M530">
        <f t="shared" si="35"/>
        <v>9.6611265230687748E-2</v>
      </c>
      <c r="N530">
        <f>[2]Inputs!$B$5^2/((G530*[2]Inputs!$B$7)*(SQRT(1+H530^2)))</f>
        <v>12.398416711713383</v>
      </c>
      <c r="O530">
        <f t="shared" si="32"/>
        <v>6.4407510153791828E-2</v>
      </c>
      <c r="P530" t="str">
        <f>VLOOKUP(U530,[2]BaseCases!$H$2:$K$143,4,FALSE)</f>
        <v>1.0000</v>
      </c>
      <c r="Q530" t="str">
        <f>VLOOKUP(U530,[2]BaseCases!$H$2:$K$143,3,FALSE)</f>
        <v>1.0300</v>
      </c>
      <c r="R530">
        <v>0</v>
      </c>
      <c r="S530">
        <v>1.5</v>
      </c>
      <c r="T530" t="e">
        <f>IF(V530="","Test_"&amp;A530&amp;"_"&amp;[2]Inputs!$A$1&amp;"_R0"&amp;"_SCR"&amp;ROUND(G530,2)&amp;"_XR"&amp;ROUND(H530,2)&amp;"_P"&amp;E530&amp;"_Q"&amp;VLOOKUP(F530,#REF!,2,FALSE),"Test_"&amp;A530&amp;"_"&amp;[2]Inputs!$A$1&amp;"_R0"&amp;"_SCR"&amp;ROUND(G530,2)&amp;"_XR"&amp;ROUND(H530,2)&amp;"_P"&amp;E530&amp;"_Q"&amp;VLOOKUP(F530,#REF!,2,FALSE)&amp;"_"&amp;V530)</f>
        <v>#REF!</v>
      </c>
      <c r="U530" t="str">
        <f t="shared" si="33"/>
        <v>PSSE_DMAT_BESSC_SCR7.06_XR1.63_P-1_Q0</v>
      </c>
    </row>
    <row r="531" spans="1:21" x14ac:dyDescent="0.25">
      <c r="A531" s="5" t="s">
        <v>906</v>
      </c>
      <c r="B531" s="5" t="s">
        <v>17</v>
      </c>
      <c r="C531" t="s">
        <v>47</v>
      </c>
      <c r="E531">
        <v>-1</v>
      </c>
      <c r="F531">
        <v>0</v>
      </c>
      <c r="G531">
        <v>4.53</v>
      </c>
      <c r="H531">
        <v>1.212</v>
      </c>
      <c r="I531" t="str">
        <f>VLOOKUP(U531,[2]BaseCases!$H$2:$K$143,2,FALSE)</f>
        <v>1.1782</v>
      </c>
      <c r="J531">
        <v>0</v>
      </c>
      <c r="K531">
        <v>0.43</v>
      </c>
      <c r="L531">
        <f t="shared" si="34"/>
        <v>35.306279944089979</v>
      </c>
      <c r="M531">
        <f t="shared" si="35"/>
        <v>0.13620865596098514</v>
      </c>
      <c r="N531">
        <f>[2]Inputs!$B$5^2/((G531*[2]Inputs!$B$7)*(SQRT(1+H531^2)))</f>
        <v>23.537519962726652</v>
      </c>
      <c r="O531">
        <f t="shared" si="32"/>
        <v>9.0805770640656758E-2</v>
      </c>
      <c r="P531" t="str">
        <f>VLOOKUP(U531,[2]BaseCases!$H$2:$K$143,4,FALSE)</f>
        <v>1.0000</v>
      </c>
      <c r="Q531" t="str">
        <f>VLOOKUP(U531,[2]BaseCases!$H$2:$K$143,3,FALSE)</f>
        <v>1.0300</v>
      </c>
      <c r="R531">
        <v>0</v>
      </c>
      <c r="S531">
        <v>1.5</v>
      </c>
      <c r="T531" t="e">
        <f>IF(V531="","Test_"&amp;A531&amp;"_"&amp;[2]Inputs!$A$1&amp;"_R0"&amp;"_SCR"&amp;ROUND(G531,2)&amp;"_XR"&amp;ROUND(H531,2)&amp;"_P"&amp;E531&amp;"_Q"&amp;VLOOKUP(F531,#REF!,2,FALSE),"Test_"&amp;A531&amp;"_"&amp;[2]Inputs!$A$1&amp;"_R0"&amp;"_SCR"&amp;ROUND(G531,2)&amp;"_XR"&amp;ROUND(H531,2)&amp;"_P"&amp;E531&amp;"_Q"&amp;VLOOKUP(F531,#REF!,2,FALSE)&amp;"_"&amp;V531)</f>
        <v>#REF!</v>
      </c>
      <c r="U531" t="str">
        <f t="shared" si="33"/>
        <v>PSSE_DMAT_BESSC_SCR4.53_XR1.21_P-1_Q0</v>
      </c>
    </row>
    <row r="532" spans="1:21" x14ac:dyDescent="0.25">
      <c r="A532" s="5" t="s">
        <v>907</v>
      </c>
      <c r="B532" s="5" t="s">
        <v>17</v>
      </c>
      <c r="C532" t="s">
        <v>47</v>
      </c>
      <c r="E532">
        <v>-1</v>
      </c>
      <c r="F532">
        <v>0</v>
      </c>
      <c r="G532">
        <v>7.06</v>
      </c>
      <c r="H532">
        <v>1.6319999999999999</v>
      </c>
      <c r="I532" t="str">
        <f>VLOOKUP(U532,[2]BaseCases!$H$2:$K$143,2,FALSE)</f>
        <v>1.1081</v>
      </c>
      <c r="J532">
        <v>0</v>
      </c>
      <c r="K532">
        <v>0.43</v>
      </c>
      <c r="L532">
        <f t="shared" si="34"/>
        <v>28.516358436940777</v>
      </c>
      <c r="M532">
        <f t="shared" si="35"/>
        <v>0.1481372733537212</v>
      </c>
      <c r="N532">
        <f>[2]Inputs!$B$5^2/((G532*[2]Inputs!$B$7)*(SQRT(1+H532^2)))</f>
        <v>12.398416711713383</v>
      </c>
      <c r="O532">
        <f t="shared" si="32"/>
        <v>6.4407510153791828E-2</v>
      </c>
      <c r="P532" t="str">
        <f>VLOOKUP(U532,[2]BaseCases!$H$2:$K$143,4,FALSE)</f>
        <v>1.0000</v>
      </c>
      <c r="Q532" t="str">
        <f>VLOOKUP(U532,[2]BaseCases!$H$2:$K$143,3,FALSE)</f>
        <v>1.0300</v>
      </c>
      <c r="R532">
        <v>0</v>
      </c>
      <c r="S532">
        <v>2.2999999999999998</v>
      </c>
      <c r="T532" t="e">
        <f>IF(V532="","Test_"&amp;A532&amp;"_"&amp;[2]Inputs!$A$1&amp;"_R0"&amp;"_SCR"&amp;ROUND(G532,2)&amp;"_XR"&amp;ROUND(H532,2)&amp;"_P"&amp;E532&amp;"_Q"&amp;VLOOKUP(F532,#REF!,2,FALSE),"Test_"&amp;A532&amp;"_"&amp;[2]Inputs!$A$1&amp;"_R0"&amp;"_SCR"&amp;ROUND(G532,2)&amp;"_XR"&amp;ROUND(H532,2)&amp;"_P"&amp;E532&amp;"_Q"&amp;VLOOKUP(F532,#REF!,2,FALSE)&amp;"_"&amp;V532)</f>
        <v>#REF!</v>
      </c>
      <c r="U532" t="str">
        <f t="shared" si="33"/>
        <v>PSSE_DMAT_BESSC_SCR7.06_XR1.63_P-1_Q0</v>
      </c>
    </row>
    <row r="533" spans="1:21" x14ac:dyDescent="0.25">
      <c r="A533" s="5" t="s">
        <v>908</v>
      </c>
      <c r="B533" s="5" t="s">
        <v>17</v>
      </c>
      <c r="C533" t="s">
        <v>47</v>
      </c>
      <c r="E533">
        <v>-1</v>
      </c>
      <c r="F533">
        <v>0</v>
      </c>
      <c r="G533">
        <v>4.53</v>
      </c>
      <c r="H533">
        <v>1.212</v>
      </c>
      <c r="I533" t="str">
        <f>VLOOKUP(U533,[2]BaseCases!$H$2:$K$143,2,FALSE)</f>
        <v>1.1782</v>
      </c>
      <c r="J533">
        <v>0</v>
      </c>
      <c r="K533">
        <v>0.43</v>
      </c>
      <c r="L533">
        <f t="shared" si="34"/>
        <v>54.136295914271294</v>
      </c>
      <c r="M533">
        <f t="shared" si="35"/>
        <v>0.20885327247351052</v>
      </c>
      <c r="N533">
        <f>[2]Inputs!$B$5^2/((G533*[2]Inputs!$B$7)*(SQRT(1+H533^2)))</f>
        <v>23.537519962726652</v>
      </c>
      <c r="O533">
        <f t="shared" si="32"/>
        <v>9.0805770640656758E-2</v>
      </c>
      <c r="P533" t="str">
        <f>VLOOKUP(U533,[2]BaseCases!$H$2:$K$143,4,FALSE)</f>
        <v>1.0000</v>
      </c>
      <c r="Q533" t="str">
        <f>VLOOKUP(U533,[2]BaseCases!$H$2:$K$143,3,FALSE)</f>
        <v>1.0300</v>
      </c>
      <c r="R533">
        <v>0</v>
      </c>
      <c r="S533">
        <v>2.2999999999999998</v>
      </c>
      <c r="T533" t="e">
        <f>IF(V533="","Test_"&amp;A533&amp;"_"&amp;[2]Inputs!$A$1&amp;"_R0"&amp;"_SCR"&amp;ROUND(G533,2)&amp;"_XR"&amp;ROUND(H533,2)&amp;"_P"&amp;E533&amp;"_Q"&amp;VLOOKUP(F533,#REF!,2,FALSE),"Test_"&amp;A533&amp;"_"&amp;[2]Inputs!$A$1&amp;"_R0"&amp;"_SCR"&amp;ROUND(G533,2)&amp;"_XR"&amp;ROUND(H533,2)&amp;"_P"&amp;E533&amp;"_Q"&amp;VLOOKUP(F533,#REF!,2,FALSE)&amp;"_"&amp;V533)</f>
        <v>#REF!</v>
      </c>
      <c r="U533" t="str">
        <f t="shared" si="33"/>
        <v>PSSE_DMAT_BESSC_SCR4.53_XR1.21_P-1_Q0</v>
      </c>
    </row>
    <row r="534" spans="1:21" x14ac:dyDescent="0.25">
      <c r="A534" s="5" t="s">
        <v>909</v>
      </c>
      <c r="B534" s="5" t="s">
        <v>17</v>
      </c>
      <c r="C534" t="s">
        <v>47</v>
      </c>
      <c r="E534">
        <v>-1</v>
      </c>
      <c r="F534">
        <v>0</v>
      </c>
      <c r="G534">
        <v>7.06</v>
      </c>
      <c r="H534">
        <v>1.6319999999999999</v>
      </c>
      <c r="I534" t="str">
        <f>VLOOKUP(U534,[2]BaseCases!$H$2:$K$143,2,FALSE)</f>
        <v>1.1081</v>
      </c>
      <c r="J534">
        <v>0</v>
      </c>
      <c r="K534">
        <v>0.43</v>
      </c>
      <c r="L534">
        <f t="shared" si="34"/>
        <v>49.59366684685353</v>
      </c>
      <c r="M534">
        <f t="shared" si="35"/>
        <v>0.25763004061516731</v>
      </c>
      <c r="N534">
        <f>[2]Inputs!$B$5^2/((G534*[2]Inputs!$B$7)*(SQRT(1+H534^2)))</f>
        <v>12.398416711713383</v>
      </c>
      <c r="O534">
        <f t="shared" si="32"/>
        <v>6.4407510153791828E-2</v>
      </c>
      <c r="P534" t="str">
        <f>VLOOKUP(U534,[2]BaseCases!$H$2:$K$143,4,FALSE)</f>
        <v>1.0000</v>
      </c>
      <c r="Q534" t="str">
        <f>VLOOKUP(U534,[2]BaseCases!$H$2:$K$143,3,FALSE)</f>
        <v>1.0300</v>
      </c>
      <c r="R534">
        <v>0</v>
      </c>
      <c r="S534">
        <v>4</v>
      </c>
      <c r="T534" t="e">
        <f>IF(V534="","Test_"&amp;A534&amp;"_"&amp;[2]Inputs!$A$1&amp;"_R0"&amp;"_SCR"&amp;ROUND(G534,2)&amp;"_XR"&amp;ROUND(H534,2)&amp;"_P"&amp;E534&amp;"_Q"&amp;VLOOKUP(F534,#REF!,2,FALSE),"Test_"&amp;A534&amp;"_"&amp;[2]Inputs!$A$1&amp;"_R0"&amp;"_SCR"&amp;ROUND(G534,2)&amp;"_XR"&amp;ROUND(H534,2)&amp;"_P"&amp;E534&amp;"_Q"&amp;VLOOKUP(F534,#REF!,2,FALSE)&amp;"_"&amp;V534)</f>
        <v>#REF!</v>
      </c>
      <c r="U534" t="str">
        <f t="shared" si="33"/>
        <v>PSSE_DMAT_BESSC_SCR7.06_XR1.63_P-1_Q0</v>
      </c>
    </row>
    <row r="535" spans="1:21" x14ac:dyDescent="0.25">
      <c r="A535" s="5" t="s">
        <v>910</v>
      </c>
      <c r="B535" s="5" t="s">
        <v>17</v>
      </c>
      <c r="C535" t="s">
        <v>47</v>
      </c>
      <c r="E535">
        <v>-1</v>
      </c>
      <c r="F535">
        <v>0</v>
      </c>
      <c r="G535">
        <v>4.53</v>
      </c>
      <c r="H535">
        <v>1.212</v>
      </c>
      <c r="I535" t="str">
        <f>VLOOKUP(U535,[2]BaseCases!$H$2:$K$143,2,FALSE)</f>
        <v>1.1782</v>
      </c>
      <c r="J535">
        <v>0</v>
      </c>
      <c r="K535">
        <v>0.43</v>
      </c>
      <c r="L535">
        <f t="shared" si="34"/>
        <v>94.150079850906607</v>
      </c>
      <c r="M535">
        <f t="shared" si="35"/>
        <v>0.36322308256262703</v>
      </c>
      <c r="N535">
        <f>[2]Inputs!$B$5^2/((G535*[2]Inputs!$B$7)*(SQRT(1+H535^2)))</f>
        <v>23.537519962726652</v>
      </c>
      <c r="O535">
        <f t="shared" si="32"/>
        <v>9.0805770640656758E-2</v>
      </c>
      <c r="P535" t="str">
        <f>VLOOKUP(U535,[2]BaseCases!$H$2:$K$143,4,FALSE)</f>
        <v>1.0000</v>
      </c>
      <c r="Q535" t="str">
        <f>VLOOKUP(U535,[2]BaseCases!$H$2:$K$143,3,FALSE)</f>
        <v>1.0300</v>
      </c>
      <c r="R535">
        <v>0</v>
      </c>
      <c r="S535">
        <v>4</v>
      </c>
      <c r="T535" t="e">
        <f>IF(V535="","Test_"&amp;A535&amp;"_"&amp;[2]Inputs!$A$1&amp;"_R0"&amp;"_SCR"&amp;ROUND(G535,2)&amp;"_XR"&amp;ROUND(H535,2)&amp;"_P"&amp;E535&amp;"_Q"&amp;VLOOKUP(F535,#REF!,2,FALSE),"Test_"&amp;A535&amp;"_"&amp;[2]Inputs!$A$1&amp;"_R0"&amp;"_SCR"&amp;ROUND(G535,2)&amp;"_XR"&amp;ROUND(H535,2)&amp;"_P"&amp;E535&amp;"_Q"&amp;VLOOKUP(F535,#REF!,2,FALSE)&amp;"_"&amp;V535)</f>
        <v>#REF!</v>
      </c>
      <c r="U535" t="str">
        <f t="shared" si="33"/>
        <v>PSSE_DMAT_BESSC_SCR4.53_XR1.21_P-1_Q0</v>
      </c>
    </row>
    <row r="536" spans="1:21" x14ac:dyDescent="0.25">
      <c r="A536" s="5" t="s">
        <v>911</v>
      </c>
      <c r="B536" s="5" t="s">
        <v>17</v>
      </c>
      <c r="C536" t="s">
        <v>47</v>
      </c>
      <c r="E536">
        <v>-1</v>
      </c>
      <c r="F536">
        <v>0</v>
      </c>
      <c r="G536">
        <v>7.06</v>
      </c>
      <c r="H536">
        <v>1.6319999999999999</v>
      </c>
      <c r="I536" t="str">
        <f>VLOOKUP(U536,[2]BaseCases!$H$2:$K$143,2,FALSE)</f>
        <v>1.1081</v>
      </c>
      <c r="J536">
        <v>0</v>
      </c>
      <c r="K536">
        <v>0.43</v>
      </c>
      <c r="L536">
        <f t="shared" si="34"/>
        <v>111.58575040542044</v>
      </c>
      <c r="M536">
        <f t="shared" si="35"/>
        <v>0.57966759138412649</v>
      </c>
      <c r="N536">
        <f>[2]Inputs!$B$5^2/((G536*[2]Inputs!$B$7)*(SQRT(1+H536^2)))</f>
        <v>12.398416711713383</v>
      </c>
      <c r="O536">
        <f t="shared" ref="O536:O557" si="36">N536*H536/(2*PI()*50)</f>
        <v>6.4407510153791828E-2</v>
      </c>
      <c r="P536" t="str">
        <f>VLOOKUP(U536,[2]BaseCases!$H$2:$K$143,4,FALSE)</f>
        <v>1.0000</v>
      </c>
      <c r="Q536" t="str">
        <f>VLOOKUP(U536,[2]BaseCases!$H$2:$K$143,3,FALSE)</f>
        <v>1.0300</v>
      </c>
      <c r="R536">
        <v>0</v>
      </c>
      <c r="S536">
        <v>9</v>
      </c>
      <c r="T536" t="e">
        <f>IF(V536="","Test_"&amp;A536&amp;"_"&amp;[2]Inputs!$A$1&amp;"_R0"&amp;"_SCR"&amp;ROUND(G536,2)&amp;"_XR"&amp;ROUND(H536,2)&amp;"_P"&amp;E536&amp;"_Q"&amp;VLOOKUP(F536,#REF!,2,FALSE),"Test_"&amp;A536&amp;"_"&amp;[2]Inputs!$A$1&amp;"_R0"&amp;"_SCR"&amp;ROUND(G536,2)&amp;"_XR"&amp;ROUND(H536,2)&amp;"_P"&amp;E536&amp;"_Q"&amp;VLOOKUP(F536,#REF!,2,FALSE)&amp;"_"&amp;V536)</f>
        <v>#REF!</v>
      </c>
      <c r="U536" t="str">
        <f t="shared" ref="U536:U557" si="37">"PSSE_DMAT_BESSC_SCR"&amp;ROUND(G536,2)&amp;"_XR"&amp;ROUND(H536,2)&amp;"_P"&amp;E536&amp;"_Q"&amp;F536</f>
        <v>PSSE_DMAT_BESSC_SCR7.06_XR1.63_P-1_Q0</v>
      </c>
    </row>
    <row r="537" spans="1:21" x14ac:dyDescent="0.25">
      <c r="A537" s="5" t="s">
        <v>912</v>
      </c>
      <c r="B537" s="5" t="s">
        <v>17</v>
      </c>
      <c r="C537" t="s">
        <v>47</v>
      </c>
      <c r="E537">
        <v>-1</v>
      </c>
      <c r="F537">
        <v>0</v>
      </c>
      <c r="G537">
        <v>4.53</v>
      </c>
      <c r="H537">
        <v>1.212</v>
      </c>
      <c r="I537" t="str">
        <f>VLOOKUP(U537,[2]BaseCases!$H$2:$K$143,2,FALSE)</f>
        <v>1.1782</v>
      </c>
      <c r="J537">
        <v>0</v>
      </c>
      <c r="K537">
        <v>0.43</v>
      </c>
      <c r="L537">
        <f t="shared" si="34"/>
        <v>211.83767966453988</v>
      </c>
      <c r="M537">
        <f t="shared" si="35"/>
        <v>0.81725193576591082</v>
      </c>
      <c r="N537">
        <f>[2]Inputs!$B$5^2/((G537*[2]Inputs!$B$7)*(SQRT(1+H537^2)))</f>
        <v>23.537519962726652</v>
      </c>
      <c r="O537">
        <f t="shared" si="36"/>
        <v>9.0805770640656758E-2</v>
      </c>
      <c r="P537" t="str">
        <f>VLOOKUP(U537,[2]BaseCases!$H$2:$K$143,4,FALSE)</f>
        <v>1.0000</v>
      </c>
      <c r="Q537" t="str">
        <f>VLOOKUP(U537,[2]BaseCases!$H$2:$K$143,3,FALSE)</f>
        <v>1.0300</v>
      </c>
      <c r="R537">
        <v>0</v>
      </c>
      <c r="S537">
        <v>9</v>
      </c>
      <c r="T537" t="e">
        <f>IF(V537="","Test_"&amp;A537&amp;"_"&amp;[2]Inputs!$A$1&amp;"_R0"&amp;"_SCR"&amp;ROUND(G537,2)&amp;"_XR"&amp;ROUND(H537,2)&amp;"_P"&amp;E537&amp;"_Q"&amp;VLOOKUP(F537,#REF!,2,FALSE),"Test_"&amp;A537&amp;"_"&amp;[2]Inputs!$A$1&amp;"_R0"&amp;"_SCR"&amp;ROUND(G537,2)&amp;"_XR"&amp;ROUND(H537,2)&amp;"_P"&amp;E537&amp;"_Q"&amp;VLOOKUP(F537,#REF!,2,FALSE)&amp;"_"&amp;V537)</f>
        <v>#REF!</v>
      </c>
      <c r="U537" t="str">
        <f t="shared" si="37"/>
        <v>PSSE_DMAT_BESSC_SCR4.53_XR1.21_P-1_Q0</v>
      </c>
    </row>
    <row r="538" spans="1:21" x14ac:dyDescent="0.25">
      <c r="A538" s="5" t="s">
        <v>913</v>
      </c>
      <c r="B538" s="5" t="s">
        <v>17</v>
      </c>
      <c r="C538" t="s">
        <v>47</v>
      </c>
      <c r="E538">
        <v>-0.5</v>
      </c>
      <c r="F538">
        <v>0</v>
      </c>
      <c r="G538">
        <v>7.06</v>
      </c>
      <c r="H538">
        <v>1.6319999999999999</v>
      </c>
      <c r="I538" t="str">
        <f>VLOOKUP(U538,[2]BaseCases!$H$2:$K$143,2,FALSE)</f>
        <v>1.0675</v>
      </c>
      <c r="J538">
        <v>0</v>
      </c>
      <c r="K538">
        <v>0.43</v>
      </c>
      <c r="L538">
        <f t="shared" si="34"/>
        <v>0</v>
      </c>
      <c r="M538">
        <f t="shared" si="35"/>
        <v>0</v>
      </c>
      <c r="N538">
        <f>[2]Inputs!$B$5^2/((G538*[2]Inputs!$B$7)*(SQRT(1+H538^2)))</f>
        <v>12.398416711713383</v>
      </c>
      <c r="O538">
        <f t="shared" si="36"/>
        <v>6.4407510153791828E-2</v>
      </c>
      <c r="P538" t="str">
        <f>VLOOKUP(U538,[2]BaseCases!$H$2:$K$143,4,FALSE)</f>
        <v>1.0000</v>
      </c>
      <c r="Q538" t="str">
        <f>VLOOKUP(U538,[2]BaseCases!$H$2:$K$143,3,FALSE)</f>
        <v>1.0300</v>
      </c>
      <c r="R538">
        <v>0</v>
      </c>
      <c r="S538">
        <v>0</v>
      </c>
      <c r="T538" t="e">
        <f>IF(V538="","Test_"&amp;A538&amp;"_"&amp;[2]Inputs!$A$1&amp;"_R0"&amp;"_SCR"&amp;ROUND(G538,2)&amp;"_XR"&amp;ROUND(H538,2)&amp;"_P"&amp;E538&amp;"_Q"&amp;VLOOKUP(F538,#REF!,2,FALSE),"Test_"&amp;A538&amp;"_"&amp;[2]Inputs!$A$1&amp;"_R0"&amp;"_SCR"&amp;ROUND(G538,2)&amp;"_XR"&amp;ROUND(H538,2)&amp;"_P"&amp;E538&amp;"_Q"&amp;VLOOKUP(F538,#REF!,2,FALSE)&amp;"_"&amp;V538)</f>
        <v>#REF!</v>
      </c>
      <c r="U538" t="str">
        <f t="shared" si="37"/>
        <v>PSSE_DMAT_BESSC_SCR7.06_XR1.63_P-0.5_Q0</v>
      </c>
    </row>
    <row r="539" spans="1:21" x14ac:dyDescent="0.25">
      <c r="A539" s="5" t="s">
        <v>914</v>
      </c>
      <c r="B539" s="5" t="s">
        <v>17</v>
      </c>
      <c r="C539" t="s">
        <v>47</v>
      </c>
      <c r="E539">
        <v>-0.5</v>
      </c>
      <c r="F539">
        <v>0</v>
      </c>
      <c r="G539">
        <v>4.53</v>
      </c>
      <c r="H539">
        <v>1.212</v>
      </c>
      <c r="I539" t="str">
        <f>VLOOKUP(U539,[2]BaseCases!$H$2:$K$143,2,FALSE)</f>
        <v>1.1014</v>
      </c>
      <c r="J539">
        <v>0</v>
      </c>
      <c r="K539">
        <v>0.43</v>
      </c>
      <c r="L539">
        <f t="shared" si="34"/>
        <v>0</v>
      </c>
      <c r="M539">
        <f t="shared" si="35"/>
        <v>0</v>
      </c>
      <c r="N539">
        <f>[2]Inputs!$B$5^2/((G539*[2]Inputs!$B$7)*(SQRT(1+H539^2)))</f>
        <v>23.537519962726652</v>
      </c>
      <c r="O539">
        <f t="shared" si="36"/>
        <v>9.0805770640656758E-2</v>
      </c>
      <c r="P539" t="str">
        <f>VLOOKUP(U539,[2]BaseCases!$H$2:$K$143,4,FALSE)</f>
        <v>1.0000</v>
      </c>
      <c r="Q539" t="str">
        <f>VLOOKUP(U539,[2]BaseCases!$H$2:$K$143,3,FALSE)</f>
        <v>1.0300</v>
      </c>
      <c r="R539">
        <v>0</v>
      </c>
      <c r="S539">
        <v>0</v>
      </c>
      <c r="T539" t="e">
        <f>IF(V539="","Test_"&amp;A539&amp;"_"&amp;[2]Inputs!$A$1&amp;"_R0"&amp;"_SCR"&amp;ROUND(G539,2)&amp;"_XR"&amp;ROUND(H539,2)&amp;"_P"&amp;E539&amp;"_Q"&amp;VLOOKUP(F539,#REF!,2,FALSE),"Test_"&amp;A539&amp;"_"&amp;[2]Inputs!$A$1&amp;"_R0"&amp;"_SCR"&amp;ROUND(G539,2)&amp;"_XR"&amp;ROUND(H539,2)&amp;"_P"&amp;E539&amp;"_Q"&amp;VLOOKUP(F539,#REF!,2,FALSE)&amp;"_"&amp;V539)</f>
        <v>#REF!</v>
      </c>
      <c r="U539" t="str">
        <f t="shared" si="37"/>
        <v>PSSE_DMAT_BESSC_SCR4.53_XR1.21_P-0.5_Q0</v>
      </c>
    </row>
    <row r="540" spans="1:21" x14ac:dyDescent="0.25">
      <c r="A540" s="5" t="s">
        <v>915</v>
      </c>
      <c r="B540" s="5" t="s">
        <v>17</v>
      </c>
      <c r="C540" t="s">
        <v>47</v>
      </c>
      <c r="E540">
        <v>-0.5</v>
      </c>
      <c r="F540">
        <v>0</v>
      </c>
      <c r="G540">
        <v>7.06</v>
      </c>
      <c r="H540">
        <v>1.6319999999999999</v>
      </c>
      <c r="I540" t="str">
        <f>VLOOKUP(U540,[2]BaseCases!$H$2:$K$143,2,FALSE)</f>
        <v>1.0675</v>
      </c>
      <c r="J540">
        <v>0</v>
      </c>
      <c r="K540">
        <v>0.43</v>
      </c>
      <c r="L540">
        <f t="shared" si="34"/>
        <v>1.363825838288472</v>
      </c>
      <c r="M540">
        <f t="shared" si="35"/>
        <v>7.0848261169171008E-3</v>
      </c>
      <c r="N540">
        <f>[2]Inputs!$B$5^2/((G540*[2]Inputs!$B$7)*(SQRT(1+H540^2)))</f>
        <v>12.398416711713383</v>
      </c>
      <c r="O540">
        <f t="shared" si="36"/>
        <v>6.4407510153791828E-2</v>
      </c>
      <c r="P540" t="str">
        <f>VLOOKUP(U540,[2]BaseCases!$H$2:$K$143,4,FALSE)</f>
        <v>1.0000</v>
      </c>
      <c r="Q540" t="str">
        <f>VLOOKUP(U540,[2]BaseCases!$H$2:$K$143,3,FALSE)</f>
        <v>1.0300</v>
      </c>
      <c r="R540">
        <v>0</v>
      </c>
      <c r="S540">
        <v>0.11</v>
      </c>
      <c r="T540" t="e">
        <f>IF(V540="","Test_"&amp;A540&amp;"_"&amp;[2]Inputs!$A$1&amp;"_R0"&amp;"_SCR"&amp;ROUND(G540,2)&amp;"_XR"&amp;ROUND(H540,2)&amp;"_P"&amp;E540&amp;"_Q"&amp;VLOOKUP(F540,#REF!,2,FALSE),"Test_"&amp;A540&amp;"_"&amp;[2]Inputs!$A$1&amp;"_R0"&amp;"_SCR"&amp;ROUND(G540,2)&amp;"_XR"&amp;ROUND(H540,2)&amp;"_P"&amp;E540&amp;"_Q"&amp;VLOOKUP(F540,#REF!,2,FALSE)&amp;"_"&amp;V540)</f>
        <v>#REF!</v>
      </c>
      <c r="U540" t="str">
        <f t="shared" si="37"/>
        <v>PSSE_DMAT_BESSC_SCR7.06_XR1.63_P-0.5_Q0</v>
      </c>
    </row>
    <row r="541" spans="1:21" x14ac:dyDescent="0.25">
      <c r="A541" s="5" t="s">
        <v>916</v>
      </c>
      <c r="B541" s="5" t="s">
        <v>17</v>
      </c>
      <c r="C541" t="s">
        <v>47</v>
      </c>
      <c r="E541">
        <v>-0.5</v>
      </c>
      <c r="F541">
        <v>0</v>
      </c>
      <c r="G541">
        <v>4.53</v>
      </c>
      <c r="H541">
        <v>1.212</v>
      </c>
      <c r="I541" t="str">
        <f>VLOOKUP(U541,[2]BaseCases!$H$2:$K$143,2,FALSE)</f>
        <v>1.1014</v>
      </c>
      <c r="J541">
        <v>0</v>
      </c>
      <c r="K541">
        <v>0.43</v>
      </c>
      <c r="L541">
        <f t="shared" si="34"/>
        <v>2.5891271958999318</v>
      </c>
      <c r="M541">
        <f t="shared" si="35"/>
        <v>9.988634770472243E-3</v>
      </c>
      <c r="N541">
        <f>[2]Inputs!$B$5^2/((G541*[2]Inputs!$B$7)*(SQRT(1+H541^2)))</f>
        <v>23.537519962726652</v>
      </c>
      <c r="O541">
        <f t="shared" si="36"/>
        <v>9.0805770640656758E-2</v>
      </c>
      <c r="P541" t="str">
        <f>VLOOKUP(U541,[2]BaseCases!$H$2:$K$143,4,FALSE)</f>
        <v>1.0000</v>
      </c>
      <c r="Q541" t="str">
        <f>VLOOKUP(U541,[2]BaseCases!$H$2:$K$143,3,FALSE)</f>
        <v>1.0300</v>
      </c>
      <c r="R541">
        <v>0</v>
      </c>
      <c r="S541">
        <v>0.11</v>
      </c>
      <c r="T541" t="e">
        <f>IF(V541="","Test_"&amp;A541&amp;"_"&amp;[2]Inputs!$A$1&amp;"_R0"&amp;"_SCR"&amp;ROUND(G541,2)&amp;"_XR"&amp;ROUND(H541,2)&amp;"_P"&amp;E541&amp;"_Q"&amp;VLOOKUP(F541,#REF!,2,FALSE),"Test_"&amp;A541&amp;"_"&amp;[2]Inputs!$A$1&amp;"_R0"&amp;"_SCR"&amp;ROUND(G541,2)&amp;"_XR"&amp;ROUND(H541,2)&amp;"_P"&amp;E541&amp;"_Q"&amp;VLOOKUP(F541,#REF!,2,FALSE)&amp;"_"&amp;V541)</f>
        <v>#REF!</v>
      </c>
      <c r="U541" t="str">
        <f t="shared" si="37"/>
        <v>PSSE_DMAT_BESSC_SCR4.53_XR1.21_P-0.5_Q0</v>
      </c>
    </row>
    <row r="542" spans="1:21" x14ac:dyDescent="0.25">
      <c r="A542" s="5" t="s">
        <v>917</v>
      </c>
      <c r="B542" s="5" t="s">
        <v>17</v>
      </c>
      <c r="C542" t="s">
        <v>47</v>
      </c>
      <c r="E542">
        <v>-0.5</v>
      </c>
      <c r="F542">
        <v>0</v>
      </c>
      <c r="G542">
        <v>7.06</v>
      </c>
      <c r="H542">
        <v>1.6319999999999999</v>
      </c>
      <c r="I542" t="str">
        <f>VLOOKUP(U542,[2]BaseCases!$H$2:$K$143,2,FALSE)</f>
        <v>1.0675</v>
      </c>
      <c r="J542">
        <v>0</v>
      </c>
      <c r="K542">
        <v>0.43</v>
      </c>
      <c r="L542">
        <f t="shared" si="34"/>
        <v>3.0996041779283456</v>
      </c>
      <c r="M542">
        <f t="shared" si="35"/>
        <v>1.6101877538447957E-2</v>
      </c>
      <c r="N542">
        <f>[2]Inputs!$B$5^2/((G542*[2]Inputs!$B$7)*(SQRT(1+H542^2)))</f>
        <v>12.398416711713383</v>
      </c>
      <c r="O542">
        <f t="shared" si="36"/>
        <v>6.4407510153791828E-2</v>
      </c>
      <c r="P542" t="str">
        <f>VLOOKUP(U542,[2]BaseCases!$H$2:$K$143,4,FALSE)</f>
        <v>1.0000</v>
      </c>
      <c r="Q542" t="str">
        <f>VLOOKUP(U542,[2]BaseCases!$H$2:$K$143,3,FALSE)</f>
        <v>1.0300</v>
      </c>
      <c r="R542">
        <v>0</v>
      </c>
      <c r="S542">
        <v>0.25</v>
      </c>
      <c r="T542" t="e">
        <f>IF(V542="","Test_"&amp;A542&amp;"_"&amp;[2]Inputs!$A$1&amp;"_R0"&amp;"_SCR"&amp;ROUND(G542,2)&amp;"_XR"&amp;ROUND(H542,2)&amp;"_P"&amp;E542&amp;"_Q"&amp;VLOOKUP(F542,#REF!,2,FALSE),"Test_"&amp;A542&amp;"_"&amp;[2]Inputs!$A$1&amp;"_R0"&amp;"_SCR"&amp;ROUND(G542,2)&amp;"_XR"&amp;ROUND(H542,2)&amp;"_P"&amp;E542&amp;"_Q"&amp;VLOOKUP(F542,#REF!,2,FALSE)&amp;"_"&amp;V542)</f>
        <v>#REF!</v>
      </c>
      <c r="U542" t="str">
        <f t="shared" si="37"/>
        <v>PSSE_DMAT_BESSC_SCR7.06_XR1.63_P-0.5_Q0</v>
      </c>
    </row>
    <row r="543" spans="1:21" x14ac:dyDescent="0.25">
      <c r="A543" s="5" t="s">
        <v>918</v>
      </c>
      <c r="B543" s="5" t="s">
        <v>17</v>
      </c>
      <c r="C543" t="s">
        <v>47</v>
      </c>
      <c r="E543">
        <v>-0.5</v>
      </c>
      <c r="F543">
        <v>0</v>
      </c>
      <c r="G543">
        <v>4.53</v>
      </c>
      <c r="H543">
        <v>1.212</v>
      </c>
      <c r="I543" t="str">
        <f>VLOOKUP(U543,[2]BaseCases!$H$2:$K$143,2,FALSE)</f>
        <v>1.1014</v>
      </c>
      <c r="J543">
        <v>0</v>
      </c>
      <c r="K543">
        <v>0.43</v>
      </c>
      <c r="L543">
        <f t="shared" si="34"/>
        <v>5.884379990681663</v>
      </c>
      <c r="M543">
        <f t="shared" si="35"/>
        <v>2.2701442660164189E-2</v>
      </c>
      <c r="N543">
        <f>[2]Inputs!$B$5^2/((G543*[2]Inputs!$B$7)*(SQRT(1+H543^2)))</f>
        <v>23.537519962726652</v>
      </c>
      <c r="O543">
        <f t="shared" si="36"/>
        <v>9.0805770640656758E-2</v>
      </c>
      <c r="P543" t="str">
        <f>VLOOKUP(U543,[2]BaseCases!$H$2:$K$143,4,FALSE)</f>
        <v>1.0000</v>
      </c>
      <c r="Q543" t="str">
        <f>VLOOKUP(U543,[2]BaseCases!$H$2:$K$143,3,FALSE)</f>
        <v>1.0300</v>
      </c>
      <c r="R543">
        <v>0</v>
      </c>
      <c r="S543">
        <v>0.25</v>
      </c>
      <c r="T543" t="e">
        <f>IF(V543="","Test_"&amp;A543&amp;"_"&amp;[2]Inputs!$A$1&amp;"_R0"&amp;"_SCR"&amp;ROUND(G543,2)&amp;"_XR"&amp;ROUND(H543,2)&amp;"_P"&amp;E543&amp;"_Q"&amp;VLOOKUP(F543,#REF!,2,FALSE),"Test_"&amp;A543&amp;"_"&amp;[2]Inputs!$A$1&amp;"_R0"&amp;"_SCR"&amp;ROUND(G543,2)&amp;"_XR"&amp;ROUND(H543,2)&amp;"_P"&amp;E543&amp;"_Q"&amp;VLOOKUP(F543,#REF!,2,FALSE)&amp;"_"&amp;V543)</f>
        <v>#REF!</v>
      </c>
      <c r="U543" t="str">
        <f t="shared" si="37"/>
        <v>PSSE_DMAT_BESSC_SCR4.53_XR1.21_P-0.5_Q0</v>
      </c>
    </row>
    <row r="544" spans="1:21" x14ac:dyDescent="0.25">
      <c r="A544" s="5" t="s">
        <v>919</v>
      </c>
      <c r="B544" s="5" t="s">
        <v>17</v>
      </c>
      <c r="C544" t="s">
        <v>47</v>
      </c>
      <c r="E544">
        <v>-0.5</v>
      </c>
      <c r="F544">
        <v>0</v>
      </c>
      <c r="G544">
        <v>7.06</v>
      </c>
      <c r="H544">
        <v>1.6319999999999999</v>
      </c>
      <c r="I544" t="str">
        <f>VLOOKUP(U544,[2]BaseCases!$H$2:$K$143,2,FALSE)</f>
        <v>1.0675</v>
      </c>
      <c r="J544">
        <v>0</v>
      </c>
      <c r="K544">
        <v>0.43</v>
      </c>
      <c r="L544">
        <f t="shared" si="34"/>
        <v>5.2073350189196201</v>
      </c>
      <c r="M544">
        <f t="shared" si="35"/>
        <v>2.7051154264592567E-2</v>
      </c>
      <c r="N544">
        <f>[2]Inputs!$B$5^2/((G544*[2]Inputs!$B$7)*(SQRT(1+H544^2)))</f>
        <v>12.398416711713383</v>
      </c>
      <c r="O544">
        <f t="shared" si="36"/>
        <v>6.4407510153791828E-2</v>
      </c>
      <c r="P544" t="str">
        <f>VLOOKUP(U544,[2]BaseCases!$H$2:$K$143,4,FALSE)</f>
        <v>1.0000</v>
      </c>
      <c r="Q544" t="str">
        <f>VLOOKUP(U544,[2]BaseCases!$H$2:$K$143,3,FALSE)</f>
        <v>1.0300</v>
      </c>
      <c r="R544">
        <v>0</v>
      </c>
      <c r="S544">
        <v>0.42</v>
      </c>
      <c r="T544" t="e">
        <f>IF(V544="","Test_"&amp;A544&amp;"_"&amp;[2]Inputs!$A$1&amp;"_R0"&amp;"_SCR"&amp;ROUND(G544,2)&amp;"_XR"&amp;ROUND(H544,2)&amp;"_P"&amp;E544&amp;"_Q"&amp;VLOOKUP(F544,#REF!,2,FALSE),"Test_"&amp;A544&amp;"_"&amp;[2]Inputs!$A$1&amp;"_R0"&amp;"_SCR"&amp;ROUND(G544,2)&amp;"_XR"&amp;ROUND(H544,2)&amp;"_P"&amp;E544&amp;"_Q"&amp;VLOOKUP(F544,#REF!,2,FALSE)&amp;"_"&amp;V544)</f>
        <v>#REF!</v>
      </c>
      <c r="U544" t="str">
        <f t="shared" si="37"/>
        <v>PSSE_DMAT_BESSC_SCR7.06_XR1.63_P-0.5_Q0</v>
      </c>
    </row>
    <row r="545" spans="1:21" x14ac:dyDescent="0.25">
      <c r="A545" s="5" t="s">
        <v>920</v>
      </c>
      <c r="B545" s="5" t="s">
        <v>17</v>
      </c>
      <c r="C545" t="s">
        <v>47</v>
      </c>
      <c r="E545">
        <v>-0.5</v>
      </c>
      <c r="F545">
        <v>0</v>
      </c>
      <c r="G545">
        <v>4.53</v>
      </c>
      <c r="H545">
        <v>1.212</v>
      </c>
      <c r="I545" t="str">
        <f>VLOOKUP(U545,[2]BaseCases!$H$2:$K$143,2,FALSE)</f>
        <v>1.1014</v>
      </c>
      <c r="J545">
        <v>0</v>
      </c>
      <c r="K545">
        <v>0.43</v>
      </c>
      <c r="L545">
        <f t="shared" si="34"/>
        <v>9.8857583843451931</v>
      </c>
      <c r="M545">
        <f t="shared" si="35"/>
        <v>3.8138423669075834E-2</v>
      </c>
      <c r="N545">
        <f>[2]Inputs!$B$5^2/((G545*[2]Inputs!$B$7)*(SQRT(1+H545^2)))</f>
        <v>23.537519962726652</v>
      </c>
      <c r="O545">
        <f t="shared" si="36"/>
        <v>9.0805770640656758E-2</v>
      </c>
      <c r="P545" t="str">
        <f>VLOOKUP(U545,[2]BaseCases!$H$2:$K$143,4,FALSE)</f>
        <v>1.0000</v>
      </c>
      <c r="Q545" t="str">
        <f>VLOOKUP(U545,[2]BaseCases!$H$2:$K$143,3,FALSE)</f>
        <v>1.0300</v>
      </c>
      <c r="R545">
        <v>0</v>
      </c>
      <c r="S545">
        <v>0.42</v>
      </c>
      <c r="T545" t="e">
        <f>IF(V545="","Test_"&amp;A545&amp;"_"&amp;[2]Inputs!$A$1&amp;"_R0"&amp;"_SCR"&amp;ROUND(G545,2)&amp;"_XR"&amp;ROUND(H545,2)&amp;"_P"&amp;E545&amp;"_Q"&amp;VLOOKUP(F545,#REF!,2,FALSE),"Test_"&amp;A545&amp;"_"&amp;[2]Inputs!$A$1&amp;"_R0"&amp;"_SCR"&amp;ROUND(G545,2)&amp;"_XR"&amp;ROUND(H545,2)&amp;"_P"&amp;E545&amp;"_Q"&amp;VLOOKUP(F545,#REF!,2,FALSE)&amp;"_"&amp;V545)</f>
        <v>#REF!</v>
      </c>
      <c r="U545" t="str">
        <f t="shared" si="37"/>
        <v>PSSE_DMAT_BESSC_SCR4.53_XR1.21_P-0.5_Q0</v>
      </c>
    </row>
    <row r="546" spans="1:21" x14ac:dyDescent="0.25">
      <c r="A546" s="5" t="s">
        <v>921</v>
      </c>
      <c r="B546" s="5" t="s">
        <v>17</v>
      </c>
      <c r="C546" t="s">
        <v>47</v>
      </c>
      <c r="E546">
        <v>-0.5</v>
      </c>
      <c r="F546">
        <v>0</v>
      </c>
      <c r="G546">
        <v>7.06</v>
      </c>
      <c r="H546">
        <v>1.6319999999999999</v>
      </c>
      <c r="I546" t="str">
        <f>VLOOKUP(U546,[2]BaseCases!$H$2:$K$143,2,FALSE)</f>
        <v>1.0675</v>
      </c>
      <c r="J546">
        <v>0</v>
      </c>
      <c r="K546">
        <v>0.43</v>
      </c>
      <c r="L546">
        <f t="shared" si="34"/>
        <v>8.1829550297308327</v>
      </c>
      <c r="M546">
        <f t="shared" si="35"/>
        <v>4.2508956701502607E-2</v>
      </c>
      <c r="N546">
        <f>[2]Inputs!$B$5^2/((G546*[2]Inputs!$B$7)*(SQRT(1+H546^2)))</f>
        <v>12.398416711713383</v>
      </c>
      <c r="O546">
        <f t="shared" si="36"/>
        <v>6.4407510153791828E-2</v>
      </c>
      <c r="P546" t="str">
        <f>VLOOKUP(U546,[2]BaseCases!$H$2:$K$143,4,FALSE)</f>
        <v>1.0000</v>
      </c>
      <c r="Q546" t="str">
        <f>VLOOKUP(U546,[2]BaseCases!$H$2:$K$143,3,FALSE)</f>
        <v>1.0300</v>
      </c>
      <c r="R546">
        <v>0</v>
      </c>
      <c r="S546">
        <v>0.66</v>
      </c>
      <c r="T546" t="e">
        <f>IF(V546="","Test_"&amp;A546&amp;"_"&amp;[2]Inputs!$A$1&amp;"_R0"&amp;"_SCR"&amp;ROUND(G546,2)&amp;"_XR"&amp;ROUND(H546,2)&amp;"_P"&amp;E546&amp;"_Q"&amp;VLOOKUP(F546,#REF!,2,FALSE),"Test_"&amp;A546&amp;"_"&amp;[2]Inputs!$A$1&amp;"_R0"&amp;"_SCR"&amp;ROUND(G546,2)&amp;"_XR"&amp;ROUND(H546,2)&amp;"_P"&amp;E546&amp;"_Q"&amp;VLOOKUP(F546,#REF!,2,FALSE)&amp;"_"&amp;V546)</f>
        <v>#REF!</v>
      </c>
      <c r="U546" t="str">
        <f t="shared" si="37"/>
        <v>PSSE_DMAT_BESSC_SCR7.06_XR1.63_P-0.5_Q0</v>
      </c>
    </row>
    <row r="547" spans="1:21" x14ac:dyDescent="0.25">
      <c r="A547" s="5" t="s">
        <v>922</v>
      </c>
      <c r="B547" s="5" t="s">
        <v>17</v>
      </c>
      <c r="C547" t="s">
        <v>47</v>
      </c>
      <c r="E547">
        <v>-0.5</v>
      </c>
      <c r="F547">
        <v>0</v>
      </c>
      <c r="G547">
        <v>4.53</v>
      </c>
      <c r="H547">
        <v>1.212</v>
      </c>
      <c r="I547" t="str">
        <f>VLOOKUP(U547,[2]BaseCases!$H$2:$K$143,2,FALSE)</f>
        <v>1.1014</v>
      </c>
      <c r="J547">
        <v>0</v>
      </c>
      <c r="K547">
        <v>0.43</v>
      </c>
      <c r="L547">
        <f t="shared" si="34"/>
        <v>15.534763175399592</v>
      </c>
      <c r="M547">
        <f t="shared" si="35"/>
        <v>5.9931808622833461E-2</v>
      </c>
      <c r="N547">
        <f>[2]Inputs!$B$5^2/((G547*[2]Inputs!$B$7)*(SQRT(1+H547^2)))</f>
        <v>23.537519962726652</v>
      </c>
      <c r="O547">
        <f t="shared" si="36"/>
        <v>9.0805770640656758E-2</v>
      </c>
      <c r="P547" t="str">
        <f>VLOOKUP(U547,[2]BaseCases!$H$2:$K$143,4,FALSE)</f>
        <v>1.0000</v>
      </c>
      <c r="Q547" t="str">
        <f>VLOOKUP(U547,[2]BaseCases!$H$2:$K$143,3,FALSE)</f>
        <v>1.0300</v>
      </c>
      <c r="R547">
        <v>0</v>
      </c>
      <c r="S547">
        <v>0.66</v>
      </c>
      <c r="T547" t="e">
        <f>IF(V547="","Test_"&amp;A547&amp;"_"&amp;[2]Inputs!$A$1&amp;"_R0"&amp;"_SCR"&amp;ROUND(G547,2)&amp;"_XR"&amp;ROUND(H547,2)&amp;"_P"&amp;E547&amp;"_Q"&amp;VLOOKUP(F547,#REF!,2,FALSE),"Test_"&amp;A547&amp;"_"&amp;[2]Inputs!$A$1&amp;"_R0"&amp;"_SCR"&amp;ROUND(G547,2)&amp;"_XR"&amp;ROUND(H547,2)&amp;"_P"&amp;E547&amp;"_Q"&amp;VLOOKUP(F547,#REF!,2,FALSE)&amp;"_"&amp;V547)</f>
        <v>#REF!</v>
      </c>
      <c r="U547" t="str">
        <f t="shared" si="37"/>
        <v>PSSE_DMAT_BESSC_SCR4.53_XR1.21_P-0.5_Q0</v>
      </c>
    </row>
    <row r="548" spans="1:21" x14ac:dyDescent="0.25">
      <c r="A548" s="5" t="s">
        <v>923</v>
      </c>
      <c r="B548" s="5" t="s">
        <v>17</v>
      </c>
      <c r="C548" t="s">
        <v>47</v>
      </c>
      <c r="E548">
        <v>-0.5</v>
      </c>
      <c r="F548">
        <v>0</v>
      </c>
      <c r="G548">
        <v>7.06</v>
      </c>
      <c r="H548">
        <v>1.6319999999999999</v>
      </c>
      <c r="I548" t="str">
        <f>VLOOKUP(U548,[2]BaseCases!$H$2:$K$143,2,FALSE)</f>
        <v>1.0675</v>
      </c>
      <c r="J548">
        <v>0</v>
      </c>
      <c r="K548">
        <v>0.43</v>
      </c>
      <c r="L548">
        <f t="shared" si="34"/>
        <v>12.398416711713383</v>
      </c>
      <c r="M548">
        <f t="shared" si="35"/>
        <v>6.4407510153791828E-2</v>
      </c>
      <c r="N548">
        <f>[2]Inputs!$B$5^2/((G548*[2]Inputs!$B$7)*(SQRT(1+H548^2)))</f>
        <v>12.398416711713383</v>
      </c>
      <c r="O548">
        <f t="shared" si="36"/>
        <v>6.4407510153791828E-2</v>
      </c>
      <c r="P548" t="str">
        <f>VLOOKUP(U548,[2]BaseCases!$H$2:$K$143,4,FALSE)</f>
        <v>1.0000</v>
      </c>
      <c r="Q548" t="str">
        <f>VLOOKUP(U548,[2]BaseCases!$H$2:$K$143,3,FALSE)</f>
        <v>1.0300</v>
      </c>
      <c r="R548">
        <v>0</v>
      </c>
      <c r="S548">
        <v>1</v>
      </c>
      <c r="T548" t="e">
        <f>IF(V548="","Test_"&amp;A548&amp;"_"&amp;[2]Inputs!$A$1&amp;"_R0"&amp;"_SCR"&amp;ROUND(G548,2)&amp;"_XR"&amp;ROUND(H548,2)&amp;"_P"&amp;E548&amp;"_Q"&amp;VLOOKUP(F548,#REF!,2,FALSE),"Test_"&amp;A548&amp;"_"&amp;[2]Inputs!$A$1&amp;"_R0"&amp;"_SCR"&amp;ROUND(G548,2)&amp;"_XR"&amp;ROUND(H548,2)&amp;"_P"&amp;E548&amp;"_Q"&amp;VLOOKUP(F548,#REF!,2,FALSE)&amp;"_"&amp;V548)</f>
        <v>#REF!</v>
      </c>
      <c r="U548" t="str">
        <f t="shared" si="37"/>
        <v>PSSE_DMAT_BESSC_SCR7.06_XR1.63_P-0.5_Q0</v>
      </c>
    </row>
    <row r="549" spans="1:21" x14ac:dyDescent="0.25">
      <c r="A549" s="5" t="s">
        <v>924</v>
      </c>
      <c r="B549" s="5" t="s">
        <v>17</v>
      </c>
      <c r="C549" t="s">
        <v>47</v>
      </c>
      <c r="E549">
        <v>-0.5</v>
      </c>
      <c r="F549">
        <v>0</v>
      </c>
      <c r="G549">
        <v>4.53</v>
      </c>
      <c r="H549">
        <v>1.212</v>
      </c>
      <c r="I549" t="str">
        <f>VLOOKUP(U549,[2]BaseCases!$H$2:$K$143,2,FALSE)</f>
        <v>1.1014</v>
      </c>
      <c r="J549">
        <v>0</v>
      </c>
      <c r="K549">
        <v>0.43</v>
      </c>
      <c r="L549">
        <f t="shared" si="34"/>
        <v>23.537519962726652</v>
      </c>
      <c r="M549">
        <f t="shared" si="35"/>
        <v>9.0805770640656758E-2</v>
      </c>
      <c r="N549">
        <f>[2]Inputs!$B$5^2/((G549*[2]Inputs!$B$7)*(SQRT(1+H549^2)))</f>
        <v>23.537519962726652</v>
      </c>
      <c r="O549">
        <f t="shared" si="36"/>
        <v>9.0805770640656758E-2</v>
      </c>
      <c r="P549" t="str">
        <f>VLOOKUP(U549,[2]BaseCases!$H$2:$K$143,4,FALSE)</f>
        <v>1.0000</v>
      </c>
      <c r="Q549" t="str">
        <f>VLOOKUP(U549,[2]BaseCases!$H$2:$K$143,3,FALSE)</f>
        <v>1.0300</v>
      </c>
      <c r="R549">
        <v>0</v>
      </c>
      <c r="S549">
        <v>1</v>
      </c>
      <c r="T549" t="e">
        <f>IF(V549="","Test_"&amp;A549&amp;"_"&amp;[2]Inputs!$A$1&amp;"_R0"&amp;"_SCR"&amp;ROUND(G549,2)&amp;"_XR"&amp;ROUND(H549,2)&amp;"_P"&amp;E549&amp;"_Q"&amp;VLOOKUP(F549,#REF!,2,FALSE),"Test_"&amp;A549&amp;"_"&amp;[2]Inputs!$A$1&amp;"_R0"&amp;"_SCR"&amp;ROUND(G549,2)&amp;"_XR"&amp;ROUND(H549,2)&amp;"_P"&amp;E549&amp;"_Q"&amp;VLOOKUP(F549,#REF!,2,FALSE)&amp;"_"&amp;V549)</f>
        <v>#REF!</v>
      </c>
      <c r="U549" t="str">
        <f t="shared" si="37"/>
        <v>PSSE_DMAT_BESSC_SCR4.53_XR1.21_P-0.5_Q0</v>
      </c>
    </row>
    <row r="550" spans="1:21" x14ac:dyDescent="0.25">
      <c r="A550" s="5" t="s">
        <v>925</v>
      </c>
      <c r="B550" s="5" t="s">
        <v>17</v>
      </c>
      <c r="C550" t="s">
        <v>47</v>
      </c>
      <c r="E550">
        <v>-0.5</v>
      </c>
      <c r="F550">
        <v>0</v>
      </c>
      <c r="G550">
        <v>7.06</v>
      </c>
      <c r="H550">
        <v>1.6319999999999999</v>
      </c>
      <c r="I550" t="str">
        <f>VLOOKUP(U550,[2]BaseCases!$H$2:$K$143,2,FALSE)</f>
        <v>1.0675</v>
      </c>
      <c r="J550">
        <v>0</v>
      </c>
      <c r="K550">
        <v>0.43</v>
      </c>
      <c r="L550">
        <f t="shared" si="34"/>
        <v>18.597625067570075</v>
      </c>
      <c r="M550">
        <f t="shared" si="35"/>
        <v>9.6611265230687748E-2</v>
      </c>
      <c r="N550">
        <f>[2]Inputs!$B$5^2/((G550*[2]Inputs!$B$7)*(SQRT(1+H550^2)))</f>
        <v>12.398416711713383</v>
      </c>
      <c r="O550">
        <f t="shared" si="36"/>
        <v>6.4407510153791828E-2</v>
      </c>
      <c r="P550" t="str">
        <f>VLOOKUP(U550,[2]BaseCases!$H$2:$K$143,4,FALSE)</f>
        <v>1.0000</v>
      </c>
      <c r="Q550" t="str">
        <f>VLOOKUP(U550,[2]BaseCases!$H$2:$K$143,3,FALSE)</f>
        <v>1.0300</v>
      </c>
      <c r="R550">
        <v>0</v>
      </c>
      <c r="S550">
        <v>1.5</v>
      </c>
      <c r="T550" t="e">
        <f>IF(V550="","Test_"&amp;A550&amp;"_"&amp;[2]Inputs!$A$1&amp;"_R0"&amp;"_SCR"&amp;ROUND(G550,2)&amp;"_XR"&amp;ROUND(H550,2)&amp;"_P"&amp;E550&amp;"_Q"&amp;VLOOKUP(F550,#REF!,2,FALSE),"Test_"&amp;A550&amp;"_"&amp;[2]Inputs!$A$1&amp;"_R0"&amp;"_SCR"&amp;ROUND(G550,2)&amp;"_XR"&amp;ROUND(H550,2)&amp;"_P"&amp;E550&amp;"_Q"&amp;VLOOKUP(F550,#REF!,2,FALSE)&amp;"_"&amp;V550)</f>
        <v>#REF!</v>
      </c>
      <c r="U550" t="str">
        <f t="shared" si="37"/>
        <v>PSSE_DMAT_BESSC_SCR7.06_XR1.63_P-0.5_Q0</v>
      </c>
    </row>
    <row r="551" spans="1:21" x14ac:dyDescent="0.25">
      <c r="A551" s="5" t="s">
        <v>926</v>
      </c>
      <c r="B551" s="5" t="s">
        <v>17</v>
      </c>
      <c r="C551" t="s">
        <v>47</v>
      </c>
      <c r="E551">
        <v>-0.5</v>
      </c>
      <c r="F551">
        <v>0</v>
      </c>
      <c r="G551">
        <v>4.53</v>
      </c>
      <c r="H551">
        <v>1.212</v>
      </c>
      <c r="I551" t="str">
        <f>VLOOKUP(U551,[2]BaseCases!$H$2:$K$143,2,FALSE)</f>
        <v>1.1014</v>
      </c>
      <c r="J551">
        <v>0</v>
      </c>
      <c r="K551">
        <v>0.43</v>
      </c>
      <c r="L551">
        <f t="shared" si="34"/>
        <v>35.306279944089979</v>
      </c>
      <c r="M551">
        <f t="shared" si="35"/>
        <v>0.13620865596098514</v>
      </c>
      <c r="N551">
        <f>[2]Inputs!$B$5^2/((G551*[2]Inputs!$B$7)*(SQRT(1+H551^2)))</f>
        <v>23.537519962726652</v>
      </c>
      <c r="O551">
        <f t="shared" si="36"/>
        <v>9.0805770640656758E-2</v>
      </c>
      <c r="P551" t="str">
        <f>VLOOKUP(U551,[2]BaseCases!$H$2:$K$143,4,FALSE)</f>
        <v>1.0000</v>
      </c>
      <c r="Q551" t="str">
        <f>VLOOKUP(U551,[2]BaseCases!$H$2:$K$143,3,FALSE)</f>
        <v>1.0300</v>
      </c>
      <c r="R551">
        <v>0</v>
      </c>
      <c r="S551">
        <v>1.5</v>
      </c>
      <c r="T551" t="e">
        <f>IF(V551="","Test_"&amp;A551&amp;"_"&amp;[2]Inputs!$A$1&amp;"_R0"&amp;"_SCR"&amp;ROUND(G551,2)&amp;"_XR"&amp;ROUND(H551,2)&amp;"_P"&amp;E551&amp;"_Q"&amp;VLOOKUP(F551,#REF!,2,FALSE),"Test_"&amp;A551&amp;"_"&amp;[2]Inputs!$A$1&amp;"_R0"&amp;"_SCR"&amp;ROUND(G551,2)&amp;"_XR"&amp;ROUND(H551,2)&amp;"_P"&amp;E551&amp;"_Q"&amp;VLOOKUP(F551,#REF!,2,FALSE)&amp;"_"&amp;V551)</f>
        <v>#REF!</v>
      </c>
      <c r="U551" t="str">
        <f t="shared" si="37"/>
        <v>PSSE_DMAT_BESSC_SCR4.53_XR1.21_P-0.5_Q0</v>
      </c>
    </row>
    <row r="552" spans="1:21" x14ac:dyDescent="0.25">
      <c r="A552" s="5" t="s">
        <v>927</v>
      </c>
      <c r="B552" s="5" t="s">
        <v>17</v>
      </c>
      <c r="C552" t="s">
        <v>47</v>
      </c>
      <c r="E552">
        <v>-0.5</v>
      </c>
      <c r="F552">
        <v>0</v>
      </c>
      <c r="G552">
        <v>7.06</v>
      </c>
      <c r="H552">
        <v>1.6319999999999999</v>
      </c>
      <c r="I552" t="str">
        <f>VLOOKUP(U552,[2]BaseCases!$H$2:$K$143,2,FALSE)</f>
        <v>1.0675</v>
      </c>
      <c r="J552">
        <v>0</v>
      </c>
      <c r="K552">
        <v>0.43</v>
      </c>
      <c r="L552">
        <f t="shared" si="34"/>
        <v>28.516358436940777</v>
      </c>
      <c r="M552">
        <f t="shared" si="35"/>
        <v>0.1481372733537212</v>
      </c>
      <c r="N552">
        <f>[2]Inputs!$B$5^2/((G552*[2]Inputs!$B$7)*(SQRT(1+H552^2)))</f>
        <v>12.398416711713383</v>
      </c>
      <c r="O552">
        <f t="shared" si="36"/>
        <v>6.4407510153791828E-2</v>
      </c>
      <c r="P552" t="str">
        <f>VLOOKUP(U552,[2]BaseCases!$H$2:$K$143,4,FALSE)</f>
        <v>1.0000</v>
      </c>
      <c r="Q552" t="str">
        <f>VLOOKUP(U552,[2]BaseCases!$H$2:$K$143,3,FALSE)</f>
        <v>1.0300</v>
      </c>
      <c r="R552">
        <v>0</v>
      </c>
      <c r="S552">
        <v>2.2999999999999998</v>
      </c>
      <c r="T552" t="e">
        <f>IF(V552="","Test_"&amp;A552&amp;"_"&amp;[2]Inputs!$A$1&amp;"_R0"&amp;"_SCR"&amp;ROUND(G552,2)&amp;"_XR"&amp;ROUND(H552,2)&amp;"_P"&amp;E552&amp;"_Q"&amp;VLOOKUP(F552,#REF!,2,FALSE),"Test_"&amp;A552&amp;"_"&amp;[2]Inputs!$A$1&amp;"_R0"&amp;"_SCR"&amp;ROUND(G552,2)&amp;"_XR"&amp;ROUND(H552,2)&amp;"_P"&amp;E552&amp;"_Q"&amp;VLOOKUP(F552,#REF!,2,FALSE)&amp;"_"&amp;V552)</f>
        <v>#REF!</v>
      </c>
      <c r="U552" t="str">
        <f t="shared" si="37"/>
        <v>PSSE_DMAT_BESSC_SCR7.06_XR1.63_P-0.5_Q0</v>
      </c>
    </row>
    <row r="553" spans="1:21" x14ac:dyDescent="0.25">
      <c r="A553" s="5" t="s">
        <v>928</v>
      </c>
      <c r="B553" s="5" t="s">
        <v>17</v>
      </c>
      <c r="C553" t="s">
        <v>47</v>
      </c>
      <c r="E553">
        <v>-0.5</v>
      </c>
      <c r="F553">
        <v>0</v>
      </c>
      <c r="G553">
        <v>4.53</v>
      </c>
      <c r="H553">
        <v>1.212</v>
      </c>
      <c r="I553" t="str">
        <f>VLOOKUP(U553,[2]BaseCases!$H$2:$K$143,2,FALSE)</f>
        <v>1.1014</v>
      </c>
      <c r="J553">
        <v>0</v>
      </c>
      <c r="K553">
        <v>0.43</v>
      </c>
      <c r="L553">
        <f t="shared" si="34"/>
        <v>54.136295914271294</v>
      </c>
      <c r="M553">
        <f t="shared" si="35"/>
        <v>0.20885327247351052</v>
      </c>
      <c r="N553">
        <f>[2]Inputs!$B$5^2/((G553*[2]Inputs!$B$7)*(SQRT(1+H553^2)))</f>
        <v>23.537519962726652</v>
      </c>
      <c r="O553">
        <f t="shared" si="36"/>
        <v>9.0805770640656758E-2</v>
      </c>
      <c r="P553" t="str">
        <f>VLOOKUP(U553,[2]BaseCases!$H$2:$K$143,4,FALSE)</f>
        <v>1.0000</v>
      </c>
      <c r="Q553" t="str">
        <f>VLOOKUP(U553,[2]BaseCases!$H$2:$K$143,3,FALSE)</f>
        <v>1.0300</v>
      </c>
      <c r="R553">
        <v>0</v>
      </c>
      <c r="S553">
        <v>2.2999999999999998</v>
      </c>
      <c r="T553" t="e">
        <f>IF(V553="","Test_"&amp;A553&amp;"_"&amp;[2]Inputs!$A$1&amp;"_R0"&amp;"_SCR"&amp;ROUND(G553,2)&amp;"_XR"&amp;ROUND(H553,2)&amp;"_P"&amp;E553&amp;"_Q"&amp;VLOOKUP(F553,#REF!,2,FALSE),"Test_"&amp;A553&amp;"_"&amp;[2]Inputs!$A$1&amp;"_R0"&amp;"_SCR"&amp;ROUND(G553,2)&amp;"_XR"&amp;ROUND(H553,2)&amp;"_P"&amp;E553&amp;"_Q"&amp;VLOOKUP(F553,#REF!,2,FALSE)&amp;"_"&amp;V553)</f>
        <v>#REF!</v>
      </c>
      <c r="U553" t="str">
        <f t="shared" si="37"/>
        <v>PSSE_DMAT_BESSC_SCR4.53_XR1.21_P-0.5_Q0</v>
      </c>
    </row>
    <row r="554" spans="1:21" x14ac:dyDescent="0.25">
      <c r="A554" s="5" t="s">
        <v>929</v>
      </c>
      <c r="B554" s="5" t="s">
        <v>17</v>
      </c>
      <c r="C554" t="s">
        <v>47</v>
      </c>
      <c r="E554">
        <v>-0.5</v>
      </c>
      <c r="F554">
        <v>0</v>
      </c>
      <c r="G554">
        <v>7.06</v>
      </c>
      <c r="H554">
        <v>1.6319999999999999</v>
      </c>
      <c r="I554" t="str">
        <f>VLOOKUP(U554,[2]BaseCases!$H$2:$K$143,2,FALSE)</f>
        <v>1.0675</v>
      </c>
      <c r="J554">
        <v>0</v>
      </c>
      <c r="K554">
        <v>0.43</v>
      </c>
      <c r="L554">
        <f t="shared" si="34"/>
        <v>49.59366684685353</v>
      </c>
      <c r="M554">
        <f t="shared" si="35"/>
        <v>0.25763004061516731</v>
      </c>
      <c r="N554">
        <f>[2]Inputs!$B$5^2/((G554*[2]Inputs!$B$7)*(SQRT(1+H554^2)))</f>
        <v>12.398416711713383</v>
      </c>
      <c r="O554">
        <f t="shared" si="36"/>
        <v>6.4407510153791828E-2</v>
      </c>
      <c r="P554" t="str">
        <f>VLOOKUP(U554,[2]BaseCases!$H$2:$K$143,4,FALSE)</f>
        <v>1.0000</v>
      </c>
      <c r="Q554" t="str">
        <f>VLOOKUP(U554,[2]BaseCases!$H$2:$K$143,3,FALSE)</f>
        <v>1.0300</v>
      </c>
      <c r="R554">
        <v>0</v>
      </c>
      <c r="S554">
        <v>4</v>
      </c>
      <c r="T554" t="e">
        <f>IF(V554="","Test_"&amp;A554&amp;"_"&amp;[2]Inputs!$A$1&amp;"_R0"&amp;"_SCR"&amp;ROUND(G554,2)&amp;"_XR"&amp;ROUND(H554,2)&amp;"_P"&amp;E554&amp;"_Q"&amp;VLOOKUP(F554,#REF!,2,FALSE),"Test_"&amp;A554&amp;"_"&amp;[2]Inputs!$A$1&amp;"_R0"&amp;"_SCR"&amp;ROUND(G554,2)&amp;"_XR"&amp;ROUND(H554,2)&amp;"_P"&amp;E554&amp;"_Q"&amp;VLOOKUP(F554,#REF!,2,FALSE)&amp;"_"&amp;V554)</f>
        <v>#REF!</v>
      </c>
      <c r="U554" t="str">
        <f t="shared" si="37"/>
        <v>PSSE_DMAT_BESSC_SCR7.06_XR1.63_P-0.5_Q0</v>
      </c>
    </row>
    <row r="555" spans="1:21" x14ac:dyDescent="0.25">
      <c r="A555" s="5" t="s">
        <v>930</v>
      </c>
      <c r="B555" s="5" t="s">
        <v>17</v>
      </c>
      <c r="C555" t="s">
        <v>47</v>
      </c>
      <c r="E555">
        <v>-0.5</v>
      </c>
      <c r="F555">
        <v>0</v>
      </c>
      <c r="G555">
        <v>4.53</v>
      </c>
      <c r="H555">
        <v>1.212</v>
      </c>
      <c r="I555" t="str">
        <f>VLOOKUP(U555,[2]BaseCases!$H$2:$K$143,2,FALSE)</f>
        <v>1.1014</v>
      </c>
      <c r="J555">
        <v>0</v>
      </c>
      <c r="K555">
        <v>0.43</v>
      </c>
      <c r="L555">
        <f t="shared" si="34"/>
        <v>94.150079850906607</v>
      </c>
      <c r="M555">
        <f t="shared" si="35"/>
        <v>0.36322308256262703</v>
      </c>
      <c r="N555">
        <f>[2]Inputs!$B$5^2/((G555*[2]Inputs!$B$7)*(SQRT(1+H555^2)))</f>
        <v>23.537519962726652</v>
      </c>
      <c r="O555">
        <f t="shared" si="36"/>
        <v>9.0805770640656758E-2</v>
      </c>
      <c r="P555" t="str">
        <f>VLOOKUP(U555,[2]BaseCases!$H$2:$K$143,4,FALSE)</f>
        <v>1.0000</v>
      </c>
      <c r="Q555" t="str">
        <f>VLOOKUP(U555,[2]BaseCases!$H$2:$K$143,3,FALSE)</f>
        <v>1.0300</v>
      </c>
      <c r="R555">
        <v>0</v>
      </c>
      <c r="S555">
        <v>4</v>
      </c>
      <c r="T555" t="e">
        <f>IF(V555="","Test_"&amp;A555&amp;"_"&amp;[2]Inputs!$A$1&amp;"_R0"&amp;"_SCR"&amp;ROUND(G555,2)&amp;"_XR"&amp;ROUND(H555,2)&amp;"_P"&amp;E555&amp;"_Q"&amp;VLOOKUP(F555,#REF!,2,FALSE),"Test_"&amp;A555&amp;"_"&amp;[2]Inputs!$A$1&amp;"_R0"&amp;"_SCR"&amp;ROUND(G555,2)&amp;"_XR"&amp;ROUND(H555,2)&amp;"_P"&amp;E555&amp;"_Q"&amp;VLOOKUP(F555,#REF!,2,FALSE)&amp;"_"&amp;V555)</f>
        <v>#REF!</v>
      </c>
      <c r="U555" t="str">
        <f t="shared" si="37"/>
        <v>PSSE_DMAT_BESSC_SCR4.53_XR1.21_P-0.5_Q0</v>
      </c>
    </row>
    <row r="556" spans="1:21" x14ac:dyDescent="0.25">
      <c r="A556" s="5" t="s">
        <v>931</v>
      </c>
      <c r="B556" s="5" t="s">
        <v>17</v>
      </c>
      <c r="C556" t="s">
        <v>47</v>
      </c>
      <c r="E556">
        <v>-0.5</v>
      </c>
      <c r="F556">
        <v>0</v>
      </c>
      <c r="G556">
        <v>7.06</v>
      </c>
      <c r="H556">
        <v>1.6319999999999999</v>
      </c>
      <c r="I556" t="str">
        <f>VLOOKUP(U556,[2]BaseCases!$H$2:$K$143,2,FALSE)</f>
        <v>1.0675</v>
      </c>
      <c r="J556">
        <v>0</v>
      </c>
      <c r="K556">
        <v>0.43</v>
      </c>
      <c r="L556">
        <f t="shared" si="34"/>
        <v>111.58575040542044</v>
      </c>
      <c r="M556">
        <f t="shared" si="35"/>
        <v>0.57966759138412649</v>
      </c>
      <c r="N556">
        <f>[2]Inputs!$B$5^2/((G556*[2]Inputs!$B$7)*(SQRT(1+H556^2)))</f>
        <v>12.398416711713383</v>
      </c>
      <c r="O556">
        <f t="shared" si="36"/>
        <v>6.4407510153791828E-2</v>
      </c>
      <c r="P556" t="str">
        <f>VLOOKUP(U556,[2]BaseCases!$H$2:$K$143,4,FALSE)</f>
        <v>1.0000</v>
      </c>
      <c r="Q556" t="str">
        <f>VLOOKUP(U556,[2]BaseCases!$H$2:$K$143,3,FALSE)</f>
        <v>1.0300</v>
      </c>
      <c r="R556">
        <v>0</v>
      </c>
      <c r="S556">
        <v>9</v>
      </c>
      <c r="T556" t="e">
        <f>IF(V556="","Test_"&amp;A556&amp;"_"&amp;[2]Inputs!$A$1&amp;"_R0"&amp;"_SCR"&amp;ROUND(G556,2)&amp;"_XR"&amp;ROUND(H556,2)&amp;"_P"&amp;E556&amp;"_Q"&amp;VLOOKUP(F556,#REF!,2,FALSE),"Test_"&amp;A556&amp;"_"&amp;[2]Inputs!$A$1&amp;"_R0"&amp;"_SCR"&amp;ROUND(G556,2)&amp;"_XR"&amp;ROUND(H556,2)&amp;"_P"&amp;E556&amp;"_Q"&amp;VLOOKUP(F556,#REF!,2,FALSE)&amp;"_"&amp;V556)</f>
        <v>#REF!</v>
      </c>
      <c r="U556" t="str">
        <f t="shared" si="37"/>
        <v>PSSE_DMAT_BESSC_SCR7.06_XR1.63_P-0.5_Q0</v>
      </c>
    </row>
    <row r="557" spans="1:21" x14ac:dyDescent="0.25">
      <c r="A557" s="5" t="s">
        <v>932</v>
      </c>
      <c r="B557" s="5" t="s">
        <v>17</v>
      </c>
      <c r="C557" t="s">
        <v>47</v>
      </c>
      <c r="E557">
        <v>-0.5</v>
      </c>
      <c r="F557">
        <v>0</v>
      </c>
      <c r="G557">
        <v>4.53</v>
      </c>
      <c r="H557">
        <v>1.212</v>
      </c>
      <c r="I557" t="str">
        <f>VLOOKUP(U557,[2]BaseCases!$H$2:$K$143,2,FALSE)</f>
        <v>1.1014</v>
      </c>
      <c r="J557">
        <v>0</v>
      </c>
      <c r="K557">
        <v>0.43</v>
      </c>
      <c r="L557">
        <f t="shared" si="34"/>
        <v>211.83767966453988</v>
      </c>
      <c r="M557">
        <f t="shared" si="35"/>
        <v>0.81725193576591082</v>
      </c>
      <c r="N557">
        <f>[2]Inputs!$B$5^2/((G557*[2]Inputs!$B$7)*(SQRT(1+H557^2)))</f>
        <v>23.537519962726652</v>
      </c>
      <c r="O557">
        <f t="shared" si="36"/>
        <v>9.0805770640656758E-2</v>
      </c>
      <c r="P557" t="str">
        <f>VLOOKUP(U557,[2]BaseCases!$H$2:$K$143,4,FALSE)</f>
        <v>1.0000</v>
      </c>
      <c r="Q557" t="str">
        <f>VLOOKUP(U557,[2]BaseCases!$H$2:$K$143,3,FALSE)</f>
        <v>1.0300</v>
      </c>
      <c r="R557">
        <v>0</v>
      </c>
      <c r="S557">
        <v>9</v>
      </c>
      <c r="T557" t="e">
        <f>IF(V557="","Test_"&amp;A557&amp;"_"&amp;[2]Inputs!$A$1&amp;"_R0"&amp;"_SCR"&amp;ROUND(G557,2)&amp;"_XR"&amp;ROUND(H557,2)&amp;"_P"&amp;E557&amp;"_Q"&amp;VLOOKUP(F557,#REF!,2,FALSE),"Test_"&amp;A557&amp;"_"&amp;[2]Inputs!$A$1&amp;"_R0"&amp;"_SCR"&amp;ROUND(G557,2)&amp;"_XR"&amp;ROUND(H557,2)&amp;"_P"&amp;E557&amp;"_Q"&amp;VLOOKUP(F557,#REF!,2,FALSE)&amp;"_"&amp;V557)</f>
        <v>#REF!</v>
      </c>
      <c r="U557" t="str">
        <f t="shared" si="37"/>
        <v>PSSE_DMAT_BESSC_SCR4.53_XR1.21_P-0.5_Q0</v>
      </c>
    </row>
  </sheetData>
  <conditionalFormatting sqref="B1:B1048576">
    <cfRule type="containsText" dxfId="2" priority="2" operator="containsText" text="No">
      <formula>NOT(ISERROR(SEARCH("No",B1)))</formula>
    </cfRule>
    <cfRule type="containsText" dxfId="1" priority="3" operator="containsText" text="Yes">
      <formula>NOT(ISERROR(SEARCH("Yes",B1)))</formula>
    </cfRule>
  </conditionalFormatting>
  <conditionalFormatting sqref="I1:I1048576 P1:P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28BB-8543-4B81-BFC1-FAC434A5FD28}">
  <dimension ref="A1:AK162"/>
  <sheetViews>
    <sheetView topLeftCell="A146" workbookViewId="0">
      <selection activeCell="D172" sqref="D172"/>
    </sheetView>
  </sheetViews>
  <sheetFormatPr defaultRowHeight="15" x14ac:dyDescent="0.25"/>
  <sheetData>
    <row r="1" spans="1:23" x14ac:dyDescent="0.25">
      <c r="A1" s="5" t="s">
        <v>0</v>
      </c>
      <c r="B1" t="s">
        <v>1</v>
      </c>
      <c r="C1" t="s">
        <v>19</v>
      </c>
      <c r="D1" t="s">
        <v>2</v>
      </c>
      <c r="E1" t="s">
        <v>3</v>
      </c>
      <c r="F1" s="7" t="s">
        <v>4</v>
      </c>
      <c r="G1" s="7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0" t="s">
        <v>20</v>
      </c>
      <c r="Q1" t="s">
        <v>14</v>
      </c>
      <c r="R1" t="s">
        <v>16</v>
      </c>
      <c r="S1" t="s">
        <v>15</v>
      </c>
      <c r="T1" t="s">
        <v>21</v>
      </c>
      <c r="U1" t="s">
        <v>22</v>
      </c>
      <c r="V1" t="s">
        <v>23</v>
      </c>
    </row>
    <row r="2" spans="1:23" x14ac:dyDescent="0.25">
      <c r="A2" s="5" t="s">
        <v>936</v>
      </c>
      <c r="B2" s="5" t="s">
        <v>17</v>
      </c>
      <c r="C2" t="s">
        <v>29</v>
      </c>
      <c r="D2">
        <v>1</v>
      </c>
      <c r="E2">
        <v>0</v>
      </c>
      <c r="F2" s="7">
        <v>7.06</v>
      </c>
      <c r="G2" s="7">
        <v>1.63</v>
      </c>
      <c r="H2" t="s">
        <v>71</v>
      </c>
      <c r="I2">
        <v>0</v>
      </c>
      <c r="J2">
        <v>0</v>
      </c>
      <c r="K2">
        <v>0</v>
      </c>
      <c r="L2">
        <v>0</v>
      </c>
      <c r="M2" s="2">
        <v>12.409471324438538</v>
      </c>
      <c r="N2">
        <v>6.4385935699593638E-2</v>
      </c>
      <c r="O2" t="s">
        <v>26</v>
      </c>
      <c r="P2" s="10" t="s">
        <v>68</v>
      </c>
      <c r="Q2">
        <v>0</v>
      </c>
      <c r="R2">
        <v>0</v>
      </c>
      <c r="S2" t="s">
        <v>937</v>
      </c>
      <c r="T2" t="s">
        <v>938</v>
      </c>
      <c r="W2" t="s">
        <v>939</v>
      </c>
    </row>
    <row r="3" spans="1:23" x14ac:dyDescent="0.25">
      <c r="A3" s="5" t="s">
        <v>940</v>
      </c>
      <c r="B3" s="5" t="s">
        <v>17</v>
      </c>
      <c r="C3" t="s">
        <v>29</v>
      </c>
      <c r="D3">
        <v>1</v>
      </c>
      <c r="E3">
        <v>0</v>
      </c>
      <c r="F3" s="7">
        <v>4.53</v>
      </c>
      <c r="G3" s="7">
        <v>1.21</v>
      </c>
      <c r="H3" t="s">
        <v>941</v>
      </c>
      <c r="I3">
        <v>0</v>
      </c>
      <c r="J3">
        <v>0</v>
      </c>
      <c r="K3">
        <v>0</v>
      </c>
      <c r="L3">
        <v>0</v>
      </c>
      <c r="M3" s="2">
        <v>23.560643977140487</v>
      </c>
      <c r="N3">
        <v>9.0744989423642855E-2</v>
      </c>
      <c r="O3" t="s">
        <v>26</v>
      </c>
      <c r="P3" s="10" t="s">
        <v>68</v>
      </c>
      <c r="Q3">
        <v>0</v>
      </c>
      <c r="R3">
        <v>0</v>
      </c>
      <c r="S3" t="s">
        <v>942</v>
      </c>
      <c r="T3" t="s">
        <v>943</v>
      </c>
      <c r="W3" t="s">
        <v>944</v>
      </c>
    </row>
    <row r="4" spans="1:23" x14ac:dyDescent="0.25">
      <c r="A4" s="5" t="s">
        <v>945</v>
      </c>
      <c r="B4" s="5" t="s">
        <v>17</v>
      </c>
      <c r="C4" t="s">
        <v>29</v>
      </c>
      <c r="D4">
        <v>1</v>
      </c>
      <c r="E4">
        <v>0</v>
      </c>
      <c r="F4" s="7">
        <v>5</v>
      </c>
      <c r="G4" s="7">
        <v>6</v>
      </c>
      <c r="H4" t="s">
        <v>946</v>
      </c>
      <c r="I4">
        <v>0</v>
      </c>
      <c r="J4">
        <v>0</v>
      </c>
      <c r="K4">
        <v>0</v>
      </c>
      <c r="L4">
        <v>0</v>
      </c>
      <c r="M4" s="2">
        <v>5.5086306823241262</v>
      </c>
      <c r="N4">
        <v>0.1052070963311478</v>
      </c>
      <c r="O4" t="s">
        <v>27</v>
      </c>
      <c r="P4" s="10" t="s">
        <v>68</v>
      </c>
      <c r="Q4">
        <v>0</v>
      </c>
      <c r="R4">
        <v>0</v>
      </c>
      <c r="S4" t="s">
        <v>947</v>
      </c>
      <c r="T4" t="s">
        <v>948</v>
      </c>
      <c r="W4" t="s">
        <v>949</v>
      </c>
    </row>
    <row r="5" spans="1:23" x14ac:dyDescent="0.25">
      <c r="A5" s="5" t="s">
        <v>950</v>
      </c>
      <c r="B5" s="5" t="s">
        <v>17</v>
      </c>
      <c r="C5" t="s">
        <v>29</v>
      </c>
      <c r="D5">
        <v>1</v>
      </c>
      <c r="E5">
        <v>0</v>
      </c>
      <c r="F5" s="7">
        <v>7.06</v>
      </c>
      <c r="G5" s="7">
        <v>1.63</v>
      </c>
      <c r="H5" t="s">
        <v>71</v>
      </c>
      <c r="I5">
        <v>0</v>
      </c>
      <c r="J5">
        <v>0</v>
      </c>
      <c r="K5">
        <v>0</v>
      </c>
      <c r="L5">
        <v>0</v>
      </c>
      <c r="M5" s="2">
        <v>12.409471324438538</v>
      </c>
      <c r="N5">
        <v>6.4385935699593638E-2</v>
      </c>
      <c r="O5" t="s">
        <v>26</v>
      </c>
      <c r="P5" s="10" t="s">
        <v>68</v>
      </c>
      <c r="Q5">
        <v>0</v>
      </c>
      <c r="R5">
        <v>0</v>
      </c>
      <c r="S5" t="s">
        <v>951</v>
      </c>
      <c r="T5" t="s">
        <v>938</v>
      </c>
      <c r="W5" t="s">
        <v>952</v>
      </c>
    </row>
    <row r="6" spans="1:23" x14ac:dyDescent="0.25">
      <c r="A6" s="5" t="s">
        <v>953</v>
      </c>
      <c r="B6" s="5" t="s">
        <v>17</v>
      </c>
      <c r="C6" t="s">
        <v>29</v>
      </c>
      <c r="D6">
        <v>1</v>
      </c>
      <c r="E6">
        <v>0</v>
      </c>
      <c r="F6" s="7">
        <v>4.53</v>
      </c>
      <c r="G6" s="7">
        <v>1.21</v>
      </c>
      <c r="H6" t="s">
        <v>941</v>
      </c>
      <c r="I6">
        <v>0</v>
      </c>
      <c r="J6">
        <v>0</v>
      </c>
      <c r="K6">
        <v>0</v>
      </c>
      <c r="L6">
        <v>0</v>
      </c>
      <c r="M6" s="2">
        <v>23.560643977140487</v>
      </c>
      <c r="N6">
        <v>9.0744989423642855E-2</v>
      </c>
      <c r="O6" t="s">
        <v>26</v>
      </c>
      <c r="P6" s="10" t="s">
        <v>68</v>
      </c>
      <c r="Q6">
        <v>0</v>
      </c>
      <c r="R6">
        <v>0</v>
      </c>
      <c r="S6" t="s">
        <v>954</v>
      </c>
      <c r="T6" t="s">
        <v>943</v>
      </c>
      <c r="W6" t="s">
        <v>955</v>
      </c>
    </row>
    <row r="7" spans="1:23" x14ac:dyDescent="0.25">
      <c r="A7" s="5" t="s">
        <v>956</v>
      </c>
      <c r="B7" s="5" t="s">
        <v>17</v>
      </c>
      <c r="C7" t="s">
        <v>29</v>
      </c>
      <c r="D7">
        <v>1</v>
      </c>
      <c r="E7">
        <v>0</v>
      </c>
      <c r="F7" s="7">
        <v>5</v>
      </c>
      <c r="G7" s="7">
        <v>6</v>
      </c>
      <c r="H7" t="s">
        <v>946</v>
      </c>
      <c r="I7">
        <v>0</v>
      </c>
      <c r="J7">
        <v>0</v>
      </c>
      <c r="K7">
        <v>0</v>
      </c>
      <c r="L7">
        <v>0</v>
      </c>
      <c r="M7" s="2">
        <v>5.5086306823241262</v>
      </c>
      <c r="N7">
        <v>0.1052070963311478</v>
      </c>
      <c r="O7" t="s">
        <v>27</v>
      </c>
      <c r="P7" s="10" t="s">
        <v>68</v>
      </c>
      <c r="Q7">
        <v>0</v>
      </c>
      <c r="R7">
        <v>0</v>
      </c>
      <c r="S7" t="s">
        <v>957</v>
      </c>
      <c r="T7" t="s">
        <v>948</v>
      </c>
      <c r="W7" t="s">
        <v>958</v>
      </c>
    </row>
    <row r="8" spans="1:23" x14ac:dyDescent="0.25">
      <c r="A8" s="5" t="s">
        <v>959</v>
      </c>
      <c r="B8" s="5" t="s">
        <v>17</v>
      </c>
      <c r="C8" t="s">
        <v>29</v>
      </c>
      <c r="D8">
        <v>0.05</v>
      </c>
      <c r="E8">
        <v>0</v>
      </c>
      <c r="F8" s="7">
        <v>7.06</v>
      </c>
      <c r="G8" s="7">
        <v>1.63</v>
      </c>
      <c r="H8" t="s">
        <v>960</v>
      </c>
      <c r="I8">
        <v>0</v>
      </c>
      <c r="J8">
        <v>0</v>
      </c>
      <c r="K8">
        <v>0</v>
      </c>
      <c r="L8">
        <v>0</v>
      </c>
      <c r="M8" s="2">
        <v>12.409471324438538</v>
      </c>
      <c r="N8">
        <v>6.4385935699593638E-2</v>
      </c>
      <c r="O8" t="s">
        <v>26</v>
      </c>
      <c r="P8" s="10" t="s">
        <v>68</v>
      </c>
      <c r="Q8">
        <v>0</v>
      </c>
      <c r="R8">
        <v>0</v>
      </c>
      <c r="S8" t="s">
        <v>961</v>
      </c>
      <c r="T8" t="s">
        <v>962</v>
      </c>
      <c r="W8" t="s">
        <v>963</v>
      </c>
    </row>
    <row r="9" spans="1:23" x14ac:dyDescent="0.25">
      <c r="A9" s="5" t="s">
        <v>964</v>
      </c>
      <c r="B9" s="5" t="s">
        <v>17</v>
      </c>
      <c r="C9" t="s">
        <v>29</v>
      </c>
      <c r="D9">
        <v>0.05</v>
      </c>
      <c r="E9">
        <v>0</v>
      </c>
      <c r="F9" s="7">
        <v>4.53</v>
      </c>
      <c r="G9" s="7">
        <v>1.21</v>
      </c>
      <c r="H9" t="s">
        <v>965</v>
      </c>
      <c r="I9">
        <v>0</v>
      </c>
      <c r="J9">
        <v>0</v>
      </c>
      <c r="K9">
        <v>0</v>
      </c>
      <c r="L9">
        <v>0</v>
      </c>
      <c r="M9" s="2">
        <v>23.560643977140487</v>
      </c>
      <c r="N9">
        <v>9.0744989423642855E-2</v>
      </c>
      <c r="O9" t="s">
        <v>26</v>
      </c>
      <c r="P9" s="10" t="s">
        <v>68</v>
      </c>
      <c r="Q9">
        <v>0</v>
      </c>
      <c r="R9">
        <v>0</v>
      </c>
      <c r="S9" t="s">
        <v>966</v>
      </c>
      <c r="T9" t="s">
        <v>967</v>
      </c>
      <c r="W9" t="s">
        <v>968</v>
      </c>
    </row>
    <row r="10" spans="1:23" x14ac:dyDescent="0.25">
      <c r="A10" s="5" t="s">
        <v>969</v>
      </c>
      <c r="B10" s="5" t="s">
        <v>17</v>
      </c>
      <c r="C10" t="s">
        <v>29</v>
      </c>
      <c r="D10">
        <v>0.05</v>
      </c>
      <c r="E10">
        <v>0</v>
      </c>
      <c r="F10" s="7">
        <v>5</v>
      </c>
      <c r="G10" s="7">
        <v>6</v>
      </c>
      <c r="H10" t="s">
        <v>372</v>
      </c>
      <c r="I10">
        <v>0</v>
      </c>
      <c r="J10">
        <v>0</v>
      </c>
      <c r="K10">
        <v>0</v>
      </c>
      <c r="L10">
        <v>0</v>
      </c>
      <c r="M10" s="2">
        <v>5.5086306823241262</v>
      </c>
      <c r="N10">
        <v>0.1052070963311478</v>
      </c>
      <c r="O10" t="s">
        <v>26</v>
      </c>
      <c r="P10" s="10" t="s">
        <v>68</v>
      </c>
      <c r="Q10">
        <v>0</v>
      </c>
      <c r="R10">
        <v>0</v>
      </c>
      <c r="S10" t="s">
        <v>970</v>
      </c>
      <c r="T10" t="s">
        <v>971</v>
      </c>
      <c r="W10" t="s">
        <v>972</v>
      </c>
    </row>
    <row r="11" spans="1:23" x14ac:dyDescent="0.25">
      <c r="A11" s="5" t="s">
        <v>973</v>
      </c>
      <c r="B11" s="5" t="s">
        <v>17</v>
      </c>
      <c r="C11" t="s">
        <v>30</v>
      </c>
      <c r="D11">
        <v>1</v>
      </c>
      <c r="E11">
        <v>0</v>
      </c>
      <c r="F11" s="7">
        <v>7.06</v>
      </c>
      <c r="G11" s="7">
        <v>1.63</v>
      </c>
      <c r="H11" t="s">
        <v>71</v>
      </c>
      <c r="I11">
        <v>0</v>
      </c>
      <c r="J11">
        <v>0</v>
      </c>
      <c r="K11">
        <v>0</v>
      </c>
      <c r="L11">
        <v>0</v>
      </c>
      <c r="M11" s="2">
        <v>12.409471324438538</v>
      </c>
      <c r="N11">
        <v>6.4385935699593638E-2</v>
      </c>
      <c r="O11" t="s">
        <v>26</v>
      </c>
      <c r="P11" s="10" t="s">
        <v>68</v>
      </c>
      <c r="Q11">
        <v>0</v>
      </c>
      <c r="R11">
        <v>0</v>
      </c>
      <c r="S11" t="s">
        <v>974</v>
      </c>
      <c r="T11" t="s">
        <v>938</v>
      </c>
      <c r="W11" t="s">
        <v>975</v>
      </c>
    </row>
    <row r="12" spans="1:23" x14ac:dyDescent="0.25">
      <c r="A12" s="5" t="s">
        <v>976</v>
      </c>
      <c r="B12" s="5" t="s">
        <v>17</v>
      </c>
      <c r="C12" t="s">
        <v>30</v>
      </c>
      <c r="D12">
        <v>1</v>
      </c>
      <c r="E12">
        <v>0</v>
      </c>
      <c r="F12" s="7">
        <v>4.53</v>
      </c>
      <c r="G12" s="7">
        <v>1.21</v>
      </c>
      <c r="H12" t="s">
        <v>941</v>
      </c>
      <c r="I12">
        <v>0</v>
      </c>
      <c r="J12">
        <v>0</v>
      </c>
      <c r="K12">
        <v>0</v>
      </c>
      <c r="L12">
        <v>0</v>
      </c>
      <c r="M12" s="2">
        <v>23.560643977140487</v>
      </c>
      <c r="N12">
        <v>9.0744989423642855E-2</v>
      </c>
      <c r="O12" t="s">
        <v>26</v>
      </c>
      <c r="P12" s="10" t="s">
        <v>68</v>
      </c>
      <c r="Q12">
        <v>0</v>
      </c>
      <c r="R12">
        <v>0</v>
      </c>
      <c r="S12" t="s">
        <v>977</v>
      </c>
      <c r="T12" t="s">
        <v>943</v>
      </c>
      <c r="W12" t="s">
        <v>978</v>
      </c>
    </row>
    <row r="13" spans="1:23" x14ac:dyDescent="0.25">
      <c r="A13" s="5" t="s">
        <v>979</v>
      </c>
      <c r="B13" s="5" t="s">
        <v>17</v>
      </c>
      <c r="C13" t="s">
        <v>31</v>
      </c>
      <c r="D13">
        <v>1</v>
      </c>
      <c r="E13">
        <v>0</v>
      </c>
      <c r="F13" s="7">
        <v>10</v>
      </c>
      <c r="G13" s="7">
        <v>14</v>
      </c>
      <c r="H13" t="s">
        <v>370</v>
      </c>
      <c r="I13">
        <v>0</v>
      </c>
      <c r="J13">
        <v>0.43</v>
      </c>
      <c r="K13">
        <v>1.1936621144128245</v>
      </c>
      <c r="L13">
        <v>5.3193623249290875E-2</v>
      </c>
      <c r="M13" s="2">
        <v>1.1936621144128245</v>
      </c>
      <c r="N13">
        <v>5.3193623249290875E-2</v>
      </c>
      <c r="O13" t="s">
        <v>27</v>
      </c>
      <c r="P13" s="10" t="s">
        <v>68</v>
      </c>
      <c r="Q13">
        <v>0</v>
      </c>
      <c r="R13">
        <v>1</v>
      </c>
      <c r="S13" t="s">
        <v>980</v>
      </c>
      <c r="T13" t="s">
        <v>981</v>
      </c>
      <c r="W13" t="s">
        <v>982</v>
      </c>
    </row>
    <row r="14" spans="1:23" x14ac:dyDescent="0.25">
      <c r="A14" s="5" t="s">
        <v>983</v>
      </c>
      <c r="B14" s="5" t="s">
        <v>17</v>
      </c>
      <c r="C14" t="s">
        <v>31</v>
      </c>
      <c r="D14">
        <v>1</v>
      </c>
      <c r="E14">
        <v>-0.3</v>
      </c>
      <c r="F14" s="7">
        <v>10</v>
      </c>
      <c r="G14" s="7">
        <v>14</v>
      </c>
      <c r="H14" t="s">
        <v>984</v>
      </c>
      <c r="I14">
        <v>0</v>
      </c>
      <c r="J14">
        <v>0.43</v>
      </c>
      <c r="K14">
        <v>1.1936621144128245</v>
      </c>
      <c r="L14">
        <v>5.3193623249290875E-2</v>
      </c>
      <c r="M14" s="2">
        <v>1.1936621144128245</v>
      </c>
      <c r="N14">
        <v>5.3193623249290875E-2</v>
      </c>
      <c r="O14" t="s">
        <v>985</v>
      </c>
      <c r="P14" s="10" t="s">
        <v>369</v>
      </c>
      <c r="Q14">
        <v>0</v>
      </c>
      <c r="R14">
        <v>1</v>
      </c>
      <c r="S14" t="s">
        <v>986</v>
      </c>
      <c r="T14" t="s">
        <v>987</v>
      </c>
      <c r="W14" t="s">
        <v>988</v>
      </c>
    </row>
    <row r="15" spans="1:23" x14ac:dyDescent="0.25">
      <c r="A15" s="5" t="s">
        <v>989</v>
      </c>
      <c r="B15" s="5" t="s">
        <v>17</v>
      </c>
      <c r="C15" t="s">
        <v>31</v>
      </c>
      <c r="D15">
        <v>1</v>
      </c>
      <c r="E15">
        <v>0.3</v>
      </c>
      <c r="F15" s="7">
        <v>10</v>
      </c>
      <c r="G15" s="7">
        <v>14</v>
      </c>
      <c r="H15" t="s">
        <v>990</v>
      </c>
      <c r="I15">
        <v>0</v>
      </c>
      <c r="J15">
        <v>0.43</v>
      </c>
      <c r="K15">
        <v>1.1936621144128245</v>
      </c>
      <c r="L15">
        <v>5.3193623249290875E-2</v>
      </c>
      <c r="M15" s="2">
        <v>1.1936621144128245</v>
      </c>
      <c r="N15">
        <v>5.3193623249290875E-2</v>
      </c>
      <c r="O15" t="s">
        <v>69</v>
      </c>
      <c r="P15" s="10" t="s">
        <v>368</v>
      </c>
      <c r="Q15">
        <v>0</v>
      </c>
      <c r="R15">
        <v>1</v>
      </c>
      <c r="S15" t="s">
        <v>991</v>
      </c>
      <c r="T15" t="s">
        <v>992</v>
      </c>
      <c r="W15" t="s">
        <v>993</v>
      </c>
    </row>
    <row r="16" spans="1:23" x14ac:dyDescent="0.25">
      <c r="A16" s="5" t="s">
        <v>994</v>
      </c>
      <c r="B16" s="5" t="s">
        <v>17</v>
      </c>
      <c r="C16" t="s">
        <v>31</v>
      </c>
      <c r="D16">
        <v>1</v>
      </c>
      <c r="E16">
        <v>0</v>
      </c>
      <c r="F16" s="7">
        <v>3</v>
      </c>
      <c r="G16" s="7">
        <v>14</v>
      </c>
      <c r="H16" t="s">
        <v>70</v>
      </c>
      <c r="I16">
        <v>0</v>
      </c>
      <c r="J16">
        <v>0.43</v>
      </c>
      <c r="K16">
        <v>3.9788737147094158</v>
      </c>
      <c r="L16">
        <v>0.17731207749763628</v>
      </c>
      <c r="M16" s="2">
        <v>3.9788737147094158</v>
      </c>
      <c r="N16">
        <v>0.17731207749763628</v>
      </c>
      <c r="O16" t="s">
        <v>27</v>
      </c>
      <c r="P16" s="10" t="s">
        <v>68</v>
      </c>
      <c r="Q16">
        <v>0</v>
      </c>
      <c r="R16">
        <v>1</v>
      </c>
      <c r="S16" t="s">
        <v>995</v>
      </c>
      <c r="T16" t="s">
        <v>996</v>
      </c>
      <c r="W16" t="s">
        <v>997</v>
      </c>
    </row>
    <row r="17" spans="1:23" x14ac:dyDescent="0.25">
      <c r="A17" s="5" t="s">
        <v>998</v>
      </c>
      <c r="B17" s="5" t="s">
        <v>17</v>
      </c>
      <c r="C17" t="s">
        <v>31</v>
      </c>
      <c r="D17">
        <v>1</v>
      </c>
      <c r="E17">
        <v>-0.3</v>
      </c>
      <c r="F17" s="7">
        <v>3</v>
      </c>
      <c r="G17" s="7">
        <v>3</v>
      </c>
      <c r="H17" t="s">
        <v>999</v>
      </c>
      <c r="I17">
        <v>0</v>
      </c>
      <c r="J17">
        <v>0.43</v>
      </c>
      <c r="K17">
        <v>17.660104471401873</v>
      </c>
      <c r="L17">
        <v>0.16864157532857349</v>
      </c>
      <c r="M17" s="2">
        <v>17.660104471401873</v>
      </c>
      <c r="N17">
        <v>0.16864157532857349</v>
      </c>
      <c r="O17" t="s">
        <v>985</v>
      </c>
      <c r="P17" s="10" t="s">
        <v>369</v>
      </c>
      <c r="Q17">
        <v>0</v>
      </c>
      <c r="R17">
        <v>1</v>
      </c>
      <c r="S17" t="s">
        <v>1000</v>
      </c>
      <c r="T17" t="s">
        <v>1001</v>
      </c>
      <c r="W17" t="s">
        <v>1002</v>
      </c>
    </row>
    <row r="18" spans="1:23" x14ac:dyDescent="0.25">
      <c r="A18" s="5" t="s">
        <v>1003</v>
      </c>
      <c r="B18" s="5" t="s">
        <v>17</v>
      </c>
      <c r="C18" t="s">
        <v>31</v>
      </c>
      <c r="D18">
        <v>1</v>
      </c>
      <c r="E18">
        <v>0.3</v>
      </c>
      <c r="F18" s="7">
        <v>3</v>
      </c>
      <c r="G18" s="7">
        <v>3</v>
      </c>
      <c r="H18" t="s">
        <v>1004</v>
      </c>
      <c r="I18">
        <v>0</v>
      </c>
      <c r="J18">
        <v>0.43</v>
      </c>
      <c r="K18">
        <v>17.660104471401873</v>
      </c>
      <c r="L18">
        <v>0.16864157532857349</v>
      </c>
      <c r="M18" s="2">
        <v>17.660104471401873</v>
      </c>
      <c r="N18">
        <v>0.16864157532857349</v>
      </c>
      <c r="O18" t="s">
        <v>69</v>
      </c>
      <c r="P18" s="10" t="s">
        <v>368</v>
      </c>
      <c r="Q18">
        <v>0</v>
      </c>
      <c r="R18">
        <v>1</v>
      </c>
      <c r="S18" t="s">
        <v>1005</v>
      </c>
      <c r="T18" t="s">
        <v>1006</v>
      </c>
      <c r="W18" t="s">
        <v>1007</v>
      </c>
    </row>
    <row r="19" spans="1:23" x14ac:dyDescent="0.25">
      <c r="A19" s="5" t="s">
        <v>1008</v>
      </c>
      <c r="B19" s="5" t="s">
        <v>17</v>
      </c>
      <c r="C19" t="s">
        <v>31</v>
      </c>
      <c r="D19">
        <v>0.05</v>
      </c>
      <c r="E19">
        <v>0.3</v>
      </c>
      <c r="F19" s="7">
        <v>10</v>
      </c>
      <c r="G19" s="7">
        <v>14</v>
      </c>
      <c r="H19" t="s">
        <v>28</v>
      </c>
      <c r="I19">
        <v>0</v>
      </c>
      <c r="J19">
        <v>0.43</v>
      </c>
      <c r="K19">
        <v>1.1936621144128245</v>
      </c>
      <c r="L19">
        <v>5.3193623249290875E-2</v>
      </c>
      <c r="M19" s="2">
        <v>1.1936621144128245</v>
      </c>
      <c r="N19">
        <v>5.3193623249290875E-2</v>
      </c>
      <c r="O19" t="s">
        <v>48</v>
      </c>
      <c r="P19" s="10" t="s">
        <v>368</v>
      </c>
      <c r="Q19">
        <v>0</v>
      </c>
      <c r="R19">
        <v>1</v>
      </c>
      <c r="S19" t="s">
        <v>1009</v>
      </c>
      <c r="T19" t="s">
        <v>1010</v>
      </c>
      <c r="W19" t="s">
        <v>1011</v>
      </c>
    </row>
    <row r="20" spans="1:23" x14ac:dyDescent="0.25">
      <c r="A20" s="5" t="s">
        <v>1012</v>
      </c>
      <c r="B20" s="5" t="s">
        <v>17</v>
      </c>
      <c r="C20" t="s">
        <v>31</v>
      </c>
      <c r="D20">
        <v>0.05</v>
      </c>
      <c r="E20">
        <v>-0.3</v>
      </c>
      <c r="F20" s="7">
        <v>10</v>
      </c>
      <c r="G20" s="7">
        <v>14</v>
      </c>
      <c r="H20" t="s">
        <v>73</v>
      </c>
      <c r="I20">
        <v>0</v>
      </c>
      <c r="J20">
        <v>0.43</v>
      </c>
      <c r="K20">
        <v>1.1936621144128245</v>
      </c>
      <c r="L20">
        <v>5.3193623249290875E-2</v>
      </c>
      <c r="M20" s="2">
        <v>1.1936621144128245</v>
      </c>
      <c r="N20">
        <v>5.3193623249290875E-2</v>
      </c>
      <c r="O20" t="s">
        <v>49</v>
      </c>
      <c r="P20" s="10" t="s">
        <v>369</v>
      </c>
      <c r="Q20">
        <v>0</v>
      </c>
      <c r="R20">
        <v>1</v>
      </c>
      <c r="S20" t="s">
        <v>1013</v>
      </c>
      <c r="T20" t="s">
        <v>1014</v>
      </c>
      <c r="W20" t="s">
        <v>1015</v>
      </c>
    </row>
    <row r="21" spans="1:23" x14ac:dyDescent="0.25">
      <c r="A21" s="5" t="s">
        <v>1016</v>
      </c>
      <c r="B21" s="5" t="s">
        <v>17</v>
      </c>
      <c r="C21" t="s">
        <v>31</v>
      </c>
      <c r="D21">
        <v>0.05</v>
      </c>
      <c r="E21">
        <v>0.3</v>
      </c>
      <c r="F21" s="7">
        <v>10</v>
      </c>
      <c r="G21" s="7">
        <v>14</v>
      </c>
      <c r="H21" t="s">
        <v>28</v>
      </c>
      <c r="I21">
        <v>0</v>
      </c>
      <c r="J21">
        <v>0.43</v>
      </c>
      <c r="K21">
        <v>1.1936621144128245</v>
      </c>
      <c r="L21">
        <v>5.3193623249290875E-2</v>
      </c>
      <c r="M21" s="2">
        <v>1.1936621144128245</v>
      </c>
      <c r="N21">
        <v>5.3193623249290875E-2</v>
      </c>
      <c r="O21" t="s">
        <v>48</v>
      </c>
      <c r="P21" s="10" t="s">
        <v>368</v>
      </c>
      <c r="Q21">
        <v>0</v>
      </c>
      <c r="R21">
        <v>1</v>
      </c>
      <c r="S21" t="s">
        <v>1017</v>
      </c>
      <c r="T21" t="s">
        <v>1010</v>
      </c>
      <c r="W21" t="s">
        <v>1018</v>
      </c>
    </row>
    <row r="22" spans="1:23" x14ac:dyDescent="0.25">
      <c r="A22" s="5" t="s">
        <v>1019</v>
      </c>
      <c r="B22" s="5" t="s">
        <v>17</v>
      </c>
      <c r="C22" t="s">
        <v>31</v>
      </c>
      <c r="D22">
        <v>0.05</v>
      </c>
      <c r="E22">
        <v>0</v>
      </c>
      <c r="F22" s="7">
        <v>3</v>
      </c>
      <c r="G22" s="7">
        <v>14</v>
      </c>
      <c r="H22" t="s">
        <v>373</v>
      </c>
      <c r="I22">
        <v>0</v>
      </c>
      <c r="J22">
        <v>0.43</v>
      </c>
      <c r="K22">
        <v>3.9788737147094158</v>
      </c>
      <c r="L22">
        <v>0.17731207749763628</v>
      </c>
      <c r="M22" s="2">
        <v>3.9788737147094158</v>
      </c>
      <c r="N22">
        <v>0.17731207749763628</v>
      </c>
      <c r="O22" t="s">
        <v>26</v>
      </c>
      <c r="P22" s="10" t="s">
        <v>68</v>
      </c>
      <c r="Q22">
        <v>0</v>
      </c>
      <c r="R22">
        <v>1</v>
      </c>
      <c r="S22" t="s">
        <v>1020</v>
      </c>
      <c r="T22" t="s">
        <v>1021</v>
      </c>
      <c r="W22" t="s">
        <v>1022</v>
      </c>
    </row>
    <row r="23" spans="1:23" x14ac:dyDescent="0.25">
      <c r="A23" s="5" t="s">
        <v>1023</v>
      </c>
      <c r="B23" s="5" t="s">
        <v>17</v>
      </c>
      <c r="C23" t="s">
        <v>31</v>
      </c>
      <c r="D23">
        <v>0.05</v>
      </c>
      <c r="E23">
        <v>-0.3</v>
      </c>
      <c r="F23" s="7">
        <v>3</v>
      </c>
      <c r="G23" s="7">
        <v>3</v>
      </c>
      <c r="H23" t="s">
        <v>1024</v>
      </c>
      <c r="I23">
        <v>0</v>
      </c>
      <c r="J23">
        <v>0.43</v>
      </c>
      <c r="K23">
        <v>17.660104471401873</v>
      </c>
      <c r="L23">
        <v>0.16864157532857349</v>
      </c>
      <c r="M23" s="2">
        <v>17.660104471401873</v>
      </c>
      <c r="N23">
        <v>0.16864157532857349</v>
      </c>
      <c r="O23" t="s">
        <v>49</v>
      </c>
      <c r="P23" s="10" t="s">
        <v>369</v>
      </c>
      <c r="Q23">
        <v>0</v>
      </c>
      <c r="R23">
        <v>1</v>
      </c>
      <c r="S23" t="s">
        <v>1025</v>
      </c>
      <c r="T23" t="s">
        <v>1026</v>
      </c>
      <c r="W23" t="s">
        <v>1027</v>
      </c>
    </row>
    <row r="24" spans="1:23" x14ac:dyDescent="0.25">
      <c r="A24" s="5" t="s">
        <v>1028</v>
      </c>
      <c r="B24" s="5" t="s">
        <v>17</v>
      </c>
      <c r="C24" t="s">
        <v>31</v>
      </c>
      <c r="D24">
        <v>0.05</v>
      </c>
      <c r="E24">
        <v>0.3</v>
      </c>
      <c r="F24" s="7">
        <v>3</v>
      </c>
      <c r="G24" s="7">
        <v>3</v>
      </c>
      <c r="H24" t="s">
        <v>1029</v>
      </c>
      <c r="I24">
        <v>0</v>
      </c>
      <c r="J24">
        <v>0.43</v>
      </c>
      <c r="K24">
        <v>17.660104471401873</v>
      </c>
      <c r="L24">
        <v>0.16864157532857349</v>
      </c>
      <c r="M24" s="2">
        <v>17.660104471401873</v>
      </c>
      <c r="N24">
        <v>0.16864157532857349</v>
      </c>
      <c r="O24" t="s">
        <v>48</v>
      </c>
      <c r="P24" s="10" t="s">
        <v>368</v>
      </c>
      <c r="Q24">
        <v>0</v>
      </c>
      <c r="R24">
        <v>1</v>
      </c>
      <c r="S24" t="s">
        <v>1030</v>
      </c>
      <c r="T24" t="s">
        <v>1031</v>
      </c>
      <c r="W24" t="s">
        <v>1032</v>
      </c>
    </row>
    <row r="25" spans="1:23" x14ac:dyDescent="0.25">
      <c r="A25" s="5" t="s">
        <v>1033</v>
      </c>
      <c r="B25" s="5" t="s">
        <v>17</v>
      </c>
      <c r="C25" t="s">
        <v>31</v>
      </c>
      <c r="D25">
        <v>1</v>
      </c>
      <c r="E25">
        <v>0</v>
      </c>
      <c r="F25" s="7">
        <v>10</v>
      </c>
      <c r="G25" s="7">
        <v>14</v>
      </c>
      <c r="H25" t="s">
        <v>370</v>
      </c>
      <c r="I25">
        <v>0</v>
      </c>
      <c r="J25">
        <v>0.5</v>
      </c>
      <c r="K25">
        <v>2.3873242288256491</v>
      </c>
      <c r="L25">
        <v>0.10638724649858175</v>
      </c>
      <c r="M25" s="2">
        <v>1.1936621144128245</v>
      </c>
      <c r="N25">
        <v>5.3193623249290875E-2</v>
      </c>
      <c r="O25" t="s">
        <v>27</v>
      </c>
      <c r="P25" s="10" t="s">
        <v>68</v>
      </c>
      <c r="Q25">
        <v>0</v>
      </c>
      <c r="R25">
        <v>2</v>
      </c>
      <c r="S25" t="s">
        <v>1034</v>
      </c>
      <c r="T25" t="s">
        <v>981</v>
      </c>
      <c r="W25" t="s">
        <v>1035</v>
      </c>
    </row>
    <row r="26" spans="1:23" x14ac:dyDescent="0.25">
      <c r="A26" s="5" t="s">
        <v>1036</v>
      </c>
      <c r="B26" s="5" t="s">
        <v>17</v>
      </c>
      <c r="C26" t="s">
        <v>31</v>
      </c>
      <c r="D26">
        <v>1</v>
      </c>
      <c r="E26">
        <v>-0.3</v>
      </c>
      <c r="F26" s="7">
        <v>10</v>
      </c>
      <c r="G26" s="7">
        <v>14</v>
      </c>
      <c r="H26" t="s">
        <v>984</v>
      </c>
      <c r="I26">
        <v>0</v>
      </c>
      <c r="J26">
        <v>0.5</v>
      </c>
      <c r="K26">
        <v>2.3873242288256491</v>
      </c>
      <c r="L26">
        <v>0.10638724649858175</v>
      </c>
      <c r="M26" s="2">
        <v>1.1936621144128245</v>
      </c>
      <c r="N26">
        <v>5.3193623249290875E-2</v>
      </c>
      <c r="O26" t="s">
        <v>985</v>
      </c>
      <c r="P26" s="10" t="s">
        <v>369</v>
      </c>
      <c r="Q26">
        <v>0</v>
      </c>
      <c r="R26">
        <v>2</v>
      </c>
      <c r="S26" t="s">
        <v>1037</v>
      </c>
      <c r="T26" t="s">
        <v>987</v>
      </c>
      <c r="W26" t="s">
        <v>1038</v>
      </c>
    </row>
    <row r="27" spans="1:23" x14ac:dyDescent="0.25">
      <c r="A27" s="5" t="s">
        <v>1039</v>
      </c>
      <c r="B27" s="5" t="s">
        <v>17</v>
      </c>
      <c r="C27" t="s">
        <v>31</v>
      </c>
      <c r="D27">
        <v>1</v>
      </c>
      <c r="E27">
        <v>0.3</v>
      </c>
      <c r="F27" s="7">
        <v>10</v>
      </c>
      <c r="G27" s="7">
        <v>14</v>
      </c>
      <c r="H27" t="s">
        <v>990</v>
      </c>
      <c r="I27">
        <v>0</v>
      </c>
      <c r="J27">
        <v>0.5</v>
      </c>
      <c r="K27">
        <v>2.3873242288256491</v>
      </c>
      <c r="L27">
        <v>0.10638724649858175</v>
      </c>
      <c r="M27" s="2">
        <v>1.1936621144128245</v>
      </c>
      <c r="N27">
        <v>5.3193623249290875E-2</v>
      </c>
      <c r="O27" t="s">
        <v>69</v>
      </c>
      <c r="P27" s="10" t="s">
        <v>368</v>
      </c>
      <c r="Q27">
        <v>0</v>
      </c>
      <c r="R27">
        <v>2</v>
      </c>
      <c r="S27" t="s">
        <v>1040</v>
      </c>
      <c r="T27" t="s">
        <v>992</v>
      </c>
      <c r="W27" t="s">
        <v>1041</v>
      </c>
    </row>
    <row r="28" spans="1:23" x14ac:dyDescent="0.25">
      <c r="A28" s="5" t="s">
        <v>1042</v>
      </c>
      <c r="B28" s="5" t="s">
        <v>17</v>
      </c>
      <c r="C28" t="s">
        <v>31</v>
      </c>
      <c r="D28">
        <v>1</v>
      </c>
      <c r="E28">
        <v>0</v>
      </c>
      <c r="F28" s="7">
        <v>3</v>
      </c>
      <c r="G28" s="7">
        <v>14</v>
      </c>
      <c r="H28" t="s">
        <v>70</v>
      </c>
      <c r="I28">
        <v>0</v>
      </c>
      <c r="J28">
        <v>0.5</v>
      </c>
      <c r="K28">
        <v>7.9577474294188315</v>
      </c>
      <c r="L28">
        <v>0.35462415499527256</v>
      </c>
      <c r="M28" s="2">
        <v>3.9788737147094158</v>
      </c>
      <c r="N28">
        <v>0.17731207749763628</v>
      </c>
      <c r="O28" t="s">
        <v>27</v>
      </c>
      <c r="P28" s="10" t="s">
        <v>68</v>
      </c>
      <c r="Q28">
        <v>0</v>
      </c>
      <c r="R28">
        <v>2</v>
      </c>
      <c r="S28" t="s">
        <v>1043</v>
      </c>
      <c r="T28" t="s">
        <v>996</v>
      </c>
      <c r="W28" t="s">
        <v>1044</v>
      </c>
    </row>
    <row r="29" spans="1:23" x14ac:dyDescent="0.25">
      <c r="A29" s="5" t="s">
        <v>1045</v>
      </c>
      <c r="B29" s="5" t="s">
        <v>17</v>
      </c>
      <c r="C29" t="s">
        <v>31</v>
      </c>
      <c r="D29">
        <v>1</v>
      </c>
      <c r="E29">
        <v>-0.3</v>
      </c>
      <c r="F29" s="7">
        <v>3</v>
      </c>
      <c r="G29" s="7">
        <v>3</v>
      </c>
      <c r="H29" t="s">
        <v>999</v>
      </c>
      <c r="I29">
        <v>0</v>
      </c>
      <c r="J29">
        <v>0.5</v>
      </c>
      <c r="K29">
        <v>35.320208942803745</v>
      </c>
      <c r="L29">
        <v>0.33728315065714698</v>
      </c>
      <c r="M29" s="2">
        <v>17.660104471401873</v>
      </c>
      <c r="N29">
        <v>0.16864157532857349</v>
      </c>
      <c r="O29" t="s">
        <v>985</v>
      </c>
      <c r="P29" s="10" t="s">
        <v>369</v>
      </c>
      <c r="Q29">
        <v>0</v>
      </c>
      <c r="R29">
        <v>2</v>
      </c>
      <c r="S29" t="s">
        <v>1046</v>
      </c>
      <c r="T29" t="s">
        <v>1001</v>
      </c>
      <c r="W29" t="s">
        <v>1047</v>
      </c>
    </row>
    <row r="30" spans="1:23" x14ac:dyDescent="0.25">
      <c r="A30" s="5" t="s">
        <v>1048</v>
      </c>
      <c r="B30" s="5" t="s">
        <v>17</v>
      </c>
      <c r="C30" t="s">
        <v>31</v>
      </c>
      <c r="D30">
        <v>1</v>
      </c>
      <c r="E30">
        <v>0.3</v>
      </c>
      <c r="F30" s="7">
        <v>3</v>
      </c>
      <c r="G30" s="7">
        <v>3</v>
      </c>
      <c r="H30" t="s">
        <v>1004</v>
      </c>
      <c r="I30">
        <v>0</v>
      </c>
      <c r="J30">
        <v>0.5</v>
      </c>
      <c r="K30">
        <v>35.320208942803745</v>
      </c>
      <c r="L30">
        <v>0.33728315065714698</v>
      </c>
      <c r="M30" s="2">
        <v>17.660104471401873</v>
      </c>
      <c r="N30">
        <v>0.16864157532857349</v>
      </c>
      <c r="O30" t="s">
        <v>69</v>
      </c>
      <c r="P30" s="10" t="s">
        <v>368</v>
      </c>
      <c r="Q30">
        <v>0</v>
      </c>
      <c r="R30">
        <v>2</v>
      </c>
      <c r="S30" t="s">
        <v>1049</v>
      </c>
      <c r="T30" t="s">
        <v>1006</v>
      </c>
      <c r="W30" t="s">
        <v>1050</v>
      </c>
    </row>
    <row r="31" spans="1:23" x14ac:dyDescent="0.25">
      <c r="A31" s="5" t="s">
        <v>1051</v>
      </c>
      <c r="B31" s="5" t="s">
        <v>17</v>
      </c>
      <c r="C31" t="s">
        <v>31</v>
      </c>
      <c r="D31">
        <v>0.05</v>
      </c>
      <c r="E31">
        <v>0</v>
      </c>
      <c r="F31" s="7">
        <v>10</v>
      </c>
      <c r="G31" s="7">
        <v>14</v>
      </c>
      <c r="H31" t="s">
        <v>67</v>
      </c>
      <c r="I31">
        <v>0</v>
      </c>
      <c r="J31">
        <v>0.5</v>
      </c>
      <c r="K31">
        <v>2.3873242288256491</v>
      </c>
      <c r="L31">
        <v>0.10638724649858175</v>
      </c>
      <c r="M31" s="2">
        <v>1.1936621144128245</v>
      </c>
      <c r="N31">
        <v>5.3193623249290875E-2</v>
      </c>
      <c r="O31" t="s">
        <v>26</v>
      </c>
      <c r="P31" s="10" t="s">
        <v>68</v>
      </c>
      <c r="Q31">
        <v>0</v>
      </c>
      <c r="R31">
        <v>2</v>
      </c>
      <c r="S31" t="s">
        <v>1052</v>
      </c>
      <c r="T31" t="s">
        <v>1053</v>
      </c>
      <c r="W31" t="s">
        <v>1054</v>
      </c>
    </row>
    <row r="32" spans="1:23" x14ac:dyDescent="0.25">
      <c r="A32" s="5" t="s">
        <v>1055</v>
      </c>
      <c r="B32" s="5" t="s">
        <v>17</v>
      </c>
      <c r="C32" t="s">
        <v>31</v>
      </c>
      <c r="D32">
        <v>0.05</v>
      </c>
      <c r="E32">
        <v>-0.3</v>
      </c>
      <c r="F32" s="7">
        <v>10</v>
      </c>
      <c r="G32" s="7">
        <v>14</v>
      </c>
      <c r="H32" t="s">
        <v>73</v>
      </c>
      <c r="I32">
        <v>0</v>
      </c>
      <c r="J32">
        <v>0.5</v>
      </c>
      <c r="K32">
        <v>2.3873242288256491</v>
      </c>
      <c r="L32">
        <v>0.10638724649858175</v>
      </c>
      <c r="M32" s="2">
        <v>1.1936621144128245</v>
      </c>
      <c r="N32">
        <v>5.3193623249290875E-2</v>
      </c>
      <c r="O32" t="s">
        <v>49</v>
      </c>
      <c r="P32" s="10" t="s">
        <v>369</v>
      </c>
      <c r="Q32">
        <v>0</v>
      </c>
      <c r="R32">
        <v>2</v>
      </c>
      <c r="S32" t="s">
        <v>1056</v>
      </c>
      <c r="T32" t="s">
        <v>1014</v>
      </c>
      <c r="W32" t="s">
        <v>1057</v>
      </c>
    </row>
    <row r="33" spans="1:23" x14ac:dyDescent="0.25">
      <c r="A33" s="5" t="s">
        <v>1058</v>
      </c>
      <c r="B33" s="5" t="s">
        <v>17</v>
      </c>
      <c r="C33" t="s">
        <v>31</v>
      </c>
      <c r="D33">
        <v>0.05</v>
      </c>
      <c r="E33">
        <v>0.3</v>
      </c>
      <c r="F33" s="7">
        <v>10</v>
      </c>
      <c r="G33" s="7">
        <v>14</v>
      </c>
      <c r="H33" t="s">
        <v>28</v>
      </c>
      <c r="I33">
        <v>0</v>
      </c>
      <c r="J33">
        <v>0.5</v>
      </c>
      <c r="K33">
        <v>2.3873242288256491</v>
      </c>
      <c r="L33">
        <v>0.10638724649858175</v>
      </c>
      <c r="M33" s="2">
        <v>1.1936621144128245</v>
      </c>
      <c r="N33">
        <v>5.3193623249290875E-2</v>
      </c>
      <c r="O33" t="s">
        <v>48</v>
      </c>
      <c r="P33" s="10" t="s">
        <v>368</v>
      </c>
      <c r="Q33">
        <v>0</v>
      </c>
      <c r="R33">
        <v>2</v>
      </c>
      <c r="S33" t="s">
        <v>1059</v>
      </c>
      <c r="T33" t="s">
        <v>1010</v>
      </c>
      <c r="W33" t="s">
        <v>1060</v>
      </c>
    </row>
    <row r="34" spans="1:23" x14ac:dyDescent="0.25">
      <c r="A34" s="5" t="s">
        <v>1061</v>
      </c>
      <c r="B34" s="5" t="s">
        <v>17</v>
      </c>
      <c r="C34" t="s">
        <v>31</v>
      </c>
      <c r="D34">
        <v>0.05</v>
      </c>
      <c r="E34">
        <v>0</v>
      </c>
      <c r="F34" s="7">
        <v>3</v>
      </c>
      <c r="G34" s="7">
        <v>14</v>
      </c>
      <c r="H34" t="s">
        <v>373</v>
      </c>
      <c r="I34">
        <v>0</v>
      </c>
      <c r="J34">
        <v>0.5</v>
      </c>
      <c r="K34">
        <v>7.9577474294188315</v>
      </c>
      <c r="L34">
        <v>0.35462415499527256</v>
      </c>
      <c r="M34" s="2">
        <v>3.9788737147094158</v>
      </c>
      <c r="N34">
        <v>0.17731207749763628</v>
      </c>
      <c r="O34" t="s">
        <v>26</v>
      </c>
      <c r="P34" s="10" t="s">
        <v>68</v>
      </c>
      <c r="Q34">
        <v>0</v>
      </c>
      <c r="R34">
        <v>2</v>
      </c>
      <c r="S34" t="s">
        <v>1062</v>
      </c>
      <c r="T34" t="s">
        <v>1021</v>
      </c>
      <c r="W34" t="s">
        <v>1063</v>
      </c>
    </row>
    <row r="35" spans="1:23" x14ac:dyDescent="0.25">
      <c r="A35" s="5" t="s">
        <v>1064</v>
      </c>
      <c r="B35" s="5" t="s">
        <v>17</v>
      </c>
      <c r="C35" t="s">
        <v>31</v>
      </c>
      <c r="D35">
        <v>0.05</v>
      </c>
      <c r="E35">
        <v>-0.3</v>
      </c>
      <c r="F35" s="7">
        <v>3</v>
      </c>
      <c r="G35" s="7">
        <v>3</v>
      </c>
      <c r="H35" t="s">
        <v>1024</v>
      </c>
      <c r="I35">
        <v>0</v>
      </c>
      <c r="J35">
        <v>0.5</v>
      </c>
      <c r="K35">
        <v>35.320208942803745</v>
      </c>
      <c r="L35">
        <v>0.33728315065714698</v>
      </c>
      <c r="M35" s="2">
        <v>17.660104471401873</v>
      </c>
      <c r="N35">
        <v>0.16864157532857349</v>
      </c>
      <c r="O35" t="s">
        <v>49</v>
      </c>
      <c r="P35" s="10" t="s">
        <v>369</v>
      </c>
      <c r="Q35">
        <v>0</v>
      </c>
      <c r="R35">
        <v>2</v>
      </c>
      <c r="S35" t="s">
        <v>1065</v>
      </c>
      <c r="T35" t="s">
        <v>1026</v>
      </c>
      <c r="W35" t="s">
        <v>1066</v>
      </c>
    </row>
    <row r="36" spans="1:23" x14ac:dyDescent="0.25">
      <c r="A36" s="5" t="s">
        <v>1067</v>
      </c>
      <c r="B36" s="5" t="s">
        <v>17</v>
      </c>
      <c r="C36" t="s">
        <v>31</v>
      </c>
      <c r="D36">
        <v>0.05</v>
      </c>
      <c r="E36">
        <v>0.3</v>
      </c>
      <c r="F36" s="7">
        <v>3</v>
      </c>
      <c r="G36" s="7">
        <v>3</v>
      </c>
      <c r="H36" t="s">
        <v>1029</v>
      </c>
      <c r="I36">
        <v>0</v>
      </c>
      <c r="J36">
        <v>0.5</v>
      </c>
      <c r="K36">
        <v>35.320208942803745</v>
      </c>
      <c r="L36">
        <v>0.33728315065714698</v>
      </c>
      <c r="M36" s="2">
        <v>17.660104471401873</v>
      </c>
      <c r="N36">
        <v>0.16864157532857349</v>
      </c>
      <c r="O36" t="s">
        <v>48</v>
      </c>
      <c r="P36" s="10" t="s">
        <v>368</v>
      </c>
      <c r="Q36">
        <v>0</v>
      </c>
      <c r="R36">
        <v>2</v>
      </c>
      <c r="S36" t="s">
        <v>1068</v>
      </c>
      <c r="T36" t="s">
        <v>1031</v>
      </c>
      <c r="W36" t="s">
        <v>1069</v>
      </c>
    </row>
    <row r="37" spans="1:23" x14ac:dyDescent="0.25">
      <c r="A37" s="5" t="s">
        <v>1070</v>
      </c>
      <c r="B37" s="5" t="s">
        <v>17</v>
      </c>
      <c r="C37" t="s">
        <v>32</v>
      </c>
      <c r="D37">
        <v>1</v>
      </c>
      <c r="E37">
        <v>0</v>
      </c>
      <c r="F37" s="7">
        <v>7.06</v>
      </c>
      <c r="G37" s="7">
        <v>1.63</v>
      </c>
      <c r="H37" t="s">
        <v>71</v>
      </c>
      <c r="I37">
        <v>0</v>
      </c>
      <c r="J37">
        <v>0</v>
      </c>
      <c r="K37">
        <v>12.409471324438538</v>
      </c>
      <c r="L37">
        <v>6.4385935699593638E-2</v>
      </c>
      <c r="M37" s="2">
        <v>12.409471324438538</v>
      </c>
      <c r="N37">
        <v>6.4385935699593638E-2</v>
      </c>
      <c r="O37" t="s">
        <v>26</v>
      </c>
      <c r="P37" s="10" t="s">
        <v>68</v>
      </c>
      <c r="Q37">
        <v>0</v>
      </c>
      <c r="R37">
        <v>1</v>
      </c>
      <c r="S37" t="s">
        <v>1071</v>
      </c>
      <c r="T37" t="s">
        <v>938</v>
      </c>
      <c r="W37" t="s">
        <v>1072</v>
      </c>
    </row>
    <row r="38" spans="1:23" x14ac:dyDescent="0.25">
      <c r="A38" s="5" t="s">
        <v>1073</v>
      </c>
      <c r="B38" s="5" t="s">
        <v>17</v>
      </c>
      <c r="C38" t="s">
        <v>32</v>
      </c>
      <c r="D38">
        <v>1</v>
      </c>
      <c r="E38">
        <v>0</v>
      </c>
      <c r="F38" s="7">
        <v>4.53</v>
      </c>
      <c r="G38" s="7">
        <v>1.21</v>
      </c>
      <c r="H38" t="s">
        <v>941</v>
      </c>
      <c r="I38">
        <v>0</v>
      </c>
      <c r="J38">
        <v>0</v>
      </c>
      <c r="K38">
        <v>23.560643977140487</v>
      </c>
      <c r="L38">
        <v>9.0744989423642855E-2</v>
      </c>
      <c r="M38" s="2">
        <v>23.560643977140487</v>
      </c>
      <c r="N38">
        <v>9.0744989423642855E-2</v>
      </c>
      <c r="O38" t="s">
        <v>26</v>
      </c>
      <c r="P38" s="10" t="s">
        <v>68</v>
      </c>
      <c r="Q38">
        <v>0</v>
      </c>
      <c r="R38">
        <v>1</v>
      </c>
      <c r="S38" t="s">
        <v>1074</v>
      </c>
      <c r="T38" t="s">
        <v>943</v>
      </c>
      <c r="W38" t="s">
        <v>1075</v>
      </c>
    </row>
    <row r="39" spans="1:23" x14ac:dyDescent="0.25">
      <c r="A39" s="5" t="s">
        <v>1076</v>
      </c>
      <c r="B39" s="5" t="s">
        <v>17</v>
      </c>
      <c r="C39" t="s">
        <v>33</v>
      </c>
      <c r="D39">
        <v>1</v>
      </c>
      <c r="E39">
        <v>0</v>
      </c>
      <c r="F39" s="7">
        <v>7.06</v>
      </c>
      <c r="G39" s="7">
        <v>1.63</v>
      </c>
      <c r="H39" t="s">
        <v>71</v>
      </c>
      <c r="I39">
        <v>0</v>
      </c>
      <c r="J39">
        <v>0</v>
      </c>
      <c r="K39">
        <v>12.409471324438538</v>
      </c>
      <c r="L39">
        <v>6.4385935699593638E-2</v>
      </c>
      <c r="M39" s="2">
        <v>12.409471324438538</v>
      </c>
      <c r="N39">
        <v>6.4385935699593638E-2</v>
      </c>
      <c r="O39" t="s">
        <v>26</v>
      </c>
      <c r="P39" s="10" t="s">
        <v>68</v>
      </c>
      <c r="Q39">
        <v>0</v>
      </c>
      <c r="R39">
        <v>1</v>
      </c>
      <c r="S39" t="s">
        <v>1077</v>
      </c>
      <c r="T39" t="s">
        <v>938</v>
      </c>
      <c r="W39" t="s">
        <v>1078</v>
      </c>
    </row>
    <row r="40" spans="1:23" x14ac:dyDescent="0.25">
      <c r="A40" s="5" t="s">
        <v>1079</v>
      </c>
      <c r="B40" s="5" t="s">
        <v>17</v>
      </c>
      <c r="C40" t="s">
        <v>33</v>
      </c>
      <c r="D40">
        <v>1</v>
      </c>
      <c r="E40">
        <v>0</v>
      </c>
      <c r="F40" s="7">
        <v>4.53</v>
      </c>
      <c r="G40" s="7">
        <v>1.21</v>
      </c>
      <c r="H40" t="s">
        <v>941</v>
      </c>
      <c r="I40">
        <v>0</v>
      </c>
      <c r="J40">
        <v>0</v>
      </c>
      <c r="K40">
        <v>23.560643977140487</v>
      </c>
      <c r="L40">
        <v>9.0744989423642855E-2</v>
      </c>
      <c r="M40" s="2">
        <v>23.560643977140487</v>
      </c>
      <c r="N40">
        <v>9.0744989423642855E-2</v>
      </c>
      <c r="O40" t="s">
        <v>26</v>
      </c>
      <c r="P40" s="10" t="s">
        <v>68</v>
      </c>
      <c r="Q40">
        <v>0</v>
      </c>
      <c r="R40">
        <v>1</v>
      </c>
      <c r="S40" t="s">
        <v>1080</v>
      </c>
      <c r="T40" t="s">
        <v>943</v>
      </c>
      <c r="W40" t="s">
        <v>1081</v>
      </c>
    </row>
    <row r="41" spans="1:23" x14ac:dyDescent="0.25">
      <c r="A41" s="5" t="s">
        <v>1082</v>
      </c>
      <c r="B41" s="5" t="s">
        <v>17</v>
      </c>
      <c r="C41" t="s">
        <v>50</v>
      </c>
      <c r="D41">
        <v>1</v>
      </c>
      <c r="E41">
        <v>0</v>
      </c>
      <c r="F41" s="7">
        <v>7.06</v>
      </c>
      <c r="G41" s="7">
        <v>1.63</v>
      </c>
      <c r="H41" t="s">
        <v>71</v>
      </c>
      <c r="I41" s="4" t="s">
        <v>1083</v>
      </c>
      <c r="J41">
        <v>0.9</v>
      </c>
      <c r="K41">
        <v>12.409471324438538</v>
      </c>
      <c r="L41">
        <v>6.4385935699593638E-2</v>
      </c>
      <c r="M41" s="2">
        <v>12.409471324438538</v>
      </c>
      <c r="N41">
        <v>6.4385935699593638E-2</v>
      </c>
      <c r="O41" t="s">
        <v>26</v>
      </c>
      <c r="P41" s="10" t="s">
        <v>68</v>
      </c>
      <c r="Q41">
        <v>0</v>
      </c>
      <c r="R41">
        <v>1</v>
      </c>
      <c r="S41" t="s">
        <v>1084</v>
      </c>
      <c r="T41" t="s">
        <v>938</v>
      </c>
      <c r="W41" t="s">
        <v>1085</v>
      </c>
    </row>
    <row r="42" spans="1:23" x14ac:dyDescent="0.25">
      <c r="A42" s="5" t="s">
        <v>1086</v>
      </c>
      <c r="B42" s="5" t="s">
        <v>17</v>
      </c>
      <c r="C42" t="s">
        <v>50</v>
      </c>
      <c r="D42">
        <v>1</v>
      </c>
      <c r="E42">
        <v>0</v>
      </c>
      <c r="F42" s="7">
        <v>4.53</v>
      </c>
      <c r="G42" s="7">
        <v>1.21</v>
      </c>
      <c r="H42" t="s">
        <v>941</v>
      </c>
      <c r="I42" s="4" t="s">
        <v>1087</v>
      </c>
      <c r="J42">
        <v>0.9</v>
      </c>
      <c r="K42">
        <v>23.560643977140487</v>
      </c>
      <c r="L42">
        <v>9.0744989423642855E-2</v>
      </c>
      <c r="M42" s="2">
        <v>23.560643977140487</v>
      </c>
      <c r="N42">
        <v>9.0744989423642855E-2</v>
      </c>
      <c r="O42" t="s">
        <v>26</v>
      </c>
      <c r="P42" s="10" t="s">
        <v>68</v>
      </c>
      <c r="Q42">
        <v>0</v>
      </c>
      <c r="R42">
        <v>1</v>
      </c>
      <c r="S42" t="s">
        <v>1088</v>
      </c>
      <c r="T42" t="s">
        <v>943</v>
      </c>
      <c r="W42" t="s">
        <v>1089</v>
      </c>
    </row>
    <row r="43" spans="1:23" x14ac:dyDescent="0.25">
      <c r="A43" s="5" t="s">
        <v>1090</v>
      </c>
      <c r="B43" s="5" t="s">
        <v>17</v>
      </c>
      <c r="C43" t="s">
        <v>51</v>
      </c>
      <c r="D43">
        <v>1</v>
      </c>
      <c r="E43">
        <v>0</v>
      </c>
      <c r="F43" s="7">
        <v>7.06</v>
      </c>
      <c r="G43" s="7">
        <v>1.63</v>
      </c>
      <c r="H43" t="s">
        <v>71</v>
      </c>
      <c r="I43" s="4" t="s">
        <v>1083</v>
      </c>
      <c r="J43">
        <v>0.1</v>
      </c>
      <c r="K43">
        <v>12.409471324438538</v>
      </c>
      <c r="L43">
        <v>6.4385935699593638E-2</v>
      </c>
      <c r="M43" s="2">
        <v>12.409471324438538</v>
      </c>
      <c r="N43">
        <v>6.4385935699593638E-2</v>
      </c>
      <c r="O43" t="s">
        <v>26</v>
      </c>
      <c r="P43" s="10" t="s">
        <v>68</v>
      </c>
      <c r="Q43">
        <v>0</v>
      </c>
      <c r="R43">
        <v>1</v>
      </c>
      <c r="S43" t="s">
        <v>1091</v>
      </c>
      <c r="T43" t="s">
        <v>938</v>
      </c>
      <c r="W43" t="s">
        <v>1092</v>
      </c>
    </row>
    <row r="44" spans="1:23" x14ac:dyDescent="0.25">
      <c r="A44" s="5" t="s">
        <v>1093</v>
      </c>
      <c r="B44" s="5" t="s">
        <v>17</v>
      </c>
      <c r="C44" t="s">
        <v>51</v>
      </c>
      <c r="D44">
        <v>1</v>
      </c>
      <c r="E44">
        <v>0</v>
      </c>
      <c r="F44" s="7">
        <v>4.53</v>
      </c>
      <c r="G44" s="7">
        <v>1.21</v>
      </c>
      <c r="H44" t="s">
        <v>941</v>
      </c>
      <c r="I44" s="4" t="s">
        <v>1087</v>
      </c>
      <c r="J44">
        <v>0.1</v>
      </c>
      <c r="K44">
        <v>23.560643977140487</v>
      </c>
      <c r="L44">
        <v>9.0744989423642855E-2</v>
      </c>
      <c r="M44" s="2">
        <v>23.560643977140487</v>
      </c>
      <c r="N44">
        <v>9.0744989423642855E-2</v>
      </c>
      <c r="O44" t="s">
        <v>26</v>
      </c>
      <c r="P44" s="10" t="s">
        <v>68</v>
      </c>
      <c r="Q44">
        <v>0</v>
      </c>
      <c r="R44">
        <v>1</v>
      </c>
      <c r="S44" t="s">
        <v>1094</v>
      </c>
      <c r="T44" t="s">
        <v>943</v>
      </c>
      <c r="W44" t="s">
        <v>1095</v>
      </c>
    </row>
    <row r="45" spans="1:23" x14ac:dyDescent="0.25">
      <c r="A45" s="5" t="s">
        <v>1096</v>
      </c>
      <c r="B45" s="5" t="s">
        <v>17</v>
      </c>
      <c r="C45" t="s">
        <v>52</v>
      </c>
      <c r="D45">
        <v>1</v>
      </c>
      <c r="E45">
        <v>0</v>
      </c>
      <c r="F45" s="7">
        <v>7.06</v>
      </c>
      <c r="G45" s="7">
        <v>1.63</v>
      </c>
      <c r="H45" t="s">
        <v>71</v>
      </c>
      <c r="I45">
        <v>0</v>
      </c>
      <c r="J45">
        <v>0</v>
      </c>
      <c r="K45">
        <v>0</v>
      </c>
      <c r="L45">
        <v>0</v>
      </c>
      <c r="M45" s="2">
        <v>12.409471324438538</v>
      </c>
      <c r="N45">
        <v>6.4385935699593638E-2</v>
      </c>
      <c r="O45" t="s">
        <v>26</v>
      </c>
      <c r="P45" s="10" t="s">
        <v>68</v>
      </c>
      <c r="Q45">
        <v>0</v>
      </c>
      <c r="R45">
        <v>0</v>
      </c>
      <c r="S45" t="s">
        <v>1097</v>
      </c>
      <c r="T45" t="s">
        <v>938</v>
      </c>
      <c r="W45" t="s">
        <v>1098</v>
      </c>
    </row>
    <row r="46" spans="1:23" x14ac:dyDescent="0.25">
      <c r="A46" s="5" t="s">
        <v>1099</v>
      </c>
      <c r="B46" s="5" t="s">
        <v>17</v>
      </c>
      <c r="C46" t="s">
        <v>52</v>
      </c>
      <c r="D46">
        <v>1</v>
      </c>
      <c r="E46">
        <v>0</v>
      </c>
      <c r="F46" s="7">
        <v>4.53</v>
      </c>
      <c r="G46" s="7">
        <v>1.21</v>
      </c>
      <c r="H46" t="s">
        <v>941</v>
      </c>
      <c r="I46">
        <v>0</v>
      </c>
      <c r="J46">
        <v>0</v>
      </c>
      <c r="K46">
        <v>0</v>
      </c>
      <c r="L46">
        <v>0</v>
      </c>
      <c r="M46" s="2">
        <v>23.560643977140487</v>
      </c>
      <c r="N46">
        <v>9.0744989423642855E-2</v>
      </c>
      <c r="O46" t="s">
        <v>26</v>
      </c>
      <c r="P46" s="10" t="s">
        <v>68</v>
      </c>
      <c r="Q46">
        <v>0</v>
      </c>
      <c r="R46">
        <v>0</v>
      </c>
      <c r="S46" t="s">
        <v>1100</v>
      </c>
      <c r="T46" t="s">
        <v>943</v>
      </c>
      <c r="W46" t="s">
        <v>1101</v>
      </c>
    </row>
    <row r="47" spans="1:23" x14ac:dyDescent="0.25">
      <c r="A47" s="5" t="s">
        <v>1102</v>
      </c>
      <c r="B47" s="5" t="s">
        <v>17</v>
      </c>
      <c r="C47" t="s">
        <v>53</v>
      </c>
      <c r="D47">
        <v>1</v>
      </c>
      <c r="E47">
        <v>0</v>
      </c>
      <c r="F47" s="7">
        <v>7.06</v>
      </c>
      <c r="G47" s="7">
        <v>1.63</v>
      </c>
      <c r="H47" t="s">
        <v>71</v>
      </c>
      <c r="I47">
        <v>0</v>
      </c>
      <c r="J47">
        <v>0</v>
      </c>
      <c r="K47">
        <v>0</v>
      </c>
      <c r="L47">
        <v>0</v>
      </c>
      <c r="M47" s="2">
        <v>12.409471324438538</v>
      </c>
      <c r="N47">
        <v>6.4385935699593638E-2</v>
      </c>
      <c r="O47" t="s">
        <v>26</v>
      </c>
      <c r="P47" s="10" t="s">
        <v>68</v>
      </c>
      <c r="Q47">
        <v>0</v>
      </c>
      <c r="R47">
        <v>0</v>
      </c>
      <c r="S47" t="s">
        <v>1103</v>
      </c>
      <c r="T47" t="s">
        <v>938</v>
      </c>
      <c r="W47" t="s">
        <v>1104</v>
      </c>
    </row>
    <row r="48" spans="1:23" x14ac:dyDescent="0.25">
      <c r="A48" s="5" t="s">
        <v>1105</v>
      </c>
      <c r="B48" s="5" t="s">
        <v>17</v>
      </c>
      <c r="C48" t="s">
        <v>53</v>
      </c>
      <c r="D48">
        <v>1</v>
      </c>
      <c r="E48">
        <v>0</v>
      </c>
      <c r="F48" s="7">
        <v>4.53</v>
      </c>
      <c r="G48" s="7">
        <v>1.21</v>
      </c>
      <c r="H48" t="s">
        <v>941</v>
      </c>
      <c r="I48">
        <v>0</v>
      </c>
      <c r="J48">
        <v>0</v>
      </c>
      <c r="K48">
        <v>0</v>
      </c>
      <c r="L48">
        <v>0</v>
      </c>
      <c r="M48" s="2">
        <v>23.560643977140487</v>
      </c>
      <c r="N48">
        <v>9.0744989423642855E-2</v>
      </c>
      <c r="O48" t="s">
        <v>26</v>
      </c>
      <c r="P48" s="10" t="s">
        <v>68</v>
      </c>
      <c r="Q48">
        <v>0</v>
      </c>
      <c r="R48">
        <v>0</v>
      </c>
      <c r="S48" t="s">
        <v>1106</v>
      </c>
      <c r="T48" t="s">
        <v>943</v>
      </c>
      <c r="W48" t="s">
        <v>1107</v>
      </c>
    </row>
    <row r="49" spans="1:37" x14ac:dyDescent="0.25">
      <c r="A49" s="5" t="s">
        <v>1108</v>
      </c>
      <c r="B49" s="5" t="s">
        <v>17</v>
      </c>
      <c r="C49" t="s">
        <v>54</v>
      </c>
      <c r="D49">
        <v>1</v>
      </c>
      <c r="E49">
        <v>0</v>
      </c>
      <c r="F49" s="7">
        <v>7.06</v>
      </c>
      <c r="G49" s="7">
        <v>1.63</v>
      </c>
      <c r="H49" t="s">
        <v>71</v>
      </c>
      <c r="I49">
        <v>0</v>
      </c>
      <c r="J49">
        <v>0</v>
      </c>
      <c r="K49">
        <v>0</v>
      </c>
      <c r="L49">
        <v>0</v>
      </c>
      <c r="M49" s="2">
        <v>12.409471324438538</v>
      </c>
      <c r="N49">
        <v>6.4385935699593638E-2</v>
      </c>
      <c r="O49" t="s">
        <v>26</v>
      </c>
      <c r="P49" s="10" t="s">
        <v>68</v>
      </c>
      <c r="Q49">
        <v>0</v>
      </c>
      <c r="R49">
        <v>0</v>
      </c>
      <c r="S49" t="s">
        <v>1109</v>
      </c>
      <c r="T49" t="s">
        <v>938</v>
      </c>
      <c r="W49" t="s">
        <v>1110</v>
      </c>
    </row>
    <row r="50" spans="1:37" x14ac:dyDescent="0.25">
      <c r="A50" s="5" t="s">
        <v>1111</v>
      </c>
      <c r="B50" s="5" t="s">
        <v>17</v>
      </c>
      <c r="C50" t="s">
        <v>54</v>
      </c>
      <c r="D50">
        <v>1</v>
      </c>
      <c r="E50">
        <v>0</v>
      </c>
      <c r="F50" s="7">
        <v>4.53</v>
      </c>
      <c r="G50" s="7">
        <v>1.21</v>
      </c>
      <c r="H50" t="s">
        <v>941</v>
      </c>
      <c r="I50">
        <v>0</v>
      </c>
      <c r="J50">
        <v>0</v>
      </c>
      <c r="K50">
        <v>0</v>
      </c>
      <c r="L50">
        <v>0</v>
      </c>
      <c r="M50" s="2">
        <v>23.560643977140487</v>
      </c>
      <c r="N50">
        <v>9.0744989423642855E-2</v>
      </c>
      <c r="O50" t="s">
        <v>26</v>
      </c>
      <c r="P50" s="10" t="s">
        <v>68</v>
      </c>
      <c r="Q50">
        <v>0</v>
      </c>
      <c r="R50">
        <v>0</v>
      </c>
      <c r="S50" t="s">
        <v>1112</v>
      </c>
      <c r="T50" t="s">
        <v>943</v>
      </c>
      <c r="W50" t="s">
        <v>1113</v>
      </c>
    </row>
    <row r="51" spans="1:37" x14ac:dyDescent="0.25">
      <c r="A51" s="5" t="s">
        <v>1114</v>
      </c>
      <c r="B51" s="5" t="s">
        <v>17</v>
      </c>
      <c r="C51" t="s">
        <v>55</v>
      </c>
      <c r="D51">
        <v>1</v>
      </c>
      <c r="E51">
        <v>0</v>
      </c>
      <c r="F51" s="7">
        <v>7.06</v>
      </c>
      <c r="G51" s="7">
        <v>1.63</v>
      </c>
      <c r="H51" t="s">
        <v>71</v>
      </c>
      <c r="I51">
        <v>0</v>
      </c>
      <c r="J51">
        <v>0</v>
      </c>
      <c r="K51">
        <v>0</v>
      </c>
      <c r="L51">
        <v>0</v>
      </c>
      <c r="M51" s="2">
        <v>12.409471324438538</v>
      </c>
      <c r="N51">
        <v>6.4385935699593638E-2</v>
      </c>
      <c r="O51" t="s">
        <v>26</v>
      </c>
      <c r="P51" s="10" t="s">
        <v>68</v>
      </c>
      <c r="Q51">
        <v>0</v>
      </c>
      <c r="R51">
        <v>0</v>
      </c>
      <c r="S51" t="s">
        <v>1115</v>
      </c>
      <c r="T51" t="s">
        <v>938</v>
      </c>
      <c r="W51" t="s">
        <v>1116</v>
      </c>
    </row>
    <row r="52" spans="1:37" x14ac:dyDescent="0.25">
      <c r="A52" s="5" t="s">
        <v>1117</v>
      </c>
      <c r="B52" s="5" t="s">
        <v>17</v>
      </c>
      <c r="C52" t="s">
        <v>55</v>
      </c>
      <c r="D52">
        <v>1</v>
      </c>
      <c r="E52">
        <v>0</v>
      </c>
      <c r="F52" s="7">
        <v>4.53</v>
      </c>
      <c r="G52" s="7">
        <v>1.21</v>
      </c>
      <c r="H52" t="s">
        <v>941</v>
      </c>
      <c r="I52">
        <v>0</v>
      </c>
      <c r="J52">
        <v>0</v>
      </c>
      <c r="K52">
        <v>0</v>
      </c>
      <c r="L52">
        <v>0</v>
      </c>
      <c r="M52" s="2">
        <v>23.560643977140487</v>
      </c>
      <c r="N52">
        <v>9.0744989423642855E-2</v>
      </c>
      <c r="O52" t="s">
        <v>26</v>
      </c>
      <c r="P52" s="10" t="s">
        <v>68</v>
      </c>
      <c r="Q52">
        <v>0</v>
      </c>
      <c r="R52">
        <v>0</v>
      </c>
      <c r="S52" t="s">
        <v>1118</v>
      </c>
      <c r="T52" t="s">
        <v>943</v>
      </c>
      <c r="W52" t="s">
        <v>1119</v>
      </c>
    </row>
    <row r="53" spans="1:37" x14ac:dyDescent="0.25">
      <c r="A53" s="5" t="s">
        <v>1120</v>
      </c>
      <c r="B53" s="5" t="s">
        <v>17</v>
      </c>
      <c r="C53" t="s">
        <v>56</v>
      </c>
      <c r="D53">
        <v>1</v>
      </c>
      <c r="E53">
        <v>0</v>
      </c>
      <c r="F53" s="7">
        <v>7.06</v>
      </c>
      <c r="G53" s="7">
        <v>1.63</v>
      </c>
      <c r="H53" t="s">
        <v>71</v>
      </c>
      <c r="I53">
        <v>0</v>
      </c>
      <c r="J53">
        <v>0</v>
      </c>
      <c r="K53">
        <v>0</v>
      </c>
      <c r="L53">
        <v>0</v>
      </c>
      <c r="M53" s="2">
        <v>12.409471324438538</v>
      </c>
      <c r="N53">
        <v>6.4385935699593638E-2</v>
      </c>
      <c r="O53" t="s">
        <v>26</v>
      </c>
      <c r="P53" s="10" t="s">
        <v>68</v>
      </c>
      <c r="Q53">
        <v>0</v>
      </c>
      <c r="R53">
        <v>0</v>
      </c>
      <c r="S53" t="s">
        <v>1121</v>
      </c>
      <c r="T53" t="s">
        <v>938</v>
      </c>
      <c r="W53" t="s">
        <v>1122</v>
      </c>
    </row>
    <row r="54" spans="1:37" x14ac:dyDescent="0.25">
      <c r="A54" s="5" t="s">
        <v>1123</v>
      </c>
      <c r="B54" s="5" t="s">
        <v>17</v>
      </c>
      <c r="C54" t="s">
        <v>56</v>
      </c>
      <c r="D54">
        <v>1</v>
      </c>
      <c r="E54">
        <v>0</v>
      </c>
      <c r="F54" s="7">
        <v>4.53</v>
      </c>
      <c r="G54" s="7">
        <v>1.21</v>
      </c>
      <c r="H54" t="s">
        <v>941</v>
      </c>
      <c r="I54">
        <v>0</v>
      </c>
      <c r="J54">
        <v>0</v>
      </c>
      <c r="K54">
        <v>0</v>
      </c>
      <c r="L54">
        <v>0</v>
      </c>
      <c r="M54" s="2">
        <v>23.560643977140487</v>
      </c>
      <c r="N54">
        <v>9.0744989423642855E-2</v>
      </c>
      <c r="O54" t="s">
        <v>26</v>
      </c>
      <c r="P54" s="10" t="s">
        <v>68</v>
      </c>
      <c r="Q54">
        <v>0</v>
      </c>
      <c r="R54">
        <v>0</v>
      </c>
      <c r="S54" t="s">
        <v>1124</v>
      </c>
      <c r="T54" t="s">
        <v>943</v>
      </c>
      <c r="W54" t="s">
        <v>1125</v>
      </c>
    </row>
    <row r="55" spans="1:37" x14ac:dyDescent="0.25">
      <c r="A55" s="5" t="s">
        <v>1126</v>
      </c>
      <c r="B55" s="5" t="s">
        <v>17</v>
      </c>
      <c r="C55" t="s">
        <v>57</v>
      </c>
      <c r="D55">
        <v>1</v>
      </c>
      <c r="E55">
        <v>0</v>
      </c>
      <c r="F55" s="7">
        <v>7.06</v>
      </c>
      <c r="G55" s="7">
        <v>1.63</v>
      </c>
      <c r="H55" t="s">
        <v>71</v>
      </c>
      <c r="I55">
        <v>0</v>
      </c>
      <c r="J55">
        <v>0</v>
      </c>
      <c r="K55">
        <v>0</v>
      </c>
      <c r="L55">
        <v>0</v>
      </c>
      <c r="M55" s="2">
        <v>12.409471324438538</v>
      </c>
      <c r="N55">
        <v>6.4385935699593638E-2</v>
      </c>
      <c r="O55" t="s">
        <v>26</v>
      </c>
      <c r="P55" s="10" t="s">
        <v>68</v>
      </c>
      <c r="Q55">
        <v>0</v>
      </c>
      <c r="R55">
        <v>0</v>
      </c>
      <c r="S55" t="s">
        <v>1127</v>
      </c>
      <c r="T55" t="s">
        <v>938</v>
      </c>
      <c r="W55" t="s">
        <v>1128</v>
      </c>
      <c r="AK55" s="1"/>
    </row>
    <row r="56" spans="1:37" x14ac:dyDescent="0.25">
      <c r="A56" s="5" t="s">
        <v>1129</v>
      </c>
      <c r="B56" s="5" t="s">
        <v>17</v>
      </c>
      <c r="C56" t="s">
        <v>58</v>
      </c>
      <c r="D56">
        <v>1</v>
      </c>
      <c r="E56">
        <v>0</v>
      </c>
      <c r="F56" s="7">
        <v>7.06</v>
      </c>
      <c r="G56" s="7">
        <v>1.63</v>
      </c>
      <c r="H56" t="s">
        <v>71</v>
      </c>
      <c r="I56">
        <v>0</v>
      </c>
      <c r="J56">
        <v>0</v>
      </c>
      <c r="K56">
        <v>0</v>
      </c>
      <c r="L56">
        <v>0</v>
      </c>
      <c r="M56" s="2">
        <v>12.409471324438538</v>
      </c>
      <c r="N56">
        <v>6.4385935699593638E-2</v>
      </c>
      <c r="O56" t="s">
        <v>26</v>
      </c>
      <c r="P56" s="10" t="s">
        <v>68</v>
      </c>
      <c r="Q56">
        <v>0</v>
      </c>
      <c r="R56">
        <v>0</v>
      </c>
      <c r="S56" t="s">
        <v>1130</v>
      </c>
      <c r="T56" t="s">
        <v>938</v>
      </c>
      <c r="W56" t="s">
        <v>1131</v>
      </c>
      <c r="AK56" s="1"/>
    </row>
    <row r="57" spans="1:37" x14ac:dyDescent="0.25">
      <c r="A57" s="5" t="s">
        <v>1132</v>
      </c>
      <c r="B57" s="5" t="s">
        <v>17</v>
      </c>
      <c r="C57" t="s">
        <v>57</v>
      </c>
      <c r="D57">
        <v>1</v>
      </c>
      <c r="E57">
        <v>0</v>
      </c>
      <c r="F57" s="7">
        <v>4.53</v>
      </c>
      <c r="G57" s="7">
        <v>1.21</v>
      </c>
      <c r="H57" t="s">
        <v>941</v>
      </c>
      <c r="I57">
        <v>0</v>
      </c>
      <c r="J57">
        <v>0</v>
      </c>
      <c r="K57">
        <v>0</v>
      </c>
      <c r="L57">
        <v>0</v>
      </c>
      <c r="M57" s="2">
        <v>23.560643977140487</v>
      </c>
      <c r="N57">
        <v>9.0744989423642855E-2</v>
      </c>
      <c r="O57" t="s">
        <v>26</v>
      </c>
      <c r="P57" s="10" t="s">
        <v>68</v>
      </c>
      <c r="Q57">
        <v>0</v>
      </c>
      <c r="R57">
        <v>0</v>
      </c>
      <c r="S57" t="s">
        <v>1133</v>
      </c>
      <c r="T57" t="s">
        <v>943</v>
      </c>
      <c r="W57" t="s">
        <v>1134</v>
      </c>
      <c r="AK57" s="1"/>
    </row>
    <row r="58" spans="1:37" x14ac:dyDescent="0.25">
      <c r="A58" s="5" t="s">
        <v>1135</v>
      </c>
      <c r="B58" s="5" t="s">
        <v>17</v>
      </c>
      <c r="C58" t="s">
        <v>58</v>
      </c>
      <c r="D58">
        <v>1</v>
      </c>
      <c r="E58">
        <v>0</v>
      </c>
      <c r="F58" s="7">
        <v>4.53</v>
      </c>
      <c r="G58" s="7">
        <v>1.21</v>
      </c>
      <c r="H58" t="s">
        <v>941</v>
      </c>
      <c r="I58">
        <v>0</v>
      </c>
      <c r="J58">
        <v>0</v>
      </c>
      <c r="K58">
        <v>0</v>
      </c>
      <c r="L58">
        <v>0</v>
      </c>
      <c r="M58" s="2">
        <v>23.560643977140487</v>
      </c>
      <c r="N58">
        <v>9.0744989423642855E-2</v>
      </c>
      <c r="O58" t="s">
        <v>26</v>
      </c>
      <c r="P58" s="10" t="s">
        <v>68</v>
      </c>
      <c r="Q58">
        <v>0</v>
      </c>
      <c r="R58">
        <v>0</v>
      </c>
      <c r="S58" t="s">
        <v>1136</v>
      </c>
      <c r="T58" t="s">
        <v>943</v>
      </c>
      <c r="W58" t="s">
        <v>1137</v>
      </c>
      <c r="AK58" s="1"/>
    </row>
    <row r="59" spans="1:37" x14ac:dyDescent="0.25">
      <c r="A59" s="5" t="s">
        <v>1138</v>
      </c>
      <c r="B59" s="5" t="s">
        <v>17</v>
      </c>
      <c r="C59" t="s">
        <v>57</v>
      </c>
      <c r="D59">
        <v>0.5</v>
      </c>
      <c r="E59">
        <v>0</v>
      </c>
      <c r="F59" s="7">
        <v>7.06</v>
      </c>
      <c r="G59" s="7">
        <v>1.63</v>
      </c>
      <c r="H59" t="s">
        <v>72</v>
      </c>
      <c r="I59">
        <v>0</v>
      </c>
      <c r="J59">
        <v>0</v>
      </c>
      <c r="K59">
        <v>0</v>
      </c>
      <c r="L59">
        <v>0</v>
      </c>
      <c r="M59" s="2">
        <v>12.409471324438538</v>
      </c>
      <c r="N59">
        <v>6.4385935699593638E-2</v>
      </c>
      <c r="O59" t="s">
        <v>26</v>
      </c>
      <c r="P59" s="10" t="s">
        <v>68</v>
      </c>
      <c r="Q59">
        <v>0</v>
      </c>
      <c r="R59">
        <v>0</v>
      </c>
      <c r="S59" t="s">
        <v>1139</v>
      </c>
      <c r="T59" t="s">
        <v>1140</v>
      </c>
      <c r="W59" t="s">
        <v>1141</v>
      </c>
      <c r="AK59" s="1"/>
    </row>
    <row r="60" spans="1:37" x14ac:dyDescent="0.25">
      <c r="A60" s="5" t="s">
        <v>1142</v>
      </c>
      <c r="B60" s="5" t="s">
        <v>17</v>
      </c>
      <c r="C60" t="s">
        <v>58</v>
      </c>
      <c r="D60">
        <v>0.5</v>
      </c>
      <c r="E60">
        <v>0</v>
      </c>
      <c r="F60" s="7">
        <v>7.06</v>
      </c>
      <c r="G60" s="7">
        <v>1.63</v>
      </c>
      <c r="H60" t="s">
        <v>72</v>
      </c>
      <c r="I60">
        <v>0</v>
      </c>
      <c r="J60">
        <v>0</v>
      </c>
      <c r="K60">
        <v>0</v>
      </c>
      <c r="L60">
        <v>0</v>
      </c>
      <c r="M60" s="2">
        <v>12.409471324438538</v>
      </c>
      <c r="N60">
        <v>6.4385935699593638E-2</v>
      </c>
      <c r="O60" t="s">
        <v>26</v>
      </c>
      <c r="P60" s="10" t="s">
        <v>68</v>
      </c>
      <c r="Q60">
        <v>0</v>
      </c>
      <c r="R60">
        <v>0</v>
      </c>
      <c r="S60" t="s">
        <v>1143</v>
      </c>
      <c r="T60" t="s">
        <v>1140</v>
      </c>
      <c r="W60" t="s">
        <v>1144</v>
      </c>
      <c r="AK60" s="1"/>
    </row>
    <row r="61" spans="1:37" x14ac:dyDescent="0.25">
      <c r="A61" s="5" t="s">
        <v>1145</v>
      </c>
      <c r="B61" s="5" t="s">
        <v>17</v>
      </c>
      <c r="C61" t="s">
        <v>57</v>
      </c>
      <c r="D61">
        <v>0.5</v>
      </c>
      <c r="E61">
        <v>0</v>
      </c>
      <c r="F61" s="7">
        <v>4.53</v>
      </c>
      <c r="G61" s="7">
        <v>1.21</v>
      </c>
      <c r="H61" t="s">
        <v>71</v>
      </c>
      <c r="I61">
        <v>0</v>
      </c>
      <c r="J61">
        <v>0</v>
      </c>
      <c r="K61">
        <v>0</v>
      </c>
      <c r="L61">
        <v>0</v>
      </c>
      <c r="M61" s="2">
        <v>23.560643977140487</v>
      </c>
      <c r="N61">
        <v>9.0744989423642855E-2</v>
      </c>
      <c r="O61" t="s">
        <v>26</v>
      </c>
      <c r="P61" s="10" t="s">
        <v>68</v>
      </c>
      <c r="Q61">
        <v>0</v>
      </c>
      <c r="R61">
        <v>0</v>
      </c>
      <c r="S61" t="s">
        <v>1146</v>
      </c>
      <c r="T61" t="s">
        <v>1147</v>
      </c>
      <c r="W61" t="s">
        <v>1148</v>
      </c>
      <c r="AK61" s="1"/>
    </row>
    <row r="62" spans="1:37" x14ac:dyDescent="0.25">
      <c r="A62" s="5" t="s">
        <v>1149</v>
      </c>
      <c r="B62" s="5" t="s">
        <v>17</v>
      </c>
      <c r="C62" t="s">
        <v>58</v>
      </c>
      <c r="D62">
        <v>0.5</v>
      </c>
      <c r="E62">
        <v>0</v>
      </c>
      <c r="F62" s="7">
        <v>4.53</v>
      </c>
      <c r="G62" s="7">
        <v>1.21</v>
      </c>
      <c r="H62" t="s">
        <v>71</v>
      </c>
      <c r="I62">
        <v>0</v>
      </c>
      <c r="J62">
        <v>0</v>
      </c>
      <c r="K62">
        <v>0</v>
      </c>
      <c r="L62">
        <v>0</v>
      </c>
      <c r="M62" s="2">
        <v>23.560643977140487</v>
      </c>
      <c r="N62">
        <v>9.0744989423642855E-2</v>
      </c>
      <c r="O62" t="s">
        <v>26</v>
      </c>
      <c r="P62" s="10" t="s">
        <v>68</v>
      </c>
      <c r="Q62">
        <v>0</v>
      </c>
      <c r="R62">
        <v>0</v>
      </c>
      <c r="S62" t="s">
        <v>1150</v>
      </c>
      <c r="T62" t="s">
        <v>1147</v>
      </c>
      <c r="W62" t="s">
        <v>1151</v>
      </c>
      <c r="AK62" s="1"/>
    </row>
    <row r="63" spans="1:37" x14ac:dyDescent="0.25">
      <c r="A63" s="5" t="s">
        <v>1152</v>
      </c>
      <c r="B63" s="5" t="s">
        <v>17</v>
      </c>
      <c r="C63" t="s">
        <v>57</v>
      </c>
      <c r="D63">
        <v>0.5</v>
      </c>
      <c r="E63">
        <v>0</v>
      </c>
      <c r="F63" s="7">
        <v>7.06</v>
      </c>
      <c r="G63" s="7">
        <v>1.63</v>
      </c>
      <c r="H63" t="s">
        <v>72</v>
      </c>
      <c r="I63">
        <v>0</v>
      </c>
      <c r="J63">
        <v>0</v>
      </c>
      <c r="K63">
        <v>0</v>
      </c>
      <c r="L63">
        <v>0</v>
      </c>
      <c r="M63" s="2">
        <v>12.409471324438538</v>
      </c>
      <c r="N63">
        <v>6.4385935699593638E-2</v>
      </c>
      <c r="O63" t="s">
        <v>26</v>
      </c>
      <c r="P63" s="10" t="s">
        <v>68</v>
      </c>
      <c r="Q63">
        <v>0</v>
      </c>
      <c r="R63">
        <v>0</v>
      </c>
      <c r="S63" t="s">
        <v>1153</v>
      </c>
      <c r="T63" t="s">
        <v>1140</v>
      </c>
      <c r="W63" t="s">
        <v>1154</v>
      </c>
      <c r="AK63" s="1"/>
    </row>
    <row r="64" spans="1:37" x14ac:dyDescent="0.25">
      <c r="A64" s="5" t="s">
        <v>1155</v>
      </c>
      <c r="B64" s="5" t="s">
        <v>17</v>
      </c>
      <c r="C64" t="s">
        <v>58</v>
      </c>
      <c r="D64">
        <v>0.5</v>
      </c>
      <c r="E64">
        <v>0</v>
      </c>
      <c r="F64" s="7">
        <v>7.06</v>
      </c>
      <c r="G64" s="7">
        <v>1.63</v>
      </c>
      <c r="H64" t="s">
        <v>72</v>
      </c>
      <c r="I64">
        <v>0</v>
      </c>
      <c r="J64">
        <v>0</v>
      </c>
      <c r="K64">
        <v>0</v>
      </c>
      <c r="L64">
        <v>0</v>
      </c>
      <c r="M64" s="2">
        <v>12.409471324438538</v>
      </c>
      <c r="N64">
        <v>6.4385935699593638E-2</v>
      </c>
      <c r="O64" t="s">
        <v>26</v>
      </c>
      <c r="P64" s="10" t="s">
        <v>68</v>
      </c>
      <c r="Q64">
        <v>0</v>
      </c>
      <c r="R64">
        <v>0</v>
      </c>
      <c r="S64" t="s">
        <v>1156</v>
      </c>
      <c r="T64" t="s">
        <v>1140</v>
      </c>
      <c r="W64" t="s">
        <v>1157</v>
      </c>
      <c r="AK64" s="1"/>
    </row>
    <row r="65" spans="1:37" x14ac:dyDescent="0.25">
      <c r="A65" s="5" t="s">
        <v>1158</v>
      </c>
      <c r="B65" s="5" t="s">
        <v>17</v>
      </c>
      <c r="C65" t="s">
        <v>57</v>
      </c>
      <c r="D65">
        <v>0.5</v>
      </c>
      <c r="E65">
        <v>0</v>
      </c>
      <c r="F65" s="7">
        <v>4.53</v>
      </c>
      <c r="G65" s="7">
        <v>1.21</v>
      </c>
      <c r="H65" t="s">
        <v>71</v>
      </c>
      <c r="I65">
        <v>0</v>
      </c>
      <c r="J65">
        <v>0</v>
      </c>
      <c r="K65">
        <v>0</v>
      </c>
      <c r="L65">
        <v>0</v>
      </c>
      <c r="M65" s="2">
        <v>23.560643977140487</v>
      </c>
      <c r="N65">
        <v>9.0744989423642855E-2</v>
      </c>
      <c r="O65" t="s">
        <v>26</v>
      </c>
      <c r="P65" s="10" t="s">
        <v>68</v>
      </c>
      <c r="Q65">
        <v>0</v>
      </c>
      <c r="R65">
        <v>0</v>
      </c>
      <c r="S65" t="s">
        <v>1159</v>
      </c>
      <c r="T65" t="s">
        <v>1147</v>
      </c>
      <c r="W65" t="s">
        <v>1160</v>
      </c>
      <c r="AK65" s="1"/>
    </row>
    <row r="66" spans="1:37" x14ac:dyDescent="0.25">
      <c r="A66" s="5" t="s">
        <v>1161</v>
      </c>
      <c r="B66" s="5" t="s">
        <v>17</v>
      </c>
      <c r="C66" t="s">
        <v>58</v>
      </c>
      <c r="D66">
        <v>0.5</v>
      </c>
      <c r="E66">
        <v>0</v>
      </c>
      <c r="F66" s="7">
        <v>4.53</v>
      </c>
      <c r="G66" s="7">
        <v>1.21</v>
      </c>
      <c r="H66" t="s">
        <v>71</v>
      </c>
      <c r="I66">
        <v>0</v>
      </c>
      <c r="J66">
        <v>0</v>
      </c>
      <c r="K66">
        <v>0</v>
      </c>
      <c r="L66">
        <v>0</v>
      </c>
      <c r="M66" s="2">
        <v>23.560643977140487</v>
      </c>
      <c r="N66">
        <v>9.0744989423642855E-2</v>
      </c>
      <c r="O66" t="s">
        <v>26</v>
      </c>
      <c r="P66" s="10" t="s">
        <v>68</v>
      </c>
      <c r="Q66">
        <v>0</v>
      </c>
      <c r="R66">
        <v>0</v>
      </c>
      <c r="S66" t="s">
        <v>1162</v>
      </c>
      <c r="T66" t="s">
        <v>1147</v>
      </c>
      <c r="W66" t="s">
        <v>1163</v>
      </c>
      <c r="AK66" s="1"/>
    </row>
    <row r="67" spans="1:37" x14ac:dyDescent="0.25">
      <c r="A67" s="5" t="s">
        <v>1164</v>
      </c>
      <c r="B67" s="5" t="s">
        <v>17</v>
      </c>
      <c r="C67" t="s">
        <v>57</v>
      </c>
      <c r="D67">
        <v>0.05</v>
      </c>
      <c r="E67">
        <v>0</v>
      </c>
      <c r="F67" s="7">
        <v>7.06</v>
      </c>
      <c r="G67" s="7">
        <v>1.63</v>
      </c>
      <c r="H67" t="s">
        <v>960</v>
      </c>
      <c r="I67">
        <v>0</v>
      </c>
      <c r="J67">
        <v>0</v>
      </c>
      <c r="K67">
        <v>0</v>
      </c>
      <c r="L67">
        <v>0</v>
      </c>
      <c r="M67" s="2">
        <v>12.409471324438538</v>
      </c>
      <c r="N67">
        <v>6.4385935699593638E-2</v>
      </c>
      <c r="O67" t="s">
        <v>26</v>
      </c>
      <c r="P67" s="10" t="s">
        <v>68</v>
      </c>
      <c r="Q67">
        <v>0</v>
      </c>
      <c r="R67">
        <v>0</v>
      </c>
      <c r="S67" t="s">
        <v>1165</v>
      </c>
      <c r="T67" t="s">
        <v>962</v>
      </c>
      <c r="W67" t="s">
        <v>1166</v>
      </c>
      <c r="AK67" s="1"/>
    </row>
    <row r="68" spans="1:37" x14ac:dyDescent="0.25">
      <c r="A68" s="5" t="s">
        <v>1167</v>
      </c>
      <c r="B68" s="5" t="s">
        <v>17</v>
      </c>
      <c r="C68" t="s">
        <v>58</v>
      </c>
      <c r="D68">
        <v>0.05</v>
      </c>
      <c r="E68">
        <v>0</v>
      </c>
      <c r="F68" s="7">
        <v>7.06</v>
      </c>
      <c r="G68" s="7">
        <v>1.63</v>
      </c>
      <c r="H68" t="s">
        <v>960</v>
      </c>
      <c r="I68">
        <v>0</v>
      </c>
      <c r="J68">
        <v>0</v>
      </c>
      <c r="K68">
        <v>0</v>
      </c>
      <c r="L68">
        <v>0</v>
      </c>
      <c r="M68" s="2">
        <v>12.409471324438538</v>
      </c>
      <c r="N68">
        <v>6.4385935699593638E-2</v>
      </c>
      <c r="O68" t="s">
        <v>26</v>
      </c>
      <c r="P68" s="10" t="s">
        <v>68</v>
      </c>
      <c r="Q68">
        <v>0</v>
      </c>
      <c r="R68">
        <v>0</v>
      </c>
      <c r="S68" t="s">
        <v>1168</v>
      </c>
      <c r="T68" t="s">
        <v>962</v>
      </c>
      <c r="W68" t="s">
        <v>1169</v>
      </c>
      <c r="AK68" s="1"/>
    </row>
    <row r="69" spans="1:37" x14ac:dyDescent="0.25">
      <c r="A69" s="5" t="s">
        <v>1170</v>
      </c>
      <c r="B69" s="5" t="s">
        <v>17</v>
      </c>
      <c r="C69" t="s">
        <v>57</v>
      </c>
      <c r="D69">
        <v>0.05</v>
      </c>
      <c r="E69">
        <v>0</v>
      </c>
      <c r="F69" s="7">
        <v>4.53</v>
      </c>
      <c r="G69" s="7">
        <v>1.21</v>
      </c>
      <c r="H69" t="s">
        <v>965</v>
      </c>
      <c r="I69">
        <v>0</v>
      </c>
      <c r="J69">
        <v>0</v>
      </c>
      <c r="K69">
        <v>0</v>
      </c>
      <c r="L69">
        <v>0</v>
      </c>
      <c r="M69" s="2">
        <v>23.560643977140487</v>
      </c>
      <c r="N69">
        <v>9.0744989423642855E-2</v>
      </c>
      <c r="O69" t="s">
        <v>26</v>
      </c>
      <c r="P69" s="10" t="s">
        <v>68</v>
      </c>
      <c r="Q69">
        <v>0</v>
      </c>
      <c r="R69">
        <v>0</v>
      </c>
      <c r="S69" t="s">
        <v>1171</v>
      </c>
      <c r="T69" t="s">
        <v>967</v>
      </c>
      <c r="W69" t="s">
        <v>1172</v>
      </c>
      <c r="AK69" s="1"/>
    </row>
    <row r="70" spans="1:37" x14ac:dyDescent="0.25">
      <c r="A70" s="5" t="s">
        <v>1173</v>
      </c>
      <c r="B70" s="5" t="s">
        <v>17</v>
      </c>
      <c r="C70" t="s">
        <v>58</v>
      </c>
      <c r="D70">
        <v>0.05</v>
      </c>
      <c r="E70">
        <v>0</v>
      </c>
      <c r="F70" s="7">
        <v>4.53</v>
      </c>
      <c r="G70" s="7">
        <v>1.21</v>
      </c>
      <c r="H70" t="s">
        <v>965</v>
      </c>
      <c r="I70">
        <v>0</v>
      </c>
      <c r="J70">
        <v>0</v>
      </c>
      <c r="K70">
        <v>0</v>
      </c>
      <c r="L70">
        <v>0</v>
      </c>
      <c r="M70" s="2">
        <v>23.560643977140487</v>
      </c>
      <c r="N70">
        <v>9.0744989423642855E-2</v>
      </c>
      <c r="O70" t="s">
        <v>26</v>
      </c>
      <c r="P70" s="10" t="s">
        <v>68</v>
      </c>
      <c r="Q70">
        <v>0</v>
      </c>
      <c r="R70">
        <v>0</v>
      </c>
      <c r="S70" t="s">
        <v>1174</v>
      </c>
      <c r="T70" t="s">
        <v>967</v>
      </c>
      <c r="W70" t="s">
        <v>1175</v>
      </c>
      <c r="AK70" s="1"/>
    </row>
    <row r="71" spans="1:37" x14ac:dyDescent="0.25">
      <c r="A71" s="5" t="s">
        <v>1176</v>
      </c>
      <c r="B71" s="5" t="s">
        <v>17</v>
      </c>
      <c r="C71" t="s">
        <v>59</v>
      </c>
      <c r="D71">
        <v>1</v>
      </c>
      <c r="E71">
        <v>0</v>
      </c>
      <c r="F71" s="7">
        <v>7.06</v>
      </c>
      <c r="G71" s="7">
        <v>1.63</v>
      </c>
      <c r="H71" t="s">
        <v>71</v>
      </c>
      <c r="I71">
        <v>0</v>
      </c>
      <c r="J71">
        <v>0</v>
      </c>
      <c r="K71">
        <v>0</v>
      </c>
      <c r="L71">
        <v>0</v>
      </c>
      <c r="M71" s="2">
        <v>12.409471324438538</v>
      </c>
      <c r="N71">
        <v>6.4385935699593638E-2</v>
      </c>
      <c r="O71" t="s">
        <v>26</v>
      </c>
      <c r="P71" s="10" t="s">
        <v>68</v>
      </c>
      <c r="Q71">
        <v>0</v>
      </c>
      <c r="R71">
        <v>0</v>
      </c>
      <c r="S71" t="s">
        <v>1177</v>
      </c>
      <c r="T71" t="s">
        <v>938</v>
      </c>
      <c r="W71" t="s">
        <v>1178</v>
      </c>
      <c r="AK71" s="1"/>
    </row>
    <row r="72" spans="1:37" x14ac:dyDescent="0.25">
      <c r="A72" s="5" t="s">
        <v>1179</v>
      </c>
      <c r="B72" s="5" t="s">
        <v>17</v>
      </c>
      <c r="C72" t="s">
        <v>60</v>
      </c>
      <c r="D72">
        <v>1</v>
      </c>
      <c r="E72">
        <v>0</v>
      </c>
      <c r="F72" s="7">
        <v>7.06</v>
      </c>
      <c r="G72" s="7">
        <v>1.63</v>
      </c>
      <c r="H72" t="s">
        <v>71</v>
      </c>
      <c r="I72">
        <v>0</v>
      </c>
      <c r="J72">
        <v>0</v>
      </c>
      <c r="K72">
        <v>0</v>
      </c>
      <c r="L72">
        <v>0</v>
      </c>
      <c r="M72" s="2">
        <v>12.409471324438538</v>
      </c>
      <c r="N72">
        <v>6.4385935699593638E-2</v>
      </c>
      <c r="O72" t="s">
        <v>26</v>
      </c>
      <c r="P72" s="10" t="s">
        <v>68</v>
      </c>
      <c r="Q72">
        <v>0</v>
      </c>
      <c r="R72">
        <v>0</v>
      </c>
      <c r="S72" t="s">
        <v>1180</v>
      </c>
      <c r="T72" t="s">
        <v>938</v>
      </c>
      <c r="W72" t="s">
        <v>1181</v>
      </c>
      <c r="AK72" s="1"/>
    </row>
    <row r="73" spans="1:37" x14ac:dyDescent="0.25">
      <c r="A73" s="5" t="s">
        <v>1182</v>
      </c>
      <c r="B73" s="5" t="s">
        <v>17</v>
      </c>
      <c r="C73" t="s">
        <v>59</v>
      </c>
      <c r="D73">
        <v>1</v>
      </c>
      <c r="E73">
        <v>0</v>
      </c>
      <c r="F73" s="7">
        <v>4.53</v>
      </c>
      <c r="G73" s="7">
        <v>1.21</v>
      </c>
      <c r="H73" t="s">
        <v>941</v>
      </c>
      <c r="I73">
        <v>0</v>
      </c>
      <c r="J73">
        <v>0</v>
      </c>
      <c r="K73">
        <v>0</v>
      </c>
      <c r="L73">
        <v>0</v>
      </c>
      <c r="M73" s="2">
        <v>23.560643977140487</v>
      </c>
      <c r="N73">
        <v>9.0744989423642855E-2</v>
      </c>
      <c r="O73" t="s">
        <v>26</v>
      </c>
      <c r="P73" s="10" t="s">
        <v>68</v>
      </c>
      <c r="Q73">
        <v>0</v>
      </c>
      <c r="R73">
        <v>0</v>
      </c>
      <c r="S73" t="s">
        <v>1183</v>
      </c>
      <c r="T73" t="s">
        <v>943</v>
      </c>
      <c r="W73" t="s">
        <v>1184</v>
      </c>
      <c r="AK73" s="1"/>
    </row>
    <row r="74" spans="1:37" x14ac:dyDescent="0.25">
      <c r="A74" s="5" t="s">
        <v>1185</v>
      </c>
      <c r="B74" s="5" t="s">
        <v>17</v>
      </c>
      <c r="C74" t="s">
        <v>60</v>
      </c>
      <c r="D74">
        <v>1</v>
      </c>
      <c r="E74">
        <v>0</v>
      </c>
      <c r="F74" s="7">
        <v>4.53</v>
      </c>
      <c r="G74" s="7">
        <v>1.21</v>
      </c>
      <c r="H74" t="s">
        <v>941</v>
      </c>
      <c r="I74">
        <v>0</v>
      </c>
      <c r="J74">
        <v>0</v>
      </c>
      <c r="K74">
        <v>0</v>
      </c>
      <c r="L74">
        <v>0</v>
      </c>
      <c r="M74" s="2">
        <v>23.560643977140487</v>
      </c>
      <c r="N74">
        <v>9.0744989423642855E-2</v>
      </c>
      <c r="O74" t="s">
        <v>26</v>
      </c>
      <c r="P74" s="10" t="s">
        <v>68</v>
      </c>
      <c r="Q74">
        <v>0</v>
      </c>
      <c r="R74">
        <v>0</v>
      </c>
      <c r="S74" t="s">
        <v>1186</v>
      </c>
      <c r="T74" t="s">
        <v>943</v>
      </c>
      <c r="W74" t="s">
        <v>1187</v>
      </c>
      <c r="AK74" s="1"/>
    </row>
    <row r="75" spans="1:37" x14ac:dyDescent="0.25">
      <c r="A75" s="5" t="s">
        <v>1188</v>
      </c>
      <c r="B75" s="5" t="s">
        <v>17</v>
      </c>
      <c r="C75" t="s">
        <v>59</v>
      </c>
      <c r="D75">
        <v>0.5</v>
      </c>
      <c r="E75">
        <v>0</v>
      </c>
      <c r="F75" s="7">
        <v>7.06</v>
      </c>
      <c r="G75" s="7">
        <v>1.63</v>
      </c>
      <c r="H75" t="s">
        <v>72</v>
      </c>
      <c r="I75">
        <v>0</v>
      </c>
      <c r="J75">
        <v>0</v>
      </c>
      <c r="K75">
        <v>0</v>
      </c>
      <c r="L75">
        <v>0</v>
      </c>
      <c r="M75" s="2">
        <v>12.409471324438538</v>
      </c>
      <c r="N75">
        <v>6.4385935699593638E-2</v>
      </c>
      <c r="O75" t="s">
        <v>26</v>
      </c>
      <c r="P75" s="10" t="s">
        <v>68</v>
      </c>
      <c r="Q75">
        <v>0</v>
      </c>
      <c r="R75">
        <v>0</v>
      </c>
      <c r="S75" t="s">
        <v>1189</v>
      </c>
      <c r="T75" t="s">
        <v>1140</v>
      </c>
      <c r="W75" t="s">
        <v>1190</v>
      </c>
      <c r="AK75" s="1"/>
    </row>
    <row r="76" spans="1:37" x14ac:dyDescent="0.25">
      <c r="A76" s="5" t="s">
        <v>1191</v>
      </c>
      <c r="B76" s="5" t="s">
        <v>17</v>
      </c>
      <c r="C76" t="s">
        <v>60</v>
      </c>
      <c r="D76">
        <v>0.5</v>
      </c>
      <c r="E76">
        <v>0</v>
      </c>
      <c r="F76" s="7">
        <v>7.06</v>
      </c>
      <c r="G76" s="7">
        <v>1.63</v>
      </c>
      <c r="H76" t="s">
        <v>72</v>
      </c>
      <c r="I76">
        <v>0</v>
      </c>
      <c r="J76">
        <v>0</v>
      </c>
      <c r="K76">
        <v>0</v>
      </c>
      <c r="L76">
        <v>0</v>
      </c>
      <c r="M76" s="2">
        <v>12.409471324438538</v>
      </c>
      <c r="N76">
        <v>6.4385935699593638E-2</v>
      </c>
      <c r="O76" t="s">
        <v>26</v>
      </c>
      <c r="P76" s="10" t="s">
        <v>68</v>
      </c>
      <c r="Q76">
        <v>0</v>
      </c>
      <c r="R76">
        <v>0</v>
      </c>
      <c r="S76" t="s">
        <v>1192</v>
      </c>
      <c r="T76" t="s">
        <v>1140</v>
      </c>
      <c r="W76" t="s">
        <v>1193</v>
      </c>
      <c r="AK76" s="1"/>
    </row>
    <row r="77" spans="1:37" x14ac:dyDescent="0.25">
      <c r="A77" s="5" t="s">
        <v>1194</v>
      </c>
      <c r="B77" s="5" t="s">
        <v>17</v>
      </c>
      <c r="C77" t="s">
        <v>59</v>
      </c>
      <c r="D77">
        <v>0.5</v>
      </c>
      <c r="E77">
        <v>0</v>
      </c>
      <c r="F77" s="7">
        <v>4.53</v>
      </c>
      <c r="G77" s="7">
        <v>1.21</v>
      </c>
      <c r="H77" t="s">
        <v>71</v>
      </c>
      <c r="I77">
        <v>0</v>
      </c>
      <c r="J77">
        <v>0</v>
      </c>
      <c r="K77">
        <v>0</v>
      </c>
      <c r="L77">
        <v>0</v>
      </c>
      <c r="M77" s="2">
        <v>23.560643977140487</v>
      </c>
      <c r="N77">
        <v>9.0744989423642855E-2</v>
      </c>
      <c r="O77" t="s">
        <v>26</v>
      </c>
      <c r="P77" s="10" t="s">
        <v>68</v>
      </c>
      <c r="Q77">
        <v>0</v>
      </c>
      <c r="R77">
        <v>0</v>
      </c>
      <c r="S77" t="s">
        <v>1195</v>
      </c>
      <c r="T77" t="s">
        <v>1147</v>
      </c>
      <c r="W77" t="s">
        <v>1196</v>
      </c>
      <c r="AK77" s="1"/>
    </row>
    <row r="78" spans="1:37" x14ac:dyDescent="0.25">
      <c r="A78" s="5" t="s">
        <v>1197</v>
      </c>
      <c r="B78" s="5" t="s">
        <v>17</v>
      </c>
      <c r="C78" t="s">
        <v>60</v>
      </c>
      <c r="D78">
        <v>0.5</v>
      </c>
      <c r="E78">
        <v>0</v>
      </c>
      <c r="F78" s="7">
        <v>4.53</v>
      </c>
      <c r="G78" s="7">
        <v>1.21</v>
      </c>
      <c r="H78" t="s">
        <v>71</v>
      </c>
      <c r="I78">
        <v>0</v>
      </c>
      <c r="J78">
        <v>0</v>
      </c>
      <c r="K78">
        <v>0</v>
      </c>
      <c r="L78">
        <v>0</v>
      </c>
      <c r="M78" s="2">
        <v>23.560643977140487</v>
      </c>
      <c r="N78">
        <v>9.0744989423642855E-2</v>
      </c>
      <c r="O78" t="s">
        <v>26</v>
      </c>
      <c r="P78" s="10" t="s">
        <v>68</v>
      </c>
      <c r="Q78">
        <v>0</v>
      </c>
      <c r="R78">
        <v>0</v>
      </c>
      <c r="S78" t="s">
        <v>1198</v>
      </c>
      <c r="T78" t="s">
        <v>1147</v>
      </c>
      <c r="W78" t="s">
        <v>1199</v>
      </c>
      <c r="AK78" s="1"/>
    </row>
    <row r="79" spans="1:37" x14ac:dyDescent="0.25">
      <c r="A79" s="5" t="s">
        <v>1200</v>
      </c>
      <c r="B79" s="5" t="s">
        <v>17</v>
      </c>
      <c r="C79" t="s">
        <v>59</v>
      </c>
      <c r="D79">
        <v>0.5</v>
      </c>
      <c r="E79">
        <v>0</v>
      </c>
      <c r="F79" s="7">
        <v>7.06</v>
      </c>
      <c r="G79" s="7">
        <v>1.63</v>
      </c>
      <c r="H79" t="s">
        <v>72</v>
      </c>
      <c r="I79">
        <v>0</v>
      </c>
      <c r="J79">
        <v>0</v>
      </c>
      <c r="K79">
        <v>0</v>
      </c>
      <c r="L79">
        <v>0</v>
      </c>
      <c r="M79" s="2">
        <v>12.409471324438538</v>
      </c>
      <c r="N79">
        <v>6.4385935699593638E-2</v>
      </c>
      <c r="O79" t="s">
        <v>26</v>
      </c>
      <c r="P79" s="10" t="s">
        <v>68</v>
      </c>
      <c r="Q79">
        <v>0</v>
      </c>
      <c r="R79">
        <v>0</v>
      </c>
      <c r="S79" t="s">
        <v>1201</v>
      </c>
      <c r="T79" t="s">
        <v>1140</v>
      </c>
      <c r="W79" t="s">
        <v>1202</v>
      </c>
      <c r="AK79" s="1"/>
    </row>
    <row r="80" spans="1:37" x14ac:dyDescent="0.25">
      <c r="A80" s="5" t="s">
        <v>1203</v>
      </c>
      <c r="B80" s="5" t="s">
        <v>17</v>
      </c>
      <c r="C80" t="s">
        <v>60</v>
      </c>
      <c r="D80">
        <v>0.5</v>
      </c>
      <c r="E80">
        <v>0</v>
      </c>
      <c r="F80" s="7">
        <v>7.06</v>
      </c>
      <c r="G80" s="7">
        <v>1.63</v>
      </c>
      <c r="H80" t="s">
        <v>72</v>
      </c>
      <c r="I80">
        <v>0</v>
      </c>
      <c r="J80">
        <v>0</v>
      </c>
      <c r="K80">
        <v>0</v>
      </c>
      <c r="L80">
        <v>0</v>
      </c>
      <c r="M80" s="2">
        <v>12.409471324438538</v>
      </c>
      <c r="N80">
        <v>6.4385935699593638E-2</v>
      </c>
      <c r="O80" t="s">
        <v>26</v>
      </c>
      <c r="P80" s="10" t="s">
        <v>68</v>
      </c>
      <c r="Q80">
        <v>0</v>
      </c>
      <c r="R80">
        <v>0</v>
      </c>
      <c r="S80" t="s">
        <v>1204</v>
      </c>
      <c r="T80" t="s">
        <v>1140</v>
      </c>
      <c r="W80" t="s">
        <v>1205</v>
      </c>
      <c r="AK80" s="1"/>
    </row>
    <row r="81" spans="1:37" x14ac:dyDescent="0.25">
      <c r="A81" s="5" t="s">
        <v>1206</v>
      </c>
      <c r="B81" s="5" t="s">
        <v>17</v>
      </c>
      <c r="C81" t="s">
        <v>59</v>
      </c>
      <c r="D81">
        <v>0.5</v>
      </c>
      <c r="E81">
        <v>0</v>
      </c>
      <c r="F81" s="7">
        <v>4.53</v>
      </c>
      <c r="G81" s="7">
        <v>1.21</v>
      </c>
      <c r="H81" t="s">
        <v>71</v>
      </c>
      <c r="I81">
        <v>0</v>
      </c>
      <c r="J81">
        <v>0</v>
      </c>
      <c r="K81">
        <v>0</v>
      </c>
      <c r="L81">
        <v>0</v>
      </c>
      <c r="M81" s="2">
        <v>23.560643977140487</v>
      </c>
      <c r="N81">
        <v>9.0744989423642855E-2</v>
      </c>
      <c r="O81" t="s">
        <v>26</v>
      </c>
      <c r="P81" s="10" t="s">
        <v>68</v>
      </c>
      <c r="Q81">
        <v>0</v>
      </c>
      <c r="R81">
        <v>0</v>
      </c>
      <c r="S81" t="s">
        <v>1207</v>
      </c>
      <c r="T81" t="s">
        <v>1147</v>
      </c>
      <c r="W81" t="s">
        <v>1208</v>
      </c>
      <c r="AK81" s="1"/>
    </row>
    <row r="82" spans="1:37" x14ac:dyDescent="0.25">
      <c r="A82" s="5" t="s">
        <v>1209</v>
      </c>
      <c r="B82" s="5" t="s">
        <v>17</v>
      </c>
      <c r="C82" t="s">
        <v>60</v>
      </c>
      <c r="D82">
        <v>0.5</v>
      </c>
      <c r="E82">
        <v>0</v>
      </c>
      <c r="F82" s="7">
        <v>4.53</v>
      </c>
      <c r="G82" s="7">
        <v>1.21</v>
      </c>
      <c r="H82" t="s">
        <v>71</v>
      </c>
      <c r="I82">
        <v>0</v>
      </c>
      <c r="J82">
        <v>0</v>
      </c>
      <c r="K82">
        <v>0</v>
      </c>
      <c r="L82">
        <v>0</v>
      </c>
      <c r="M82" s="2">
        <v>23.560643977140487</v>
      </c>
      <c r="N82">
        <v>9.0744989423642855E-2</v>
      </c>
      <c r="O82" t="s">
        <v>26</v>
      </c>
      <c r="P82" s="10" t="s">
        <v>68</v>
      </c>
      <c r="Q82">
        <v>0</v>
      </c>
      <c r="R82">
        <v>0</v>
      </c>
      <c r="S82" t="s">
        <v>1210</v>
      </c>
      <c r="T82" t="s">
        <v>1147</v>
      </c>
      <c r="W82" t="s">
        <v>1211</v>
      </c>
      <c r="AK82" s="1"/>
    </row>
    <row r="83" spans="1:37" x14ac:dyDescent="0.25">
      <c r="A83" s="5" t="s">
        <v>1212</v>
      </c>
      <c r="B83" s="5" t="s">
        <v>17</v>
      </c>
      <c r="C83" t="s">
        <v>59</v>
      </c>
      <c r="D83">
        <v>0.05</v>
      </c>
      <c r="E83">
        <v>0</v>
      </c>
      <c r="F83" s="7">
        <v>7.06</v>
      </c>
      <c r="G83" s="7">
        <v>1.63</v>
      </c>
      <c r="H83" t="s">
        <v>960</v>
      </c>
      <c r="I83">
        <v>0</v>
      </c>
      <c r="J83">
        <v>0</v>
      </c>
      <c r="K83">
        <v>0</v>
      </c>
      <c r="L83">
        <v>0</v>
      </c>
      <c r="M83" s="2">
        <v>12.409471324438538</v>
      </c>
      <c r="N83">
        <v>6.4385935699593638E-2</v>
      </c>
      <c r="O83" t="s">
        <v>26</v>
      </c>
      <c r="P83" s="10" t="s">
        <v>68</v>
      </c>
      <c r="Q83">
        <v>0</v>
      </c>
      <c r="R83">
        <v>0</v>
      </c>
      <c r="S83" t="s">
        <v>1213</v>
      </c>
      <c r="T83" t="s">
        <v>962</v>
      </c>
      <c r="W83" t="s">
        <v>1214</v>
      </c>
      <c r="AK83" s="1"/>
    </row>
    <row r="84" spans="1:37" x14ac:dyDescent="0.25">
      <c r="A84" s="5" t="s">
        <v>1215</v>
      </c>
      <c r="B84" s="5" t="s">
        <v>17</v>
      </c>
      <c r="C84" t="s">
        <v>60</v>
      </c>
      <c r="D84">
        <v>0.05</v>
      </c>
      <c r="E84">
        <v>0</v>
      </c>
      <c r="F84" s="7">
        <v>7.06</v>
      </c>
      <c r="G84" s="7">
        <v>1.63</v>
      </c>
      <c r="H84" t="s">
        <v>960</v>
      </c>
      <c r="I84">
        <v>0</v>
      </c>
      <c r="J84">
        <v>0</v>
      </c>
      <c r="K84">
        <v>0</v>
      </c>
      <c r="L84">
        <v>0</v>
      </c>
      <c r="M84" s="2">
        <v>12.409471324438538</v>
      </c>
      <c r="N84">
        <v>6.4385935699593638E-2</v>
      </c>
      <c r="O84" t="s">
        <v>26</v>
      </c>
      <c r="P84" s="10" t="s">
        <v>68</v>
      </c>
      <c r="Q84">
        <v>0</v>
      </c>
      <c r="R84">
        <v>0</v>
      </c>
      <c r="S84" t="s">
        <v>1216</v>
      </c>
      <c r="T84" t="s">
        <v>962</v>
      </c>
      <c r="W84" t="s">
        <v>1217</v>
      </c>
      <c r="AK84" s="1"/>
    </row>
    <row r="85" spans="1:37" x14ac:dyDescent="0.25">
      <c r="A85" s="5" t="s">
        <v>1218</v>
      </c>
      <c r="B85" s="5" t="s">
        <v>17</v>
      </c>
      <c r="C85" t="s">
        <v>59</v>
      </c>
      <c r="D85">
        <v>0.05</v>
      </c>
      <c r="E85">
        <v>0</v>
      </c>
      <c r="F85" s="7">
        <v>4.53</v>
      </c>
      <c r="G85" s="7">
        <v>1.21</v>
      </c>
      <c r="H85" t="s">
        <v>965</v>
      </c>
      <c r="I85">
        <v>0</v>
      </c>
      <c r="J85">
        <v>0</v>
      </c>
      <c r="K85">
        <v>0</v>
      </c>
      <c r="L85">
        <v>0</v>
      </c>
      <c r="M85" s="2">
        <v>23.560643977140487</v>
      </c>
      <c r="N85">
        <v>9.0744989423642855E-2</v>
      </c>
      <c r="O85" t="s">
        <v>26</v>
      </c>
      <c r="P85" s="10" t="s">
        <v>68</v>
      </c>
      <c r="Q85">
        <v>0</v>
      </c>
      <c r="R85">
        <v>0</v>
      </c>
      <c r="S85" t="s">
        <v>1219</v>
      </c>
      <c r="T85" t="s">
        <v>967</v>
      </c>
      <c r="W85" t="s">
        <v>1220</v>
      </c>
      <c r="AK85" s="1"/>
    </row>
    <row r="86" spans="1:37" x14ac:dyDescent="0.25">
      <c r="A86" s="5" t="s">
        <v>1221</v>
      </c>
      <c r="B86" s="5" t="s">
        <v>17</v>
      </c>
      <c r="C86" t="s">
        <v>60</v>
      </c>
      <c r="D86">
        <v>0.05</v>
      </c>
      <c r="E86">
        <v>0</v>
      </c>
      <c r="F86" s="7">
        <v>4.53</v>
      </c>
      <c r="G86" s="7">
        <v>1.21</v>
      </c>
      <c r="H86" t="s">
        <v>965</v>
      </c>
      <c r="I86">
        <v>0</v>
      </c>
      <c r="J86">
        <v>0</v>
      </c>
      <c r="K86">
        <v>0</v>
      </c>
      <c r="L86">
        <v>0</v>
      </c>
      <c r="M86" s="2">
        <v>23.560643977140487</v>
      </c>
      <c r="N86">
        <v>9.0744989423642855E-2</v>
      </c>
      <c r="O86" t="s">
        <v>26</v>
      </c>
      <c r="P86" s="10" t="s">
        <v>68</v>
      </c>
      <c r="Q86">
        <v>0</v>
      </c>
      <c r="R86">
        <v>0</v>
      </c>
      <c r="S86" t="s">
        <v>1222</v>
      </c>
      <c r="T86" t="s">
        <v>967</v>
      </c>
      <c r="W86" t="s">
        <v>1223</v>
      </c>
      <c r="AK86" s="1"/>
    </row>
    <row r="87" spans="1:37" x14ac:dyDescent="0.25">
      <c r="A87" s="5" t="s">
        <v>1224</v>
      </c>
      <c r="B87" s="5" t="s">
        <v>17</v>
      </c>
      <c r="C87" t="s">
        <v>39</v>
      </c>
      <c r="D87">
        <v>1</v>
      </c>
      <c r="E87">
        <v>0</v>
      </c>
      <c r="F87" s="7">
        <v>7.06</v>
      </c>
      <c r="G87" s="7">
        <v>1.63</v>
      </c>
      <c r="H87" t="s">
        <v>71</v>
      </c>
      <c r="I87">
        <v>0</v>
      </c>
      <c r="J87">
        <v>0</v>
      </c>
      <c r="K87">
        <v>0</v>
      </c>
      <c r="L87">
        <v>0</v>
      </c>
      <c r="M87" s="2">
        <v>12.409471324438538</v>
      </c>
      <c r="N87">
        <v>6.4385935699593638E-2</v>
      </c>
      <c r="O87" t="s">
        <v>26</v>
      </c>
      <c r="P87" s="10" t="s">
        <v>68</v>
      </c>
      <c r="Q87">
        <v>0</v>
      </c>
      <c r="R87">
        <v>0</v>
      </c>
      <c r="S87" t="s">
        <v>1225</v>
      </c>
      <c r="T87" t="s">
        <v>938</v>
      </c>
      <c r="W87" t="s">
        <v>1226</v>
      </c>
    </row>
    <row r="88" spans="1:37" x14ac:dyDescent="0.25">
      <c r="A88" s="5" t="s">
        <v>1227</v>
      </c>
      <c r="B88" s="5" t="s">
        <v>17</v>
      </c>
      <c r="C88" t="s">
        <v>39</v>
      </c>
      <c r="D88">
        <v>1</v>
      </c>
      <c r="E88">
        <v>0</v>
      </c>
      <c r="F88" s="7">
        <v>4.53</v>
      </c>
      <c r="G88" s="7">
        <v>1.21</v>
      </c>
      <c r="H88" t="s">
        <v>941</v>
      </c>
      <c r="I88">
        <v>0</v>
      </c>
      <c r="J88">
        <v>0</v>
      </c>
      <c r="K88">
        <v>0</v>
      </c>
      <c r="L88">
        <v>0</v>
      </c>
      <c r="M88" s="2">
        <v>23.560643977140487</v>
      </c>
      <c r="N88">
        <v>9.0744989423642855E-2</v>
      </c>
      <c r="O88" t="s">
        <v>26</v>
      </c>
      <c r="P88" s="10" t="s">
        <v>68</v>
      </c>
      <c r="Q88">
        <v>0</v>
      </c>
      <c r="R88">
        <v>0</v>
      </c>
      <c r="S88" t="s">
        <v>1228</v>
      </c>
      <c r="T88" t="s">
        <v>943</v>
      </c>
      <c r="W88" t="s">
        <v>1229</v>
      </c>
    </row>
    <row r="89" spans="1:37" x14ac:dyDescent="0.25">
      <c r="A89" s="5" t="s">
        <v>1230</v>
      </c>
      <c r="B89" s="5" t="s">
        <v>17</v>
      </c>
      <c r="C89" t="s">
        <v>39</v>
      </c>
      <c r="D89">
        <v>0.5</v>
      </c>
      <c r="E89">
        <v>0</v>
      </c>
      <c r="F89" s="7">
        <v>7.06</v>
      </c>
      <c r="G89" s="7">
        <v>1.63</v>
      </c>
      <c r="H89" t="s">
        <v>72</v>
      </c>
      <c r="I89">
        <v>0</v>
      </c>
      <c r="J89">
        <v>0</v>
      </c>
      <c r="K89">
        <v>0</v>
      </c>
      <c r="L89">
        <v>0</v>
      </c>
      <c r="M89" s="2">
        <v>12.409471324438538</v>
      </c>
      <c r="N89">
        <v>6.4385935699593638E-2</v>
      </c>
      <c r="O89" t="s">
        <v>26</v>
      </c>
      <c r="P89" s="10" t="s">
        <v>68</v>
      </c>
      <c r="Q89">
        <v>0</v>
      </c>
      <c r="R89">
        <v>0</v>
      </c>
      <c r="S89" t="s">
        <v>1231</v>
      </c>
      <c r="T89" t="s">
        <v>1140</v>
      </c>
      <c r="W89" t="s">
        <v>1232</v>
      </c>
    </row>
    <row r="90" spans="1:37" x14ac:dyDescent="0.25">
      <c r="A90" s="5" t="s">
        <v>1233</v>
      </c>
      <c r="B90" s="5" t="s">
        <v>17</v>
      </c>
      <c r="C90" t="s">
        <v>39</v>
      </c>
      <c r="D90">
        <v>0.5</v>
      </c>
      <c r="E90">
        <v>0</v>
      </c>
      <c r="F90" s="7">
        <v>4.53</v>
      </c>
      <c r="G90" s="7">
        <v>1.21</v>
      </c>
      <c r="H90" t="s">
        <v>71</v>
      </c>
      <c r="I90">
        <v>0</v>
      </c>
      <c r="J90">
        <v>0</v>
      </c>
      <c r="K90">
        <v>0</v>
      </c>
      <c r="L90">
        <v>0</v>
      </c>
      <c r="M90" s="2">
        <v>23.560643977140487</v>
      </c>
      <c r="N90">
        <v>9.0744989423642855E-2</v>
      </c>
      <c r="O90" t="s">
        <v>26</v>
      </c>
      <c r="P90" s="10" t="s">
        <v>68</v>
      </c>
      <c r="Q90">
        <v>0</v>
      </c>
      <c r="R90">
        <v>0</v>
      </c>
      <c r="S90" t="s">
        <v>1234</v>
      </c>
      <c r="T90" t="s">
        <v>1147</v>
      </c>
      <c r="W90" t="s">
        <v>1235</v>
      </c>
    </row>
    <row r="91" spans="1:37" x14ac:dyDescent="0.25">
      <c r="A91" s="5" t="s">
        <v>1236</v>
      </c>
      <c r="B91" s="5" t="s">
        <v>17</v>
      </c>
      <c r="C91" t="s">
        <v>40</v>
      </c>
      <c r="D91">
        <v>1</v>
      </c>
      <c r="E91">
        <v>0</v>
      </c>
      <c r="F91" s="7">
        <v>7.06</v>
      </c>
      <c r="G91" s="7">
        <v>1.63</v>
      </c>
      <c r="H91" t="s">
        <v>71</v>
      </c>
      <c r="I91">
        <v>0</v>
      </c>
      <c r="J91">
        <v>0</v>
      </c>
      <c r="K91">
        <v>0</v>
      </c>
      <c r="L91">
        <v>0</v>
      </c>
      <c r="M91" s="2">
        <v>12.409471324438538</v>
      </c>
      <c r="N91">
        <v>6.4385935699593638E-2</v>
      </c>
      <c r="O91" t="s">
        <v>26</v>
      </c>
      <c r="P91" s="10" t="s">
        <v>68</v>
      </c>
      <c r="Q91">
        <v>0</v>
      </c>
      <c r="R91">
        <v>0</v>
      </c>
      <c r="S91" t="s">
        <v>1237</v>
      </c>
      <c r="T91" t="s">
        <v>938</v>
      </c>
      <c r="W91" t="s">
        <v>1238</v>
      </c>
    </row>
    <row r="92" spans="1:37" x14ac:dyDescent="0.25">
      <c r="A92" s="5" t="s">
        <v>1239</v>
      </c>
      <c r="B92" s="5" t="s">
        <v>17</v>
      </c>
      <c r="C92" t="s">
        <v>40</v>
      </c>
      <c r="D92">
        <v>1</v>
      </c>
      <c r="E92">
        <v>0</v>
      </c>
      <c r="F92" s="7">
        <v>4.53</v>
      </c>
      <c r="G92" s="7">
        <v>1.21</v>
      </c>
      <c r="H92" t="s">
        <v>941</v>
      </c>
      <c r="I92">
        <v>0</v>
      </c>
      <c r="J92">
        <v>0</v>
      </c>
      <c r="K92">
        <v>0</v>
      </c>
      <c r="L92">
        <v>0</v>
      </c>
      <c r="M92" s="2">
        <v>23.560643977140487</v>
      </c>
      <c r="N92">
        <v>9.0744989423642855E-2</v>
      </c>
      <c r="O92" t="s">
        <v>26</v>
      </c>
      <c r="P92" s="10" t="s">
        <v>68</v>
      </c>
      <c r="Q92">
        <v>0</v>
      </c>
      <c r="R92">
        <v>0</v>
      </c>
      <c r="S92" t="s">
        <v>1240</v>
      </c>
      <c r="T92" t="s">
        <v>943</v>
      </c>
      <c r="W92" t="s">
        <v>1241</v>
      </c>
    </row>
    <row r="93" spans="1:37" x14ac:dyDescent="0.25">
      <c r="A93" s="5" t="s">
        <v>1242</v>
      </c>
      <c r="B93" s="5" t="s">
        <v>17</v>
      </c>
      <c r="C93" t="s">
        <v>40</v>
      </c>
      <c r="D93">
        <v>0.5</v>
      </c>
      <c r="E93">
        <v>0</v>
      </c>
      <c r="F93" s="7">
        <v>7.06</v>
      </c>
      <c r="G93" s="7">
        <v>1.63</v>
      </c>
      <c r="H93" t="s">
        <v>72</v>
      </c>
      <c r="I93">
        <v>0</v>
      </c>
      <c r="J93">
        <v>0</v>
      </c>
      <c r="K93">
        <v>0</v>
      </c>
      <c r="L93">
        <v>0</v>
      </c>
      <c r="M93" s="2">
        <v>12.409471324438538</v>
      </c>
      <c r="N93">
        <v>6.4385935699593638E-2</v>
      </c>
      <c r="O93" t="s">
        <v>26</v>
      </c>
      <c r="P93" s="10" t="s">
        <v>68</v>
      </c>
      <c r="Q93">
        <v>0</v>
      </c>
      <c r="R93">
        <v>0</v>
      </c>
      <c r="S93" t="s">
        <v>1243</v>
      </c>
      <c r="T93" t="s">
        <v>1140</v>
      </c>
      <c r="W93" t="s">
        <v>1244</v>
      </c>
    </row>
    <row r="94" spans="1:37" x14ac:dyDescent="0.25">
      <c r="A94" s="5" t="s">
        <v>1245</v>
      </c>
      <c r="B94" s="5" t="s">
        <v>17</v>
      </c>
      <c r="C94" t="s">
        <v>40</v>
      </c>
      <c r="D94">
        <v>0.5</v>
      </c>
      <c r="E94">
        <v>0</v>
      </c>
      <c r="F94" s="7">
        <v>4.53</v>
      </c>
      <c r="G94" s="7">
        <v>1.21</v>
      </c>
      <c r="H94" t="s">
        <v>71</v>
      </c>
      <c r="I94">
        <v>0</v>
      </c>
      <c r="J94">
        <v>0</v>
      </c>
      <c r="K94">
        <v>0</v>
      </c>
      <c r="L94">
        <v>0</v>
      </c>
      <c r="M94" s="2">
        <v>23.560643977140487</v>
      </c>
      <c r="N94">
        <v>9.0744989423642855E-2</v>
      </c>
      <c r="O94" t="s">
        <v>26</v>
      </c>
      <c r="P94" s="10" t="s">
        <v>68</v>
      </c>
      <c r="Q94">
        <v>0</v>
      </c>
      <c r="R94">
        <v>0</v>
      </c>
      <c r="S94" t="s">
        <v>1246</v>
      </c>
      <c r="T94" t="s">
        <v>1147</v>
      </c>
      <c r="W94" t="s">
        <v>1247</v>
      </c>
    </row>
    <row r="95" spans="1:37" x14ac:dyDescent="0.25">
      <c r="A95" s="5" t="s">
        <v>1248</v>
      </c>
      <c r="B95" s="5" t="s">
        <v>17</v>
      </c>
      <c r="C95" t="s">
        <v>41</v>
      </c>
      <c r="D95">
        <v>1</v>
      </c>
      <c r="E95">
        <v>0</v>
      </c>
      <c r="F95" s="7">
        <v>7.06</v>
      </c>
      <c r="G95" s="7">
        <v>1.63</v>
      </c>
      <c r="H95" t="s">
        <v>71</v>
      </c>
      <c r="I95">
        <v>0</v>
      </c>
      <c r="J95">
        <v>0</v>
      </c>
      <c r="K95">
        <v>0</v>
      </c>
      <c r="L95">
        <v>0</v>
      </c>
      <c r="M95" s="2">
        <v>12.409471324438538</v>
      </c>
      <c r="N95">
        <v>6.4385935699593638E-2</v>
      </c>
      <c r="O95" t="s">
        <v>26</v>
      </c>
      <c r="P95" s="10" t="s">
        <v>68</v>
      </c>
      <c r="Q95">
        <v>0</v>
      </c>
      <c r="R95">
        <v>0</v>
      </c>
      <c r="S95" t="s">
        <v>1249</v>
      </c>
      <c r="T95" t="s">
        <v>938</v>
      </c>
      <c r="W95" t="s">
        <v>1250</v>
      </c>
      <c r="AK95" s="1"/>
    </row>
    <row r="96" spans="1:37" x14ac:dyDescent="0.25">
      <c r="A96" s="5" t="s">
        <v>1251</v>
      </c>
      <c r="B96" s="5" t="s">
        <v>17</v>
      </c>
      <c r="C96" t="s">
        <v>42</v>
      </c>
      <c r="D96">
        <v>1</v>
      </c>
      <c r="E96">
        <v>0</v>
      </c>
      <c r="F96" s="7">
        <v>7.06</v>
      </c>
      <c r="G96" s="7">
        <v>1.63</v>
      </c>
      <c r="H96" t="s">
        <v>71</v>
      </c>
      <c r="I96">
        <v>0</v>
      </c>
      <c r="J96">
        <v>0</v>
      </c>
      <c r="K96">
        <v>0</v>
      </c>
      <c r="L96">
        <v>0</v>
      </c>
      <c r="M96" s="2">
        <v>12.409471324438538</v>
      </c>
      <c r="N96">
        <v>6.4385935699593638E-2</v>
      </c>
      <c r="O96" t="s">
        <v>26</v>
      </c>
      <c r="P96" s="10" t="s">
        <v>68</v>
      </c>
      <c r="Q96">
        <v>0</v>
      </c>
      <c r="R96">
        <v>0</v>
      </c>
      <c r="S96" t="s">
        <v>1252</v>
      </c>
      <c r="T96" t="s">
        <v>938</v>
      </c>
      <c r="W96" t="s">
        <v>1253</v>
      </c>
      <c r="AK96" s="1"/>
    </row>
    <row r="97" spans="1:37" x14ac:dyDescent="0.25">
      <c r="A97" s="5" t="s">
        <v>1254</v>
      </c>
      <c r="B97" s="5" t="s">
        <v>17</v>
      </c>
      <c r="C97" t="s">
        <v>43</v>
      </c>
      <c r="D97">
        <v>1</v>
      </c>
      <c r="E97">
        <v>0</v>
      </c>
      <c r="F97" s="7">
        <v>7.06</v>
      </c>
      <c r="G97" s="7">
        <v>1.63</v>
      </c>
      <c r="H97" t="s">
        <v>71</v>
      </c>
      <c r="I97">
        <v>0</v>
      </c>
      <c r="J97">
        <v>0</v>
      </c>
      <c r="K97">
        <v>0</v>
      </c>
      <c r="L97">
        <v>0</v>
      </c>
      <c r="M97" s="2">
        <v>12.409471324438538</v>
      </c>
      <c r="N97">
        <v>6.4385935699593638E-2</v>
      </c>
      <c r="O97" t="s">
        <v>26</v>
      </c>
      <c r="P97" s="10" t="s">
        <v>68</v>
      </c>
      <c r="Q97">
        <v>0</v>
      </c>
      <c r="R97">
        <v>0</v>
      </c>
      <c r="S97" t="s">
        <v>1255</v>
      </c>
      <c r="T97" t="s">
        <v>938</v>
      </c>
      <c r="W97" t="s">
        <v>1256</v>
      </c>
      <c r="AK97" s="1"/>
    </row>
    <row r="98" spans="1:37" x14ac:dyDescent="0.25">
      <c r="A98" s="5" t="s">
        <v>1257</v>
      </c>
      <c r="B98" s="5" t="s">
        <v>17</v>
      </c>
      <c r="C98" t="s">
        <v>41</v>
      </c>
      <c r="D98">
        <v>1</v>
      </c>
      <c r="E98">
        <v>0</v>
      </c>
      <c r="F98" s="7">
        <v>4.53</v>
      </c>
      <c r="G98" s="7">
        <v>1.21</v>
      </c>
      <c r="H98" t="s">
        <v>941</v>
      </c>
      <c r="I98">
        <v>0</v>
      </c>
      <c r="J98">
        <v>0</v>
      </c>
      <c r="K98">
        <v>0</v>
      </c>
      <c r="L98">
        <v>0</v>
      </c>
      <c r="M98" s="2">
        <v>23.560643977140487</v>
      </c>
      <c r="N98">
        <v>9.0744989423642855E-2</v>
      </c>
      <c r="O98" t="s">
        <v>26</v>
      </c>
      <c r="P98" s="10" t="s">
        <v>68</v>
      </c>
      <c r="Q98">
        <v>0</v>
      </c>
      <c r="R98">
        <v>0</v>
      </c>
      <c r="S98" t="s">
        <v>1258</v>
      </c>
      <c r="T98" t="s">
        <v>943</v>
      </c>
      <c r="W98" t="s">
        <v>1259</v>
      </c>
      <c r="AK98" s="1"/>
    </row>
    <row r="99" spans="1:37" x14ac:dyDescent="0.25">
      <c r="A99" s="5" t="s">
        <v>1260</v>
      </c>
      <c r="B99" s="5" t="s">
        <v>17</v>
      </c>
      <c r="C99" t="s">
        <v>42</v>
      </c>
      <c r="D99">
        <v>1</v>
      </c>
      <c r="E99">
        <v>0</v>
      </c>
      <c r="F99" s="7">
        <v>4.53</v>
      </c>
      <c r="G99" s="7">
        <v>1.21</v>
      </c>
      <c r="H99" t="s">
        <v>941</v>
      </c>
      <c r="I99">
        <v>0</v>
      </c>
      <c r="J99">
        <v>0</v>
      </c>
      <c r="K99">
        <v>0</v>
      </c>
      <c r="L99">
        <v>0</v>
      </c>
      <c r="M99" s="2">
        <v>23.560643977140487</v>
      </c>
      <c r="N99">
        <v>9.0744989423642855E-2</v>
      </c>
      <c r="O99" t="s">
        <v>26</v>
      </c>
      <c r="P99" s="10" t="s">
        <v>68</v>
      </c>
      <c r="Q99">
        <v>0</v>
      </c>
      <c r="R99">
        <v>0</v>
      </c>
      <c r="S99" t="s">
        <v>1261</v>
      </c>
      <c r="T99" t="s">
        <v>943</v>
      </c>
      <c r="W99" t="s">
        <v>1262</v>
      </c>
      <c r="AK99" s="1"/>
    </row>
    <row r="100" spans="1:37" x14ac:dyDescent="0.25">
      <c r="A100" s="5" t="s">
        <v>1263</v>
      </c>
      <c r="B100" s="5" t="s">
        <v>17</v>
      </c>
      <c r="C100" t="s">
        <v>43</v>
      </c>
      <c r="D100">
        <v>1</v>
      </c>
      <c r="E100">
        <v>0</v>
      </c>
      <c r="F100" s="7">
        <v>4.53</v>
      </c>
      <c r="G100" s="7">
        <v>1.21</v>
      </c>
      <c r="H100" t="s">
        <v>941</v>
      </c>
      <c r="I100">
        <v>0</v>
      </c>
      <c r="J100">
        <v>0</v>
      </c>
      <c r="K100">
        <v>0</v>
      </c>
      <c r="L100">
        <v>0</v>
      </c>
      <c r="M100" s="2">
        <v>23.560643977140487</v>
      </c>
      <c r="N100">
        <v>9.0744989423642855E-2</v>
      </c>
      <c r="O100" t="s">
        <v>26</v>
      </c>
      <c r="P100" s="10" t="s">
        <v>68</v>
      </c>
      <c r="Q100">
        <v>0</v>
      </c>
      <c r="R100">
        <v>0</v>
      </c>
      <c r="S100" t="s">
        <v>1264</v>
      </c>
      <c r="T100" t="s">
        <v>943</v>
      </c>
      <c r="W100" t="s">
        <v>1265</v>
      </c>
      <c r="AK100" s="1"/>
    </row>
    <row r="101" spans="1:37" x14ac:dyDescent="0.25">
      <c r="A101" s="5" t="s">
        <v>1266</v>
      </c>
      <c r="B101" s="5" t="s">
        <v>17</v>
      </c>
      <c r="C101" t="s">
        <v>41</v>
      </c>
      <c r="D101">
        <v>0.5</v>
      </c>
      <c r="E101">
        <v>0</v>
      </c>
      <c r="F101" s="7">
        <v>7.06</v>
      </c>
      <c r="G101" s="7">
        <v>1.63</v>
      </c>
      <c r="H101" t="s">
        <v>72</v>
      </c>
      <c r="I101">
        <v>0</v>
      </c>
      <c r="J101">
        <v>0</v>
      </c>
      <c r="K101">
        <v>0</v>
      </c>
      <c r="L101">
        <v>0</v>
      </c>
      <c r="M101" s="2">
        <v>12.409471324438538</v>
      </c>
      <c r="N101">
        <v>6.4385935699593638E-2</v>
      </c>
      <c r="O101" t="s">
        <v>26</v>
      </c>
      <c r="P101" s="10" t="s">
        <v>68</v>
      </c>
      <c r="Q101">
        <v>0</v>
      </c>
      <c r="R101">
        <v>0</v>
      </c>
      <c r="S101" t="s">
        <v>1267</v>
      </c>
      <c r="T101" t="s">
        <v>1140</v>
      </c>
      <c r="W101" t="s">
        <v>1268</v>
      </c>
      <c r="AK101" s="1"/>
    </row>
    <row r="102" spans="1:37" x14ac:dyDescent="0.25">
      <c r="A102" s="5" t="s">
        <v>1269</v>
      </c>
      <c r="B102" s="5" t="s">
        <v>17</v>
      </c>
      <c r="C102" t="s">
        <v>42</v>
      </c>
      <c r="D102">
        <v>0.5</v>
      </c>
      <c r="E102">
        <v>0</v>
      </c>
      <c r="F102" s="7">
        <v>7.06</v>
      </c>
      <c r="G102" s="7">
        <v>1.63</v>
      </c>
      <c r="H102" t="s">
        <v>72</v>
      </c>
      <c r="I102">
        <v>0</v>
      </c>
      <c r="J102">
        <v>0</v>
      </c>
      <c r="K102">
        <v>0</v>
      </c>
      <c r="L102">
        <v>0</v>
      </c>
      <c r="M102" s="2">
        <v>12.409471324438538</v>
      </c>
      <c r="N102">
        <v>6.4385935699593638E-2</v>
      </c>
      <c r="O102" t="s">
        <v>26</v>
      </c>
      <c r="P102" s="10" t="s">
        <v>68</v>
      </c>
      <c r="Q102">
        <v>0</v>
      </c>
      <c r="R102">
        <v>0</v>
      </c>
      <c r="S102" t="s">
        <v>1270</v>
      </c>
      <c r="T102" t="s">
        <v>1140</v>
      </c>
      <c r="W102" t="s">
        <v>1271</v>
      </c>
      <c r="AK102" s="1"/>
    </row>
    <row r="103" spans="1:37" x14ac:dyDescent="0.25">
      <c r="A103" s="5" t="s">
        <v>1272</v>
      </c>
      <c r="B103" s="5" t="s">
        <v>17</v>
      </c>
      <c r="C103" t="s">
        <v>43</v>
      </c>
      <c r="D103">
        <v>0.5</v>
      </c>
      <c r="E103">
        <v>0</v>
      </c>
      <c r="F103" s="7">
        <v>7.06</v>
      </c>
      <c r="G103" s="7">
        <v>1.63</v>
      </c>
      <c r="H103" t="s">
        <v>72</v>
      </c>
      <c r="I103">
        <v>0</v>
      </c>
      <c r="J103">
        <v>0</v>
      </c>
      <c r="K103">
        <v>0</v>
      </c>
      <c r="L103">
        <v>0</v>
      </c>
      <c r="M103" s="2">
        <v>12.409471324438538</v>
      </c>
      <c r="N103">
        <v>6.4385935699593638E-2</v>
      </c>
      <c r="O103" t="s">
        <v>26</v>
      </c>
      <c r="P103" s="10" t="s">
        <v>68</v>
      </c>
      <c r="Q103">
        <v>0</v>
      </c>
      <c r="R103">
        <v>0</v>
      </c>
      <c r="S103" t="s">
        <v>1273</v>
      </c>
      <c r="T103" t="s">
        <v>1140</v>
      </c>
      <c r="W103" t="s">
        <v>1274</v>
      </c>
      <c r="AK103" s="1"/>
    </row>
    <row r="104" spans="1:37" x14ac:dyDescent="0.25">
      <c r="A104" s="5" t="s">
        <v>1275</v>
      </c>
      <c r="B104" s="5" t="s">
        <v>17</v>
      </c>
      <c r="C104" t="s">
        <v>41</v>
      </c>
      <c r="D104">
        <v>0.5</v>
      </c>
      <c r="E104">
        <v>0</v>
      </c>
      <c r="F104" s="7">
        <v>4.53</v>
      </c>
      <c r="G104" s="7">
        <v>1.21</v>
      </c>
      <c r="H104" t="s">
        <v>71</v>
      </c>
      <c r="I104">
        <v>0</v>
      </c>
      <c r="J104">
        <v>0</v>
      </c>
      <c r="K104">
        <v>0</v>
      </c>
      <c r="L104">
        <v>0</v>
      </c>
      <c r="M104" s="2">
        <v>23.560643977140487</v>
      </c>
      <c r="N104">
        <v>9.0744989423642855E-2</v>
      </c>
      <c r="O104" t="s">
        <v>26</v>
      </c>
      <c r="P104" s="10" t="s">
        <v>68</v>
      </c>
      <c r="Q104">
        <v>0</v>
      </c>
      <c r="R104">
        <v>0</v>
      </c>
      <c r="S104" t="s">
        <v>1276</v>
      </c>
      <c r="T104" t="s">
        <v>1147</v>
      </c>
      <c r="W104" t="s">
        <v>1277</v>
      </c>
      <c r="AK104" s="1"/>
    </row>
    <row r="105" spans="1:37" x14ac:dyDescent="0.25">
      <c r="A105" s="5" t="s">
        <v>1278</v>
      </c>
      <c r="B105" s="5" t="s">
        <v>17</v>
      </c>
      <c r="C105" t="s">
        <v>42</v>
      </c>
      <c r="D105">
        <v>0.5</v>
      </c>
      <c r="E105">
        <v>0</v>
      </c>
      <c r="F105" s="7">
        <v>4.53</v>
      </c>
      <c r="G105" s="7">
        <v>1.21</v>
      </c>
      <c r="H105" t="s">
        <v>71</v>
      </c>
      <c r="I105">
        <v>0</v>
      </c>
      <c r="J105">
        <v>0</v>
      </c>
      <c r="K105">
        <v>0</v>
      </c>
      <c r="L105">
        <v>0</v>
      </c>
      <c r="M105" s="2">
        <v>23.560643977140487</v>
      </c>
      <c r="N105">
        <v>9.0744989423642855E-2</v>
      </c>
      <c r="O105" t="s">
        <v>26</v>
      </c>
      <c r="P105" s="10" t="s">
        <v>68</v>
      </c>
      <c r="Q105">
        <v>0</v>
      </c>
      <c r="R105">
        <v>0</v>
      </c>
      <c r="S105" t="s">
        <v>1279</v>
      </c>
      <c r="T105" t="s">
        <v>1147</v>
      </c>
      <c r="W105" t="s">
        <v>1280</v>
      </c>
      <c r="AK105" s="1"/>
    </row>
    <row r="106" spans="1:37" x14ac:dyDescent="0.25">
      <c r="A106" s="5" t="s">
        <v>1281</v>
      </c>
      <c r="B106" s="5" t="s">
        <v>17</v>
      </c>
      <c r="C106" t="s">
        <v>43</v>
      </c>
      <c r="D106">
        <v>0.5</v>
      </c>
      <c r="E106">
        <v>0</v>
      </c>
      <c r="F106" s="7">
        <v>4.53</v>
      </c>
      <c r="G106" s="7">
        <v>1.21</v>
      </c>
      <c r="H106" t="s">
        <v>71</v>
      </c>
      <c r="I106">
        <v>0</v>
      </c>
      <c r="J106">
        <v>0</v>
      </c>
      <c r="K106">
        <v>0</v>
      </c>
      <c r="L106">
        <v>0</v>
      </c>
      <c r="M106" s="2">
        <v>23.560643977140487</v>
      </c>
      <c r="N106">
        <v>9.0744989423642855E-2</v>
      </c>
      <c r="O106" t="s">
        <v>26</v>
      </c>
      <c r="P106" s="10" t="s">
        <v>68</v>
      </c>
      <c r="Q106">
        <v>0</v>
      </c>
      <c r="R106">
        <v>0</v>
      </c>
      <c r="S106" t="s">
        <v>1282</v>
      </c>
      <c r="T106" t="s">
        <v>1147</v>
      </c>
      <c r="W106" t="s">
        <v>1283</v>
      </c>
      <c r="AK106" s="1"/>
    </row>
    <row r="107" spans="1:37" x14ac:dyDescent="0.25">
      <c r="A107" s="5" t="s">
        <v>1284</v>
      </c>
      <c r="B107" s="5" t="s">
        <v>17</v>
      </c>
      <c r="C107" t="s">
        <v>44</v>
      </c>
      <c r="D107">
        <v>1</v>
      </c>
      <c r="E107">
        <v>0</v>
      </c>
      <c r="F107" s="7">
        <v>7.06</v>
      </c>
      <c r="G107" s="7">
        <v>1.63</v>
      </c>
      <c r="H107" t="s">
        <v>71</v>
      </c>
      <c r="I107">
        <v>0</v>
      </c>
      <c r="J107">
        <v>0</v>
      </c>
      <c r="K107">
        <v>0</v>
      </c>
      <c r="L107">
        <v>0</v>
      </c>
      <c r="M107" s="2">
        <v>12.409471324438538</v>
      </c>
      <c r="N107">
        <v>6.4385935699593638E-2</v>
      </c>
      <c r="O107" t="s">
        <v>26</v>
      </c>
      <c r="P107" s="10" t="s">
        <v>68</v>
      </c>
      <c r="Q107">
        <v>0</v>
      </c>
      <c r="R107">
        <v>0</v>
      </c>
      <c r="S107" t="s">
        <v>1285</v>
      </c>
      <c r="T107" t="s">
        <v>1286</v>
      </c>
      <c r="W107" t="s">
        <v>1287</v>
      </c>
      <c r="AD107" t="s">
        <v>1147</v>
      </c>
    </row>
    <row r="108" spans="1:37" x14ac:dyDescent="0.25">
      <c r="A108" s="5" t="s">
        <v>1288</v>
      </c>
      <c r="B108" s="5" t="s">
        <v>17</v>
      </c>
      <c r="C108" t="s">
        <v>44</v>
      </c>
      <c r="D108">
        <v>1</v>
      </c>
      <c r="E108">
        <v>0</v>
      </c>
      <c r="F108" s="7">
        <v>4.53</v>
      </c>
      <c r="G108" s="7">
        <v>1.21</v>
      </c>
      <c r="H108" t="s">
        <v>71</v>
      </c>
      <c r="I108">
        <v>0</v>
      </c>
      <c r="J108">
        <v>0</v>
      </c>
      <c r="K108">
        <v>0</v>
      </c>
      <c r="L108">
        <v>0</v>
      </c>
      <c r="M108" s="2">
        <v>23.560643977140487</v>
      </c>
      <c r="N108">
        <v>9.0744989423642855E-2</v>
      </c>
      <c r="O108" t="s">
        <v>26</v>
      </c>
      <c r="P108" s="10" t="s">
        <v>68</v>
      </c>
      <c r="Q108">
        <v>0</v>
      </c>
      <c r="R108">
        <v>0</v>
      </c>
      <c r="S108" t="s">
        <v>1289</v>
      </c>
      <c r="T108" t="s">
        <v>1290</v>
      </c>
      <c r="W108" t="s">
        <v>1291</v>
      </c>
      <c r="AD108" t="s">
        <v>938</v>
      </c>
    </row>
    <row r="109" spans="1:37" x14ac:dyDescent="0.25">
      <c r="A109" s="5" t="s">
        <v>1292</v>
      </c>
      <c r="B109" s="5" t="s">
        <v>17</v>
      </c>
      <c r="C109" t="s">
        <v>45</v>
      </c>
      <c r="D109">
        <v>0.05</v>
      </c>
      <c r="E109">
        <v>0</v>
      </c>
      <c r="F109" s="7">
        <v>1</v>
      </c>
      <c r="G109" s="7">
        <v>14</v>
      </c>
      <c r="H109" t="s">
        <v>1293</v>
      </c>
      <c r="I109">
        <v>0</v>
      </c>
      <c r="J109">
        <v>0</v>
      </c>
      <c r="K109">
        <v>0</v>
      </c>
      <c r="L109">
        <v>0</v>
      </c>
      <c r="M109" s="2">
        <v>11.936621144128248</v>
      </c>
      <c r="N109">
        <v>0.53193623249290878</v>
      </c>
      <c r="O109" t="s">
        <v>26</v>
      </c>
      <c r="P109" s="10" t="s">
        <v>68</v>
      </c>
      <c r="Q109">
        <v>0</v>
      </c>
      <c r="R109">
        <v>0</v>
      </c>
      <c r="S109" t="s">
        <v>1294</v>
      </c>
      <c r="T109" t="s">
        <v>1295</v>
      </c>
      <c r="W109" t="s">
        <v>1296</v>
      </c>
    </row>
    <row r="110" spans="1:37" x14ac:dyDescent="0.25">
      <c r="A110" s="5" t="s">
        <v>1297</v>
      </c>
      <c r="B110" s="5" t="s">
        <v>17</v>
      </c>
      <c r="C110" t="s">
        <v>45</v>
      </c>
      <c r="D110">
        <v>0.05</v>
      </c>
      <c r="E110">
        <v>0</v>
      </c>
      <c r="F110" s="7">
        <v>1</v>
      </c>
      <c r="G110" s="7">
        <v>3</v>
      </c>
      <c r="H110" t="s">
        <v>1298</v>
      </c>
      <c r="I110">
        <v>0</v>
      </c>
      <c r="J110">
        <v>0</v>
      </c>
      <c r="K110">
        <v>0</v>
      </c>
      <c r="L110">
        <v>0</v>
      </c>
      <c r="M110" s="2">
        <v>52.980313414205618</v>
      </c>
      <c r="N110">
        <v>0.50592472598572047</v>
      </c>
      <c r="O110" t="s">
        <v>26</v>
      </c>
      <c r="P110" s="10" t="s">
        <v>68</v>
      </c>
      <c r="Q110">
        <v>0</v>
      </c>
      <c r="R110">
        <v>0</v>
      </c>
      <c r="S110" t="s">
        <v>1299</v>
      </c>
      <c r="T110" t="s">
        <v>1300</v>
      </c>
      <c r="W110" t="s">
        <v>1301</v>
      </c>
    </row>
    <row r="111" spans="1:37" x14ac:dyDescent="0.25">
      <c r="A111" s="5" t="s">
        <v>1302</v>
      </c>
      <c r="B111" s="5" t="s">
        <v>17</v>
      </c>
      <c r="C111" t="s">
        <v>46</v>
      </c>
      <c r="D111">
        <v>1</v>
      </c>
      <c r="E111">
        <v>0</v>
      </c>
      <c r="F111" s="7">
        <v>3</v>
      </c>
      <c r="G111" s="7">
        <v>14</v>
      </c>
      <c r="H111" t="s">
        <v>70</v>
      </c>
      <c r="I111">
        <v>0</v>
      </c>
      <c r="J111">
        <v>0.43</v>
      </c>
      <c r="K111">
        <v>15.915494858837663</v>
      </c>
      <c r="L111">
        <v>0.70924830999054511</v>
      </c>
      <c r="M111" s="2">
        <v>3.9788737147094158</v>
      </c>
      <c r="N111">
        <v>0.17731207749763628</v>
      </c>
      <c r="O111" t="s">
        <v>27</v>
      </c>
      <c r="P111" s="10" t="s">
        <v>68</v>
      </c>
      <c r="Q111">
        <v>0</v>
      </c>
      <c r="R111">
        <v>4</v>
      </c>
      <c r="S111" t="s">
        <v>1303</v>
      </c>
      <c r="T111" t="s">
        <v>996</v>
      </c>
      <c r="W111" t="s">
        <v>1304</v>
      </c>
    </row>
    <row r="112" spans="1:37" x14ac:dyDescent="0.25">
      <c r="A112" s="5" t="s">
        <v>1305</v>
      </c>
      <c r="B112" s="5" t="s">
        <v>17</v>
      </c>
      <c r="C112" t="s">
        <v>46</v>
      </c>
      <c r="D112">
        <v>1</v>
      </c>
      <c r="E112">
        <v>0</v>
      </c>
      <c r="F112" s="7">
        <v>3</v>
      </c>
      <c r="G112" s="7">
        <v>3</v>
      </c>
      <c r="H112" t="s">
        <v>1306</v>
      </c>
      <c r="I112">
        <v>0</v>
      </c>
      <c r="J112">
        <v>0.43</v>
      </c>
      <c r="K112">
        <v>70.640417885607491</v>
      </c>
      <c r="L112">
        <v>0.67456630131429396</v>
      </c>
      <c r="M112" s="2">
        <v>17.660104471401873</v>
      </c>
      <c r="N112">
        <v>0.16864157532857349</v>
      </c>
      <c r="O112" t="s">
        <v>27</v>
      </c>
      <c r="P112" s="10" t="s">
        <v>68</v>
      </c>
      <c r="Q112">
        <v>0</v>
      </c>
      <c r="R112">
        <v>4</v>
      </c>
      <c r="S112" t="s">
        <v>1307</v>
      </c>
      <c r="T112" t="s">
        <v>1308</v>
      </c>
      <c r="W112" t="s">
        <v>1309</v>
      </c>
    </row>
    <row r="113" spans="1:23" x14ac:dyDescent="0.25">
      <c r="A113" s="5" t="s">
        <v>1310</v>
      </c>
      <c r="B113" s="5" t="s">
        <v>17</v>
      </c>
      <c r="C113" t="s">
        <v>46</v>
      </c>
      <c r="D113">
        <v>1</v>
      </c>
      <c r="E113">
        <v>0</v>
      </c>
      <c r="F113" s="7">
        <v>3</v>
      </c>
      <c r="G113" s="7">
        <v>14</v>
      </c>
      <c r="H113" t="s">
        <v>70</v>
      </c>
      <c r="I113">
        <v>0</v>
      </c>
      <c r="J113">
        <v>0.43</v>
      </c>
      <c r="K113">
        <v>0</v>
      </c>
      <c r="L113">
        <v>0</v>
      </c>
      <c r="M113" s="2">
        <v>3.9788737147094158</v>
      </c>
      <c r="N113">
        <v>0.17731207749763628</v>
      </c>
      <c r="O113" t="s">
        <v>27</v>
      </c>
      <c r="P113" s="10" t="s">
        <v>68</v>
      </c>
      <c r="Q113">
        <v>0</v>
      </c>
      <c r="R113">
        <v>0</v>
      </c>
      <c r="S113" t="s">
        <v>1311</v>
      </c>
      <c r="T113" t="s">
        <v>996</v>
      </c>
      <c r="W113" t="s">
        <v>1312</v>
      </c>
    </row>
    <row r="114" spans="1:23" x14ac:dyDescent="0.25">
      <c r="A114" s="5" t="s">
        <v>1313</v>
      </c>
      <c r="B114" s="5" t="s">
        <v>17</v>
      </c>
      <c r="C114" t="s">
        <v>46</v>
      </c>
      <c r="D114">
        <v>1</v>
      </c>
      <c r="E114">
        <v>0</v>
      </c>
      <c r="F114" s="7">
        <v>3</v>
      </c>
      <c r="G114" s="7">
        <v>3</v>
      </c>
      <c r="H114" t="s">
        <v>1306</v>
      </c>
      <c r="I114">
        <v>0</v>
      </c>
      <c r="J114">
        <v>0.43</v>
      </c>
      <c r="K114">
        <v>0</v>
      </c>
      <c r="L114">
        <v>0</v>
      </c>
      <c r="M114" s="2">
        <v>17.660104471401873</v>
      </c>
      <c r="N114">
        <v>0.16864157532857349</v>
      </c>
      <c r="O114" t="s">
        <v>27</v>
      </c>
      <c r="P114" s="10" t="s">
        <v>68</v>
      </c>
      <c r="Q114">
        <v>0</v>
      </c>
      <c r="R114">
        <v>0</v>
      </c>
      <c r="S114" t="s">
        <v>1314</v>
      </c>
      <c r="T114" t="s">
        <v>1308</v>
      </c>
      <c r="W114" t="s">
        <v>1315</v>
      </c>
    </row>
    <row r="115" spans="1:23" x14ac:dyDescent="0.25">
      <c r="A115" s="5" t="s">
        <v>1316</v>
      </c>
      <c r="B115" s="5" t="s">
        <v>374</v>
      </c>
      <c r="C115" t="s">
        <v>47</v>
      </c>
      <c r="D115">
        <v>1</v>
      </c>
      <c r="E115">
        <v>0</v>
      </c>
      <c r="F115" s="7">
        <v>7.06</v>
      </c>
      <c r="G115" s="7">
        <v>1.63</v>
      </c>
      <c r="H115" t="s">
        <v>71</v>
      </c>
      <c r="I115">
        <v>0</v>
      </c>
      <c r="J115">
        <v>0.43</v>
      </c>
      <c r="K115">
        <v>0</v>
      </c>
      <c r="L115">
        <v>0</v>
      </c>
      <c r="M115" s="2">
        <v>12.409471324438538</v>
      </c>
      <c r="N115">
        <v>6.4385935699593638E-2</v>
      </c>
      <c r="O115" t="s">
        <v>26</v>
      </c>
      <c r="P115" s="10" t="s">
        <v>68</v>
      </c>
      <c r="Q115">
        <v>0</v>
      </c>
      <c r="R115">
        <v>0</v>
      </c>
      <c r="S115" t="s">
        <v>1317</v>
      </c>
      <c r="T115" t="s">
        <v>938</v>
      </c>
      <c r="W115" t="s">
        <v>1318</v>
      </c>
    </row>
    <row r="116" spans="1:23" x14ac:dyDescent="0.25">
      <c r="A116" s="5" t="s">
        <v>1319</v>
      </c>
      <c r="B116" s="5" t="s">
        <v>374</v>
      </c>
      <c r="C116" t="s">
        <v>47</v>
      </c>
      <c r="D116">
        <v>1</v>
      </c>
      <c r="E116">
        <v>0</v>
      </c>
      <c r="F116" s="7">
        <v>4.53</v>
      </c>
      <c r="G116" s="7">
        <v>1.21</v>
      </c>
      <c r="H116" t="s">
        <v>941</v>
      </c>
      <c r="I116">
        <v>0</v>
      </c>
      <c r="J116">
        <v>0.43</v>
      </c>
      <c r="K116">
        <v>0</v>
      </c>
      <c r="L116">
        <v>0</v>
      </c>
      <c r="M116" s="2">
        <v>23.560643977140487</v>
      </c>
      <c r="N116">
        <v>9.0744989423642855E-2</v>
      </c>
      <c r="O116" t="s">
        <v>26</v>
      </c>
      <c r="P116" s="10" t="s">
        <v>68</v>
      </c>
      <c r="Q116">
        <v>0</v>
      </c>
      <c r="R116">
        <v>0</v>
      </c>
      <c r="S116" t="s">
        <v>1320</v>
      </c>
      <c r="T116" t="s">
        <v>943</v>
      </c>
      <c r="W116" t="s">
        <v>1321</v>
      </c>
    </row>
    <row r="117" spans="1:23" x14ac:dyDescent="0.25">
      <c r="A117" s="5" t="s">
        <v>1322</v>
      </c>
      <c r="B117" s="5" t="s">
        <v>17</v>
      </c>
      <c r="C117" t="s">
        <v>47</v>
      </c>
      <c r="D117">
        <v>1</v>
      </c>
      <c r="E117">
        <v>0</v>
      </c>
      <c r="F117" s="7">
        <v>7.06</v>
      </c>
      <c r="G117" s="7">
        <v>1.63</v>
      </c>
      <c r="H117" t="s">
        <v>71</v>
      </c>
      <c r="I117">
        <v>0</v>
      </c>
      <c r="J117">
        <v>0.43</v>
      </c>
      <c r="K117">
        <v>1.3650418456882392</v>
      </c>
      <c r="L117">
        <v>7.0824529269553002E-3</v>
      </c>
      <c r="M117" s="2">
        <v>12.409471324438538</v>
      </c>
      <c r="N117">
        <v>6.4385935699593638E-2</v>
      </c>
      <c r="O117" t="s">
        <v>26</v>
      </c>
      <c r="P117" s="10" t="s">
        <v>68</v>
      </c>
      <c r="Q117">
        <v>0</v>
      </c>
      <c r="R117">
        <v>0.11</v>
      </c>
      <c r="S117" t="s">
        <v>1323</v>
      </c>
      <c r="T117" t="s">
        <v>938</v>
      </c>
      <c r="W117" t="s">
        <v>1324</v>
      </c>
    </row>
    <row r="118" spans="1:23" x14ac:dyDescent="0.25">
      <c r="A118" s="5" t="s">
        <v>1325</v>
      </c>
      <c r="B118" s="5" t="s">
        <v>17</v>
      </c>
      <c r="C118" t="s">
        <v>47</v>
      </c>
      <c r="D118">
        <v>1</v>
      </c>
      <c r="E118">
        <v>0</v>
      </c>
      <c r="F118" s="7">
        <v>4.53</v>
      </c>
      <c r="G118" s="7">
        <v>1.21</v>
      </c>
      <c r="H118" t="s">
        <v>941</v>
      </c>
      <c r="I118">
        <v>0</v>
      </c>
      <c r="J118">
        <v>0.43</v>
      </c>
      <c r="K118">
        <v>2.5916708374854536</v>
      </c>
      <c r="L118">
        <v>9.981948836600715E-3</v>
      </c>
      <c r="M118" s="2">
        <v>23.560643977140487</v>
      </c>
      <c r="N118">
        <v>9.0744989423642855E-2</v>
      </c>
      <c r="O118" t="s">
        <v>26</v>
      </c>
      <c r="P118" s="10" t="s">
        <v>68</v>
      </c>
      <c r="Q118">
        <v>0</v>
      </c>
      <c r="R118">
        <v>0.11</v>
      </c>
      <c r="S118" t="s">
        <v>1326</v>
      </c>
      <c r="T118" t="s">
        <v>943</v>
      </c>
      <c r="W118" t="s">
        <v>1327</v>
      </c>
    </row>
    <row r="119" spans="1:23" x14ac:dyDescent="0.25">
      <c r="A119" s="5" t="s">
        <v>1328</v>
      </c>
      <c r="B119" s="5" t="s">
        <v>17</v>
      </c>
      <c r="C119" t="s">
        <v>47</v>
      </c>
      <c r="D119">
        <v>1</v>
      </c>
      <c r="E119">
        <v>0</v>
      </c>
      <c r="F119" s="7">
        <v>7.06</v>
      </c>
      <c r="G119" s="7">
        <v>1.63</v>
      </c>
      <c r="H119" t="s">
        <v>71</v>
      </c>
      <c r="I119">
        <v>0</v>
      </c>
      <c r="J119">
        <v>0.43</v>
      </c>
      <c r="K119">
        <v>3.1023678311096345</v>
      </c>
      <c r="L119">
        <v>1.609648392489841E-2</v>
      </c>
      <c r="M119" s="2">
        <v>12.409471324438538</v>
      </c>
      <c r="N119">
        <v>6.4385935699593638E-2</v>
      </c>
      <c r="O119" t="s">
        <v>26</v>
      </c>
      <c r="P119" s="10" t="s">
        <v>68</v>
      </c>
      <c r="Q119">
        <v>0</v>
      </c>
      <c r="R119">
        <v>0.25</v>
      </c>
      <c r="S119" t="s">
        <v>1329</v>
      </c>
      <c r="T119" t="s">
        <v>938</v>
      </c>
      <c r="W119" t="s">
        <v>1330</v>
      </c>
    </row>
    <row r="120" spans="1:23" x14ac:dyDescent="0.25">
      <c r="A120" s="5" t="s">
        <v>1331</v>
      </c>
      <c r="B120" s="5" t="s">
        <v>17</v>
      </c>
      <c r="C120" t="s">
        <v>47</v>
      </c>
      <c r="D120">
        <v>1</v>
      </c>
      <c r="E120">
        <v>0</v>
      </c>
      <c r="F120" s="7">
        <v>4.53</v>
      </c>
      <c r="G120" s="7">
        <v>1.21</v>
      </c>
      <c r="H120" t="s">
        <v>941</v>
      </c>
      <c r="I120">
        <v>0</v>
      </c>
      <c r="J120">
        <v>0.43</v>
      </c>
      <c r="K120">
        <v>5.8901609942851216</v>
      </c>
      <c r="L120">
        <v>2.2686247355910714E-2</v>
      </c>
      <c r="M120" s="2">
        <v>23.560643977140487</v>
      </c>
      <c r="N120">
        <v>9.0744989423642855E-2</v>
      </c>
      <c r="O120" t="s">
        <v>26</v>
      </c>
      <c r="P120" s="10" t="s">
        <v>68</v>
      </c>
      <c r="Q120">
        <v>0</v>
      </c>
      <c r="R120">
        <v>0.25</v>
      </c>
      <c r="S120" t="s">
        <v>1332</v>
      </c>
      <c r="T120" t="s">
        <v>943</v>
      </c>
      <c r="W120" t="s">
        <v>1333</v>
      </c>
    </row>
    <row r="121" spans="1:23" x14ac:dyDescent="0.25">
      <c r="A121" s="5" t="s">
        <v>1334</v>
      </c>
      <c r="B121" s="5" t="s">
        <v>17</v>
      </c>
      <c r="C121" t="s">
        <v>47</v>
      </c>
      <c r="D121">
        <v>1</v>
      </c>
      <c r="E121">
        <v>0</v>
      </c>
      <c r="F121" s="7">
        <v>7.06</v>
      </c>
      <c r="G121" s="7">
        <v>1.63</v>
      </c>
      <c r="H121" t="s">
        <v>71</v>
      </c>
      <c r="I121">
        <v>0</v>
      </c>
      <c r="J121">
        <v>0.43</v>
      </c>
      <c r="K121">
        <v>5.2119779562641861</v>
      </c>
      <c r="L121">
        <v>2.7042092993829328E-2</v>
      </c>
      <c r="M121" s="2">
        <v>12.409471324438538</v>
      </c>
      <c r="N121">
        <v>6.4385935699593638E-2</v>
      </c>
      <c r="O121" t="s">
        <v>26</v>
      </c>
      <c r="P121" s="10" t="s">
        <v>68</v>
      </c>
      <c r="Q121">
        <v>0</v>
      </c>
      <c r="R121">
        <v>0.42</v>
      </c>
      <c r="S121" t="s">
        <v>1335</v>
      </c>
      <c r="T121" t="s">
        <v>938</v>
      </c>
      <c r="W121" t="s">
        <v>1336</v>
      </c>
    </row>
    <row r="122" spans="1:23" x14ac:dyDescent="0.25">
      <c r="A122" s="5" t="s">
        <v>1337</v>
      </c>
      <c r="B122" s="5" t="s">
        <v>17</v>
      </c>
      <c r="C122" t="s">
        <v>47</v>
      </c>
      <c r="D122">
        <v>1</v>
      </c>
      <c r="E122">
        <v>0</v>
      </c>
      <c r="F122" s="7">
        <v>4.53</v>
      </c>
      <c r="G122" s="7">
        <v>1.21</v>
      </c>
      <c r="H122" t="s">
        <v>941</v>
      </c>
      <c r="I122">
        <v>0</v>
      </c>
      <c r="J122">
        <v>0.43</v>
      </c>
      <c r="K122">
        <v>9.8954704703990046</v>
      </c>
      <c r="L122">
        <v>3.8112895557929995E-2</v>
      </c>
      <c r="M122" s="2">
        <v>23.560643977140487</v>
      </c>
      <c r="N122">
        <v>9.0744989423642855E-2</v>
      </c>
      <c r="O122" t="s">
        <v>26</v>
      </c>
      <c r="P122" s="10" t="s">
        <v>68</v>
      </c>
      <c r="Q122">
        <v>0</v>
      </c>
      <c r="R122">
        <v>0.42</v>
      </c>
      <c r="S122" t="s">
        <v>1338</v>
      </c>
      <c r="T122" t="s">
        <v>943</v>
      </c>
      <c r="W122" t="s">
        <v>1339</v>
      </c>
    </row>
    <row r="123" spans="1:23" x14ac:dyDescent="0.25">
      <c r="A123" s="5" t="s">
        <v>1340</v>
      </c>
      <c r="B123" s="5" t="s">
        <v>17</v>
      </c>
      <c r="C123" t="s">
        <v>47</v>
      </c>
      <c r="D123">
        <v>1</v>
      </c>
      <c r="E123">
        <v>0</v>
      </c>
      <c r="F123" s="7">
        <v>7.06</v>
      </c>
      <c r="G123" s="7">
        <v>1.63</v>
      </c>
      <c r="H123" t="s">
        <v>71</v>
      </c>
      <c r="I123">
        <v>0</v>
      </c>
      <c r="J123">
        <v>0.43</v>
      </c>
      <c r="K123">
        <v>8.190251074129435</v>
      </c>
      <c r="L123">
        <v>4.2494717561731801E-2</v>
      </c>
      <c r="M123" s="2">
        <v>12.409471324438538</v>
      </c>
      <c r="N123">
        <v>6.4385935699593638E-2</v>
      </c>
      <c r="O123" t="s">
        <v>26</v>
      </c>
      <c r="P123" s="10" t="s">
        <v>68</v>
      </c>
      <c r="Q123">
        <v>0</v>
      </c>
      <c r="R123">
        <v>0.66</v>
      </c>
      <c r="S123" t="s">
        <v>1341</v>
      </c>
      <c r="T123" t="s">
        <v>938</v>
      </c>
      <c r="W123" t="s">
        <v>1342</v>
      </c>
    </row>
    <row r="124" spans="1:23" x14ac:dyDescent="0.25">
      <c r="A124" s="5" t="s">
        <v>1343</v>
      </c>
      <c r="B124" s="5" t="s">
        <v>17</v>
      </c>
      <c r="C124" t="s">
        <v>47</v>
      </c>
      <c r="D124">
        <v>1</v>
      </c>
      <c r="E124">
        <v>0</v>
      </c>
      <c r="F124" s="7">
        <v>4.53</v>
      </c>
      <c r="G124" s="7">
        <v>1.21</v>
      </c>
      <c r="H124" t="s">
        <v>941</v>
      </c>
      <c r="I124">
        <v>0</v>
      </c>
      <c r="J124">
        <v>0.43</v>
      </c>
      <c r="K124">
        <v>15.550025024912722</v>
      </c>
      <c r="L124">
        <v>5.9891693019604286E-2</v>
      </c>
      <c r="M124" s="2">
        <v>23.560643977140487</v>
      </c>
      <c r="N124">
        <v>9.0744989423642855E-2</v>
      </c>
      <c r="O124" t="s">
        <v>26</v>
      </c>
      <c r="P124" s="10" t="s">
        <v>68</v>
      </c>
      <c r="Q124">
        <v>0</v>
      </c>
      <c r="R124">
        <v>0.66</v>
      </c>
      <c r="S124" t="s">
        <v>1344</v>
      </c>
      <c r="T124" t="s">
        <v>943</v>
      </c>
      <c r="W124" t="s">
        <v>1345</v>
      </c>
    </row>
    <row r="125" spans="1:23" x14ac:dyDescent="0.25">
      <c r="A125" s="5" t="s">
        <v>1346</v>
      </c>
      <c r="B125" s="5" t="s">
        <v>17</v>
      </c>
      <c r="C125" t="s">
        <v>47</v>
      </c>
      <c r="D125">
        <v>1</v>
      </c>
      <c r="E125">
        <v>0</v>
      </c>
      <c r="F125" s="7">
        <v>7.06</v>
      </c>
      <c r="G125" s="7">
        <v>1.63</v>
      </c>
      <c r="H125" t="s">
        <v>71</v>
      </c>
      <c r="I125">
        <v>0</v>
      </c>
      <c r="J125">
        <v>0.43</v>
      </c>
      <c r="K125">
        <v>12.409471324438538</v>
      </c>
      <c r="L125">
        <v>6.4385935699593638E-2</v>
      </c>
      <c r="M125" s="2">
        <v>12.409471324438538</v>
      </c>
      <c r="N125">
        <v>6.4385935699593638E-2</v>
      </c>
      <c r="O125" t="s">
        <v>26</v>
      </c>
      <c r="P125" s="10" t="s">
        <v>68</v>
      </c>
      <c r="Q125">
        <v>0</v>
      </c>
      <c r="R125">
        <v>1</v>
      </c>
      <c r="S125" t="s">
        <v>1347</v>
      </c>
      <c r="T125" t="s">
        <v>938</v>
      </c>
      <c r="W125" t="s">
        <v>1348</v>
      </c>
    </row>
    <row r="126" spans="1:23" x14ac:dyDescent="0.25">
      <c r="A126" s="5" t="s">
        <v>1349</v>
      </c>
      <c r="B126" s="5" t="s">
        <v>17</v>
      </c>
      <c r="C126" t="s">
        <v>47</v>
      </c>
      <c r="D126">
        <v>1</v>
      </c>
      <c r="E126">
        <v>0</v>
      </c>
      <c r="F126" s="7">
        <v>4.53</v>
      </c>
      <c r="G126" s="7">
        <v>1.21</v>
      </c>
      <c r="H126" t="s">
        <v>941</v>
      </c>
      <c r="I126">
        <v>0</v>
      </c>
      <c r="J126">
        <v>0.43</v>
      </c>
      <c r="K126">
        <v>23.560643977140487</v>
      </c>
      <c r="L126">
        <v>9.0744989423642855E-2</v>
      </c>
      <c r="M126" s="2">
        <v>23.560643977140487</v>
      </c>
      <c r="N126">
        <v>9.0744989423642855E-2</v>
      </c>
      <c r="O126" t="s">
        <v>26</v>
      </c>
      <c r="P126" s="10" t="s">
        <v>68</v>
      </c>
      <c r="Q126">
        <v>0</v>
      </c>
      <c r="R126">
        <v>1</v>
      </c>
      <c r="S126" t="s">
        <v>1350</v>
      </c>
      <c r="T126" t="s">
        <v>943</v>
      </c>
      <c r="W126" t="s">
        <v>1351</v>
      </c>
    </row>
    <row r="127" spans="1:23" x14ac:dyDescent="0.25">
      <c r="A127" s="5" t="s">
        <v>1352</v>
      </c>
      <c r="B127" s="5" t="s">
        <v>17</v>
      </c>
      <c r="C127" t="s">
        <v>47</v>
      </c>
      <c r="D127">
        <v>1</v>
      </c>
      <c r="E127">
        <v>0</v>
      </c>
      <c r="F127" s="7">
        <v>7.06</v>
      </c>
      <c r="G127" s="7">
        <v>1.63</v>
      </c>
      <c r="H127" t="s">
        <v>71</v>
      </c>
      <c r="I127">
        <v>0</v>
      </c>
      <c r="J127">
        <v>0.43</v>
      </c>
      <c r="K127">
        <v>18.614206986657805</v>
      </c>
      <c r="L127">
        <v>9.6578903549390457E-2</v>
      </c>
      <c r="M127" s="2">
        <v>12.409471324438538</v>
      </c>
      <c r="N127">
        <v>6.4385935699593638E-2</v>
      </c>
      <c r="O127" t="s">
        <v>26</v>
      </c>
      <c r="P127" s="10" t="s">
        <v>68</v>
      </c>
      <c r="Q127">
        <v>0</v>
      </c>
      <c r="R127">
        <v>1.5</v>
      </c>
      <c r="S127" t="s">
        <v>1353</v>
      </c>
      <c r="T127" t="s">
        <v>938</v>
      </c>
      <c r="W127" t="s">
        <v>1354</v>
      </c>
    </row>
    <row r="128" spans="1:23" x14ac:dyDescent="0.25">
      <c r="A128" s="5" t="s">
        <v>1355</v>
      </c>
      <c r="B128" s="5" t="s">
        <v>17</v>
      </c>
      <c r="C128" t="s">
        <v>47</v>
      </c>
      <c r="D128">
        <v>1</v>
      </c>
      <c r="E128">
        <v>0</v>
      </c>
      <c r="F128" s="7">
        <v>4.53</v>
      </c>
      <c r="G128" s="7">
        <v>1.21</v>
      </c>
      <c r="H128" t="s">
        <v>941</v>
      </c>
      <c r="I128">
        <v>0</v>
      </c>
      <c r="J128">
        <v>0.43</v>
      </c>
      <c r="K128">
        <v>35.34096596571073</v>
      </c>
      <c r="L128">
        <v>0.13611748413546429</v>
      </c>
      <c r="M128" s="2">
        <v>23.560643977140487</v>
      </c>
      <c r="N128">
        <v>9.0744989423642855E-2</v>
      </c>
      <c r="O128" t="s">
        <v>26</v>
      </c>
      <c r="P128" s="10" t="s">
        <v>68</v>
      </c>
      <c r="Q128">
        <v>0</v>
      </c>
      <c r="R128">
        <v>1.5</v>
      </c>
      <c r="S128" t="s">
        <v>1356</v>
      </c>
      <c r="T128" t="s">
        <v>943</v>
      </c>
      <c r="W128" t="s">
        <v>1357</v>
      </c>
    </row>
    <row r="129" spans="1:23" x14ac:dyDescent="0.25">
      <c r="A129" s="5" t="s">
        <v>1358</v>
      </c>
      <c r="B129" s="5" t="s">
        <v>17</v>
      </c>
      <c r="C129" t="s">
        <v>47</v>
      </c>
      <c r="D129">
        <v>1</v>
      </c>
      <c r="E129">
        <v>0</v>
      </c>
      <c r="F129" s="7">
        <v>7.06</v>
      </c>
      <c r="G129" s="7">
        <v>1.63</v>
      </c>
      <c r="H129" t="s">
        <v>71</v>
      </c>
      <c r="I129">
        <v>0</v>
      </c>
      <c r="J129">
        <v>0.43</v>
      </c>
      <c r="K129">
        <v>28.541784046208637</v>
      </c>
      <c r="L129">
        <v>0.14808765210906535</v>
      </c>
      <c r="M129" s="2">
        <v>12.409471324438538</v>
      </c>
      <c r="N129">
        <v>6.4385935699593638E-2</v>
      </c>
      <c r="O129" t="s">
        <v>26</v>
      </c>
      <c r="P129" s="10" t="s">
        <v>68</v>
      </c>
      <c r="Q129">
        <v>0</v>
      </c>
      <c r="R129">
        <v>2.2999999999999998</v>
      </c>
      <c r="S129" t="s">
        <v>1359</v>
      </c>
      <c r="T129" t="s">
        <v>938</v>
      </c>
      <c r="W129" t="s">
        <v>1360</v>
      </c>
    </row>
    <row r="130" spans="1:23" x14ac:dyDescent="0.25">
      <c r="A130" s="5" t="s">
        <v>1361</v>
      </c>
      <c r="B130" s="5" t="s">
        <v>17</v>
      </c>
      <c r="C130" t="s">
        <v>47</v>
      </c>
      <c r="D130">
        <v>1</v>
      </c>
      <c r="E130">
        <v>0</v>
      </c>
      <c r="F130" s="7">
        <v>4.53</v>
      </c>
      <c r="G130" s="7">
        <v>1.21</v>
      </c>
      <c r="H130" t="s">
        <v>941</v>
      </c>
      <c r="I130">
        <v>0</v>
      </c>
      <c r="J130">
        <v>0.43</v>
      </c>
      <c r="K130">
        <v>54.189481147423116</v>
      </c>
      <c r="L130">
        <v>0.20871347567437856</v>
      </c>
      <c r="M130" s="2">
        <v>23.560643977140487</v>
      </c>
      <c r="N130">
        <v>9.0744989423642855E-2</v>
      </c>
      <c r="O130" t="s">
        <v>26</v>
      </c>
      <c r="P130" s="10" t="s">
        <v>68</v>
      </c>
      <c r="Q130">
        <v>0</v>
      </c>
      <c r="R130">
        <v>2.2999999999999998</v>
      </c>
      <c r="S130" t="s">
        <v>1362</v>
      </c>
      <c r="T130" t="s">
        <v>943</v>
      </c>
      <c r="W130" t="s">
        <v>1363</v>
      </c>
    </row>
    <row r="131" spans="1:23" x14ac:dyDescent="0.25">
      <c r="A131" s="5" t="s">
        <v>1364</v>
      </c>
      <c r="B131" s="5" t="s">
        <v>17</v>
      </c>
      <c r="C131" t="s">
        <v>47</v>
      </c>
      <c r="D131">
        <v>1</v>
      </c>
      <c r="E131">
        <v>0</v>
      </c>
      <c r="F131" s="7">
        <v>7.06</v>
      </c>
      <c r="G131" s="7">
        <v>1.63</v>
      </c>
      <c r="H131" t="s">
        <v>71</v>
      </c>
      <c r="I131">
        <v>0</v>
      </c>
      <c r="J131">
        <v>0.43</v>
      </c>
      <c r="K131">
        <v>49.637885297754153</v>
      </c>
      <c r="L131">
        <v>0.25754374279837455</v>
      </c>
      <c r="M131" s="2">
        <v>12.409471324438538</v>
      </c>
      <c r="N131">
        <v>6.4385935699593638E-2</v>
      </c>
      <c r="O131" t="s">
        <v>26</v>
      </c>
      <c r="P131" s="10" t="s">
        <v>68</v>
      </c>
      <c r="Q131">
        <v>0</v>
      </c>
      <c r="R131">
        <v>4</v>
      </c>
      <c r="S131" t="s">
        <v>1365</v>
      </c>
      <c r="T131" t="s">
        <v>938</v>
      </c>
      <c r="W131" t="s">
        <v>1366</v>
      </c>
    </row>
    <row r="132" spans="1:23" x14ac:dyDescent="0.25">
      <c r="A132" s="5" t="s">
        <v>1367</v>
      </c>
      <c r="B132" s="5" t="s">
        <v>17</v>
      </c>
      <c r="C132" t="s">
        <v>47</v>
      </c>
      <c r="D132">
        <v>1</v>
      </c>
      <c r="E132">
        <v>0</v>
      </c>
      <c r="F132" s="7">
        <v>4.53</v>
      </c>
      <c r="G132" s="7">
        <v>1.21</v>
      </c>
      <c r="H132" t="s">
        <v>941</v>
      </c>
      <c r="I132">
        <v>0</v>
      </c>
      <c r="J132">
        <v>0.43</v>
      </c>
      <c r="K132">
        <v>94.242575908561946</v>
      </c>
      <c r="L132">
        <v>0.36297995769457142</v>
      </c>
      <c r="M132" s="2">
        <v>23.560643977140487</v>
      </c>
      <c r="N132">
        <v>9.0744989423642855E-2</v>
      </c>
      <c r="O132" t="s">
        <v>26</v>
      </c>
      <c r="P132" s="10" t="s">
        <v>68</v>
      </c>
      <c r="Q132">
        <v>0</v>
      </c>
      <c r="R132">
        <v>4</v>
      </c>
      <c r="S132" t="s">
        <v>1368</v>
      </c>
      <c r="T132" t="s">
        <v>943</v>
      </c>
      <c r="W132" t="s">
        <v>1369</v>
      </c>
    </row>
    <row r="133" spans="1:23" x14ac:dyDescent="0.25">
      <c r="A133" s="5" t="s">
        <v>1370</v>
      </c>
      <c r="B133" s="5" t="s">
        <v>17</v>
      </c>
      <c r="C133" t="s">
        <v>47</v>
      </c>
      <c r="D133">
        <v>1</v>
      </c>
      <c r="E133">
        <v>0</v>
      </c>
      <c r="F133" s="7">
        <v>7.06</v>
      </c>
      <c r="G133" s="7">
        <v>1.63</v>
      </c>
      <c r="H133" t="s">
        <v>71</v>
      </c>
      <c r="I133">
        <v>0</v>
      </c>
      <c r="J133">
        <v>0.43</v>
      </c>
      <c r="K133">
        <v>111.68524191994685</v>
      </c>
      <c r="L133">
        <v>0.57947342129634272</v>
      </c>
      <c r="M133" s="2">
        <v>12.409471324438538</v>
      </c>
      <c r="N133">
        <v>6.4385935699593638E-2</v>
      </c>
      <c r="O133" t="s">
        <v>26</v>
      </c>
      <c r="P133" s="10" t="s">
        <v>68</v>
      </c>
      <c r="Q133">
        <v>0</v>
      </c>
      <c r="R133">
        <v>9</v>
      </c>
      <c r="S133" t="s">
        <v>1371</v>
      </c>
      <c r="T133" t="s">
        <v>938</v>
      </c>
      <c r="W133" t="s">
        <v>1372</v>
      </c>
    </row>
    <row r="134" spans="1:23" x14ac:dyDescent="0.25">
      <c r="A134" s="5" t="s">
        <v>1373</v>
      </c>
      <c r="B134" s="5" t="s">
        <v>17</v>
      </c>
      <c r="C134" t="s">
        <v>47</v>
      </c>
      <c r="D134">
        <v>1</v>
      </c>
      <c r="E134">
        <v>0</v>
      </c>
      <c r="F134" s="7">
        <v>4.53</v>
      </c>
      <c r="G134" s="7">
        <v>1.21</v>
      </c>
      <c r="H134" t="s">
        <v>941</v>
      </c>
      <c r="I134">
        <v>0</v>
      </c>
      <c r="J134">
        <v>0.43</v>
      </c>
      <c r="K134">
        <v>212.04579579426439</v>
      </c>
      <c r="L134">
        <v>0.81670490481278568</v>
      </c>
      <c r="M134" s="2">
        <v>23.560643977140487</v>
      </c>
      <c r="N134">
        <v>9.0744989423642855E-2</v>
      </c>
      <c r="O134" t="s">
        <v>26</v>
      </c>
      <c r="P134" s="10" t="s">
        <v>68</v>
      </c>
      <c r="Q134">
        <v>0</v>
      </c>
      <c r="R134">
        <v>9</v>
      </c>
      <c r="S134" t="s">
        <v>1374</v>
      </c>
      <c r="T134" t="s">
        <v>943</v>
      </c>
      <c r="W134" t="s">
        <v>1375</v>
      </c>
    </row>
    <row r="135" spans="1:23" x14ac:dyDescent="0.25">
      <c r="A135" s="5" t="s">
        <v>1376</v>
      </c>
      <c r="B135" s="5" t="s">
        <v>17</v>
      </c>
      <c r="C135" t="s">
        <v>47</v>
      </c>
      <c r="D135">
        <v>0.5</v>
      </c>
      <c r="E135">
        <v>0</v>
      </c>
      <c r="F135" s="7">
        <v>7.06</v>
      </c>
      <c r="G135" s="7">
        <v>1.63</v>
      </c>
      <c r="H135" t="s">
        <v>72</v>
      </c>
      <c r="I135">
        <v>0</v>
      </c>
      <c r="J135">
        <v>0.43</v>
      </c>
      <c r="K135">
        <v>0</v>
      </c>
      <c r="L135">
        <v>0</v>
      </c>
      <c r="M135" s="2">
        <v>12.409471324438538</v>
      </c>
      <c r="N135">
        <v>6.4385935699593638E-2</v>
      </c>
      <c r="O135" t="s">
        <v>26</v>
      </c>
      <c r="P135" s="10" t="s">
        <v>68</v>
      </c>
      <c r="Q135">
        <v>0</v>
      </c>
      <c r="R135">
        <v>0</v>
      </c>
      <c r="S135" t="s">
        <v>1377</v>
      </c>
      <c r="T135" t="s">
        <v>1140</v>
      </c>
      <c r="W135" t="s">
        <v>1378</v>
      </c>
    </row>
    <row r="136" spans="1:23" x14ac:dyDescent="0.25">
      <c r="A136" s="5" t="s">
        <v>1379</v>
      </c>
      <c r="B136" s="5" t="s">
        <v>374</v>
      </c>
      <c r="C136" t="s">
        <v>47</v>
      </c>
      <c r="D136">
        <v>0.5</v>
      </c>
      <c r="E136">
        <v>0</v>
      </c>
      <c r="F136" s="7">
        <v>4.53</v>
      </c>
      <c r="G136" s="7">
        <v>1.21</v>
      </c>
      <c r="H136" t="s">
        <v>71</v>
      </c>
      <c r="I136">
        <v>0</v>
      </c>
      <c r="J136">
        <v>0.43</v>
      </c>
      <c r="K136">
        <v>0</v>
      </c>
      <c r="L136">
        <v>0</v>
      </c>
      <c r="M136" s="2">
        <v>23.560643977140487</v>
      </c>
      <c r="N136">
        <v>9.0744989423642855E-2</v>
      </c>
      <c r="O136" t="s">
        <v>26</v>
      </c>
      <c r="P136" s="10" t="s">
        <v>68</v>
      </c>
      <c r="Q136">
        <v>0</v>
      </c>
      <c r="R136">
        <v>0</v>
      </c>
      <c r="S136" t="s">
        <v>1380</v>
      </c>
      <c r="T136" t="s">
        <v>1147</v>
      </c>
      <c r="W136" t="s">
        <v>1381</v>
      </c>
    </row>
    <row r="137" spans="1:23" x14ac:dyDescent="0.25">
      <c r="A137" s="5" t="s">
        <v>1382</v>
      </c>
      <c r="B137" s="5" t="s">
        <v>17</v>
      </c>
      <c r="C137" t="s">
        <v>47</v>
      </c>
      <c r="D137">
        <v>0.5</v>
      </c>
      <c r="E137">
        <v>0</v>
      </c>
      <c r="F137" s="7">
        <v>7.06</v>
      </c>
      <c r="G137" s="7">
        <v>1.63</v>
      </c>
      <c r="H137" t="s">
        <v>72</v>
      </c>
      <c r="I137">
        <v>0</v>
      </c>
      <c r="J137">
        <v>0.43</v>
      </c>
      <c r="K137">
        <v>1.3650418456882392</v>
      </c>
      <c r="L137">
        <v>7.0824529269553002E-3</v>
      </c>
      <c r="M137" s="2">
        <v>12.409471324438538</v>
      </c>
      <c r="N137">
        <v>6.4385935699593638E-2</v>
      </c>
      <c r="O137" t="s">
        <v>26</v>
      </c>
      <c r="P137" s="10" t="s">
        <v>68</v>
      </c>
      <c r="Q137">
        <v>0</v>
      </c>
      <c r="R137">
        <v>0.11</v>
      </c>
      <c r="S137" t="s">
        <v>1383</v>
      </c>
      <c r="T137" t="s">
        <v>1140</v>
      </c>
      <c r="W137" t="s">
        <v>1384</v>
      </c>
    </row>
    <row r="138" spans="1:23" x14ac:dyDescent="0.25">
      <c r="A138" s="5" t="s">
        <v>1385</v>
      </c>
      <c r="B138" s="5" t="s">
        <v>17</v>
      </c>
      <c r="C138" t="s">
        <v>47</v>
      </c>
      <c r="D138">
        <v>0.5</v>
      </c>
      <c r="E138">
        <v>0</v>
      </c>
      <c r="F138" s="7">
        <v>4.53</v>
      </c>
      <c r="G138" s="7">
        <v>1.21</v>
      </c>
      <c r="H138" t="s">
        <v>71</v>
      </c>
      <c r="I138">
        <v>0</v>
      </c>
      <c r="J138">
        <v>0.43</v>
      </c>
      <c r="K138">
        <v>2.5916708374854536</v>
      </c>
      <c r="L138">
        <v>9.981948836600715E-3</v>
      </c>
      <c r="M138" s="2">
        <v>23.560643977140487</v>
      </c>
      <c r="N138">
        <v>9.0744989423642855E-2</v>
      </c>
      <c r="O138" t="s">
        <v>26</v>
      </c>
      <c r="P138" s="10" t="s">
        <v>68</v>
      </c>
      <c r="Q138">
        <v>0</v>
      </c>
      <c r="R138">
        <v>0.11</v>
      </c>
      <c r="S138" t="s">
        <v>1386</v>
      </c>
      <c r="T138" t="s">
        <v>1147</v>
      </c>
      <c r="W138" t="s">
        <v>1387</v>
      </c>
    </row>
    <row r="139" spans="1:23" x14ac:dyDescent="0.25">
      <c r="A139" s="5" t="s">
        <v>1388</v>
      </c>
      <c r="B139" s="5" t="s">
        <v>17</v>
      </c>
      <c r="C139" t="s">
        <v>47</v>
      </c>
      <c r="D139">
        <v>0.5</v>
      </c>
      <c r="E139">
        <v>0</v>
      </c>
      <c r="F139" s="7">
        <v>7.06</v>
      </c>
      <c r="G139" s="7">
        <v>1.63</v>
      </c>
      <c r="H139" t="s">
        <v>72</v>
      </c>
      <c r="I139">
        <v>0</v>
      </c>
      <c r="J139">
        <v>0.43</v>
      </c>
      <c r="K139">
        <v>3.1023678311096345</v>
      </c>
      <c r="L139">
        <v>1.609648392489841E-2</v>
      </c>
      <c r="M139" s="2">
        <v>12.409471324438538</v>
      </c>
      <c r="N139">
        <v>6.4385935699593638E-2</v>
      </c>
      <c r="O139" t="s">
        <v>26</v>
      </c>
      <c r="P139" s="10" t="s">
        <v>68</v>
      </c>
      <c r="Q139">
        <v>0</v>
      </c>
      <c r="R139">
        <v>0.25</v>
      </c>
      <c r="S139" t="s">
        <v>1389</v>
      </c>
      <c r="T139" t="s">
        <v>1140</v>
      </c>
      <c r="W139" t="s">
        <v>1390</v>
      </c>
    </row>
    <row r="140" spans="1:23" x14ac:dyDescent="0.25">
      <c r="A140" s="5" t="s">
        <v>1391</v>
      </c>
      <c r="B140" s="5" t="s">
        <v>17</v>
      </c>
      <c r="C140" t="s">
        <v>47</v>
      </c>
      <c r="D140">
        <v>0.5</v>
      </c>
      <c r="E140">
        <v>0</v>
      </c>
      <c r="F140" s="7">
        <v>4.53</v>
      </c>
      <c r="G140" s="7">
        <v>1.21</v>
      </c>
      <c r="H140" t="s">
        <v>71</v>
      </c>
      <c r="I140">
        <v>0</v>
      </c>
      <c r="J140">
        <v>0.43</v>
      </c>
      <c r="K140">
        <v>5.8901609942851216</v>
      </c>
      <c r="L140">
        <v>2.2686247355910714E-2</v>
      </c>
      <c r="M140" s="2">
        <v>23.560643977140487</v>
      </c>
      <c r="N140">
        <v>9.0744989423642855E-2</v>
      </c>
      <c r="O140" t="s">
        <v>26</v>
      </c>
      <c r="P140" s="10" t="s">
        <v>68</v>
      </c>
      <c r="Q140">
        <v>0</v>
      </c>
      <c r="R140">
        <v>0.25</v>
      </c>
      <c r="S140" t="s">
        <v>1392</v>
      </c>
      <c r="T140" t="s">
        <v>1147</v>
      </c>
      <c r="W140" t="s">
        <v>1393</v>
      </c>
    </row>
    <row r="141" spans="1:23" x14ac:dyDescent="0.25">
      <c r="A141" s="5" t="s">
        <v>1394</v>
      </c>
      <c r="B141" s="5" t="s">
        <v>17</v>
      </c>
      <c r="C141" t="s">
        <v>47</v>
      </c>
      <c r="D141">
        <v>0.5</v>
      </c>
      <c r="E141">
        <v>0</v>
      </c>
      <c r="F141" s="7">
        <v>7.06</v>
      </c>
      <c r="G141" s="7">
        <v>1.63</v>
      </c>
      <c r="H141" t="s">
        <v>72</v>
      </c>
      <c r="I141">
        <v>0</v>
      </c>
      <c r="J141">
        <v>0.43</v>
      </c>
      <c r="K141">
        <v>5.2119779562641861</v>
      </c>
      <c r="L141">
        <v>2.7042092993829328E-2</v>
      </c>
      <c r="M141" s="2">
        <v>12.409471324438538</v>
      </c>
      <c r="N141">
        <v>6.4385935699593638E-2</v>
      </c>
      <c r="O141" t="s">
        <v>26</v>
      </c>
      <c r="P141" s="10" t="s">
        <v>68</v>
      </c>
      <c r="Q141">
        <v>0</v>
      </c>
      <c r="R141">
        <v>0.42</v>
      </c>
      <c r="S141" t="s">
        <v>1395</v>
      </c>
      <c r="T141" t="s">
        <v>1140</v>
      </c>
      <c r="W141" t="s">
        <v>1396</v>
      </c>
    </row>
    <row r="142" spans="1:23" x14ac:dyDescent="0.25">
      <c r="A142" s="5" t="s">
        <v>1397</v>
      </c>
      <c r="B142" s="5" t="s">
        <v>17</v>
      </c>
      <c r="C142" t="s">
        <v>47</v>
      </c>
      <c r="D142">
        <v>0.5</v>
      </c>
      <c r="E142">
        <v>0</v>
      </c>
      <c r="F142" s="7">
        <v>4.53</v>
      </c>
      <c r="G142" s="7">
        <v>1.21</v>
      </c>
      <c r="H142" t="s">
        <v>71</v>
      </c>
      <c r="I142">
        <v>0</v>
      </c>
      <c r="J142">
        <v>0.43</v>
      </c>
      <c r="K142">
        <v>9.8954704703990046</v>
      </c>
      <c r="L142">
        <v>3.8112895557929995E-2</v>
      </c>
      <c r="M142" s="2">
        <v>23.560643977140487</v>
      </c>
      <c r="N142">
        <v>9.0744989423642855E-2</v>
      </c>
      <c r="O142" t="s">
        <v>26</v>
      </c>
      <c r="P142" s="10" t="s">
        <v>68</v>
      </c>
      <c r="Q142">
        <v>0</v>
      </c>
      <c r="R142">
        <v>0.42</v>
      </c>
      <c r="S142" t="s">
        <v>1398</v>
      </c>
      <c r="T142" t="s">
        <v>1147</v>
      </c>
      <c r="W142" t="s">
        <v>1399</v>
      </c>
    </row>
    <row r="143" spans="1:23" x14ac:dyDescent="0.25">
      <c r="A143" s="5" t="s">
        <v>1400</v>
      </c>
      <c r="B143" s="5" t="s">
        <v>17</v>
      </c>
      <c r="C143" t="s">
        <v>47</v>
      </c>
      <c r="D143">
        <v>0.5</v>
      </c>
      <c r="E143">
        <v>0</v>
      </c>
      <c r="F143" s="7">
        <v>7.06</v>
      </c>
      <c r="G143" s="7">
        <v>1.63</v>
      </c>
      <c r="H143" t="s">
        <v>72</v>
      </c>
      <c r="I143">
        <v>0</v>
      </c>
      <c r="J143">
        <v>0.43</v>
      </c>
      <c r="K143">
        <v>8.190251074129435</v>
      </c>
      <c r="L143">
        <v>4.2494717561731801E-2</v>
      </c>
      <c r="M143" s="2">
        <v>12.409471324438538</v>
      </c>
      <c r="N143">
        <v>6.4385935699593638E-2</v>
      </c>
      <c r="O143" t="s">
        <v>26</v>
      </c>
      <c r="P143" s="10" t="s">
        <v>68</v>
      </c>
      <c r="Q143">
        <v>0</v>
      </c>
      <c r="R143">
        <v>0.66</v>
      </c>
      <c r="S143" t="s">
        <v>1401</v>
      </c>
      <c r="T143" t="s">
        <v>1140</v>
      </c>
      <c r="W143" t="s">
        <v>1402</v>
      </c>
    </row>
    <row r="144" spans="1:23" x14ac:dyDescent="0.25">
      <c r="A144" s="5" t="s">
        <v>1403</v>
      </c>
      <c r="B144" s="5" t="s">
        <v>17</v>
      </c>
      <c r="C144" t="s">
        <v>47</v>
      </c>
      <c r="D144">
        <v>0.5</v>
      </c>
      <c r="E144">
        <v>0</v>
      </c>
      <c r="F144" s="7">
        <v>4.53</v>
      </c>
      <c r="G144" s="7">
        <v>1.21</v>
      </c>
      <c r="H144" t="s">
        <v>71</v>
      </c>
      <c r="I144">
        <v>0</v>
      </c>
      <c r="J144">
        <v>0.43</v>
      </c>
      <c r="K144">
        <v>15.550025024912722</v>
      </c>
      <c r="L144">
        <v>5.9891693019604286E-2</v>
      </c>
      <c r="M144" s="2">
        <v>23.560643977140487</v>
      </c>
      <c r="N144">
        <v>9.0744989423642855E-2</v>
      </c>
      <c r="O144" t="s">
        <v>26</v>
      </c>
      <c r="P144" s="10" t="s">
        <v>68</v>
      </c>
      <c r="Q144">
        <v>0</v>
      </c>
      <c r="R144">
        <v>0.66</v>
      </c>
      <c r="S144" t="s">
        <v>1404</v>
      </c>
      <c r="T144" t="s">
        <v>1147</v>
      </c>
      <c r="W144" t="s">
        <v>1405</v>
      </c>
    </row>
    <row r="145" spans="1:23" x14ac:dyDescent="0.25">
      <c r="A145" s="5" t="s">
        <v>1406</v>
      </c>
      <c r="B145" s="5" t="s">
        <v>17</v>
      </c>
      <c r="C145" t="s">
        <v>47</v>
      </c>
      <c r="D145">
        <v>0.5</v>
      </c>
      <c r="E145">
        <v>0</v>
      </c>
      <c r="F145" s="7">
        <v>7.06</v>
      </c>
      <c r="G145" s="7">
        <v>1.63</v>
      </c>
      <c r="H145" t="s">
        <v>72</v>
      </c>
      <c r="I145">
        <v>0</v>
      </c>
      <c r="J145">
        <v>0.43</v>
      </c>
      <c r="K145">
        <v>12.409471324438538</v>
      </c>
      <c r="L145">
        <v>6.4385935699593638E-2</v>
      </c>
      <c r="M145" s="2">
        <v>12.409471324438538</v>
      </c>
      <c r="N145">
        <v>6.4385935699593638E-2</v>
      </c>
      <c r="O145" t="s">
        <v>26</v>
      </c>
      <c r="P145" s="10" t="s">
        <v>68</v>
      </c>
      <c r="Q145">
        <v>0</v>
      </c>
      <c r="R145">
        <v>1</v>
      </c>
      <c r="S145" t="s">
        <v>1407</v>
      </c>
      <c r="T145" t="s">
        <v>1140</v>
      </c>
      <c r="W145" t="s">
        <v>1408</v>
      </c>
    </row>
    <row r="146" spans="1:23" x14ac:dyDescent="0.25">
      <c r="A146" s="5" t="s">
        <v>1409</v>
      </c>
      <c r="B146" s="5" t="s">
        <v>17</v>
      </c>
      <c r="C146" t="s">
        <v>47</v>
      </c>
      <c r="D146">
        <v>0.5</v>
      </c>
      <c r="E146">
        <v>0</v>
      </c>
      <c r="F146" s="7">
        <v>4.53</v>
      </c>
      <c r="G146" s="7">
        <v>1.21</v>
      </c>
      <c r="H146" t="s">
        <v>71</v>
      </c>
      <c r="I146">
        <v>0</v>
      </c>
      <c r="J146">
        <v>0.43</v>
      </c>
      <c r="K146">
        <v>23.560643977140487</v>
      </c>
      <c r="L146">
        <v>9.0744989423642855E-2</v>
      </c>
      <c r="M146" s="2">
        <v>23.560643977140487</v>
      </c>
      <c r="N146">
        <v>9.0744989423642855E-2</v>
      </c>
      <c r="O146" t="s">
        <v>26</v>
      </c>
      <c r="P146" s="10" t="s">
        <v>68</v>
      </c>
      <c r="Q146">
        <v>0</v>
      </c>
      <c r="R146">
        <v>1</v>
      </c>
      <c r="S146" t="s">
        <v>1410</v>
      </c>
      <c r="T146" t="s">
        <v>1147</v>
      </c>
      <c r="W146" t="s">
        <v>1411</v>
      </c>
    </row>
    <row r="147" spans="1:23" x14ac:dyDescent="0.25">
      <c r="A147" s="5" t="s">
        <v>1412</v>
      </c>
      <c r="B147" s="5" t="s">
        <v>17</v>
      </c>
      <c r="C147" t="s">
        <v>47</v>
      </c>
      <c r="D147">
        <v>0.5</v>
      </c>
      <c r="E147">
        <v>0</v>
      </c>
      <c r="F147" s="7">
        <v>7.06</v>
      </c>
      <c r="G147" s="7">
        <v>1.63</v>
      </c>
      <c r="H147" t="s">
        <v>72</v>
      </c>
      <c r="I147">
        <v>0</v>
      </c>
      <c r="J147">
        <v>0.43</v>
      </c>
      <c r="K147">
        <v>18.614206986657805</v>
      </c>
      <c r="L147">
        <v>9.6578903549390457E-2</v>
      </c>
      <c r="M147" s="2">
        <v>12.409471324438538</v>
      </c>
      <c r="N147">
        <v>6.4385935699593638E-2</v>
      </c>
      <c r="O147" t="s">
        <v>26</v>
      </c>
      <c r="P147" s="10" t="s">
        <v>68</v>
      </c>
      <c r="Q147">
        <v>0</v>
      </c>
      <c r="R147">
        <v>1.5</v>
      </c>
      <c r="S147" t="s">
        <v>1413</v>
      </c>
      <c r="T147" t="s">
        <v>1140</v>
      </c>
      <c r="W147" t="s">
        <v>1414</v>
      </c>
    </row>
    <row r="148" spans="1:23" x14ac:dyDescent="0.25">
      <c r="A148" s="5" t="s">
        <v>1415</v>
      </c>
      <c r="B148" s="5" t="s">
        <v>17</v>
      </c>
      <c r="C148" t="s">
        <v>47</v>
      </c>
      <c r="D148">
        <v>0.5</v>
      </c>
      <c r="E148">
        <v>0</v>
      </c>
      <c r="F148" s="7">
        <v>4.53</v>
      </c>
      <c r="G148" s="7">
        <v>1.21</v>
      </c>
      <c r="H148" t="s">
        <v>71</v>
      </c>
      <c r="I148">
        <v>0</v>
      </c>
      <c r="J148">
        <v>0.43</v>
      </c>
      <c r="K148">
        <v>35.34096596571073</v>
      </c>
      <c r="L148">
        <v>0.13611748413546429</v>
      </c>
      <c r="M148" s="2">
        <v>23.560643977140487</v>
      </c>
      <c r="N148">
        <v>9.0744989423642855E-2</v>
      </c>
      <c r="O148" t="s">
        <v>26</v>
      </c>
      <c r="P148" s="10" t="s">
        <v>68</v>
      </c>
      <c r="Q148">
        <v>0</v>
      </c>
      <c r="R148">
        <v>1.5</v>
      </c>
      <c r="S148" t="s">
        <v>1416</v>
      </c>
      <c r="T148" t="s">
        <v>1147</v>
      </c>
      <c r="W148" t="s">
        <v>1417</v>
      </c>
    </row>
    <row r="149" spans="1:23" x14ac:dyDescent="0.25">
      <c r="A149" s="5" t="s">
        <v>1418</v>
      </c>
      <c r="B149" s="5" t="s">
        <v>17</v>
      </c>
      <c r="C149" t="s">
        <v>47</v>
      </c>
      <c r="D149">
        <v>0.5</v>
      </c>
      <c r="E149">
        <v>0</v>
      </c>
      <c r="F149" s="7">
        <v>7.06</v>
      </c>
      <c r="G149" s="7">
        <v>1.63</v>
      </c>
      <c r="H149" t="s">
        <v>72</v>
      </c>
      <c r="I149">
        <v>0</v>
      </c>
      <c r="J149">
        <v>0.43</v>
      </c>
      <c r="K149">
        <v>28.541784046208637</v>
      </c>
      <c r="L149">
        <v>0.14808765210906535</v>
      </c>
      <c r="M149" s="2">
        <v>12.409471324438538</v>
      </c>
      <c r="N149">
        <v>6.4385935699593638E-2</v>
      </c>
      <c r="O149" t="s">
        <v>26</v>
      </c>
      <c r="P149" s="10" t="s">
        <v>68</v>
      </c>
      <c r="Q149">
        <v>0</v>
      </c>
      <c r="R149">
        <v>2.2999999999999998</v>
      </c>
      <c r="S149" t="s">
        <v>1419</v>
      </c>
      <c r="T149" t="s">
        <v>1140</v>
      </c>
      <c r="W149" t="s">
        <v>1420</v>
      </c>
    </row>
    <row r="150" spans="1:23" x14ac:dyDescent="0.25">
      <c r="A150" s="5" t="s">
        <v>1421</v>
      </c>
      <c r="B150" s="5" t="s">
        <v>17</v>
      </c>
      <c r="C150" t="s">
        <v>47</v>
      </c>
      <c r="D150">
        <v>0.5</v>
      </c>
      <c r="E150">
        <v>0</v>
      </c>
      <c r="F150" s="7">
        <v>4.53</v>
      </c>
      <c r="G150" s="7">
        <v>1.21</v>
      </c>
      <c r="H150" t="s">
        <v>71</v>
      </c>
      <c r="I150">
        <v>0</v>
      </c>
      <c r="J150">
        <v>0.43</v>
      </c>
      <c r="K150">
        <v>54.189481147423116</v>
      </c>
      <c r="L150">
        <v>0.20871347567437856</v>
      </c>
      <c r="M150" s="2">
        <v>23.560643977140487</v>
      </c>
      <c r="N150">
        <v>9.0744989423642855E-2</v>
      </c>
      <c r="O150" t="s">
        <v>26</v>
      </c>
      <c r="P150" s="10" t="s">
        <v>68</v>
      </c>
      <c r="Q150">
        <v>0</v>
      </c>
      <c r="R150">
        <v>2.2999999999999998</v>
      </c>
      <c r="S150" t="s">
        <v>1422</v>
      </c>
      <c r="T150" t="s">
        <v>1147</v>
      </c>
      <c r="W150" t="s">
        <v>1423</v>
      </c>
    </row>
    <row r="151" spans="1:23" x14ac:dyDescent="0.25">
      <c r="A151" s="5" t="s">
        <v>1424</v>
      </c>
      <c r="B151" s="5" t="s">
        <v>17</v>
      </c>
      <c r="C151" t="s">
        <v>47</v>
      </c>
      <c r="D151">
        <v>0.5</v>
      </c>
      <c r="E151">
        <v>0</v>
      </c>
      <c r="F151" s="7">
        <v>7.06</v>
      </c>
      <c r="G151" s="7">
        <v>1.63</v>
      </c>
      <c r="H151" t="s">
        <v>72</v>
      </c>
      <c r="I151">
        <v>0</v>
      </c>
      <c r="J151">
        <v>0.43</v>
      </c>
      <c r="K151">
        <v>49.637885297754153</v>
      </c>
      <c r="L151">
        <v>0.25754374279837455</v>
      </c>
      <c r="M151" s="2">
        <v>12.409471324438538</v>
      </c>
      <c r="N151">
        <v>6.4385935699593638E-2</v>
      </c>
      <c r="O151" t="s">
        <v>26</v>
      </c>
      <c r="P151" s="10" t="s">
        <v>68</v>
      </c>
      <c r="Q151">
        <v>0</v>
      </c>
      <c r="R151">
        <v>4</v>
      </c>
      <c r="S151" t="s">
        <v>1425</v>
      </c>
      <c r="T151" t="s">
        <v>1140</v>
      </c>
      <c r="W151" t="s">
        <v>1426</v>
      </c>
    </row>
    <row r="152" spans="1:23" x14ac:dyDescent="0.25">
      <c r="A152" s="5" t="s">
        <v>1427</v>
      </c>
      <c r="B152" s="5" t="s">
        <v>17</v>
      </c>
      <c r="C152" t="s">
        <v>47</v>
      </c>
      <c r="D152">
        <v>0.5</v>
      </c>
      <c r="E152">
        <v>0</v>
      </c>
      <c r="F152" s="7">
        <v>4.53</v>
      </c>
      <c r="G152" s="7">
        <v>1.21</v>
      </c>
      <c r="H152" t="s">
        <v>71</v>
      </c>
      <c r="I152">
        <v>0</v>
      </c>
      <c r="J152">
        <v>0.43</v>
      </c>
      <c r="K152">
        <v>94.242575908561946</v>
      </c>
      <c r="L152">
        <v>0.36297995769457142</v>
      </c>
      <c r="M152" s="2">
        <v>23.560643977140487</v>
      </c>
      <c r="N152">
        <v>9.0744989423642855E-2</v>
      </c>
      <c r="O152" t="s">
        <v>26</v>
      </c>
      <c r="P152" s="10" t="s">
        <v>68</v>
      </c>
      <c r="Q152">
        <v>0</v>
      </c>
      <c r="R152">
        <v>4</v>
      </c>
      <c r="S152" t="s">
        <v>1428</v>
      </c>
      <c r="T152" t="s">
        <v>1147</v>
      </c>
      <c r="W152" t="s">
        <v>1429</v>
      </c>
    </row>
    <row r="153" spans="1:23" x14ac:dyDescent="0.25">
      <c r="A153" s="5" t="s">
        <v>1430</v>
      </c>
      <c r="B153" s="5" t="s">
        <v>17</v>
      </c>
      <c r="C153" t="s">
        <v>47</v>
      </c>
      <c r="D153">
        <v>0.5</v>
      </c>
      <c r="E153">
        <v>0</v>
      </c>
      <c r="F153" s="7">
        <v>7.06</v>
      </c>
      <c r="G153" s="7">
        <v>1.63</v>
      </c>
      <c r="H153" t="s">
        <v>72</v>
      </c>
      <c r="I153">
        <v>0</v>
      </c>
      <c r="J153">
        <v>0.43</v>
      </c>
      <c r="K153">
        <v>111.68524191994685</v>
      </c>
      <c r="L153">
        <v>0.57947342129634272</v>
      </c>
      <c r="M153" s="2">
        <v>12.409471324438538</v>
      </c>
      <c r="N153">
        <v>6.4385935699593638E-2</v>
      </c>
      <c r="O153" t="s">
        <v>26</v>
      </c>
      <c r="P153" s="10" t="s">
        <v>68</v>
      </c>
      <c r="Q153">
        <v>0</v>
      </c>
      <c r="R153">
        <v>9</v>
      </c>
      <c r="S153" t="s">
        <v>1431</v>
      </c>
      <c r="T153" t="s">
        <v>1140</v>
      </c>
      <c r="W153" t="s">
        <v>1432</v>
      </c>
    </row>
    <row r="154" spans="1:23" x14ac:dyDescent="0.25">
      <c r="A154" s="5" t="s">
        <v>1433</v>
      </c>
      <c r="B154" s="5" t="s">
        <v>17</v>
      </c>
      <c r="C154" t="s">
        <v>47</v>
      </c>
      <c r="D154">
        <v>0.5</v>
      </c>
      <c r="E154">
        <v>0</v>
      </c>
      <c r="F154" s="7">
        <v>4.53</v>
      </c>
      <c r="G154" s="7">
        <v>1.21</v>
      </c>
      <c r="H154" t="s">
        <v>71</v>
      </c>
      <c r="I154">
        <v>0</v>
      </c>
      <c r="J154">
        <v>0.43</v>
      </c>
      <c r="K154">
        <v>212.04579579426439</v>
      </c>
      <c r="L154">
        <v>0.81670490481278568</v>
      </c>
      <c r="M154" s="2">
        <v>23.560643977140487</v>
      </c>
      <c r="N154">
        <v>9.0744989423642855E-2</v>
      </c>
      <c r="O154" t="s">
        <v>26</v>
      </c>
      <c r="P154" s="10" t="s">
        <v>68</v>
      </c>
      <c r="Q154">
        <v>0</v>
      </c>
      <c r="R154">
        <v>9</v>
      </c>
      <c r="S154" t="s">
        <v>1434</v>
      </c>
      <c r="T154" t="s">
        <v>1147</v>
      </c>
      <c r="W154" t="s">
        <v>1435</v>
      </c>
    </row>
    <row r="155" spans="1:23" x14ac:dyDescent="0.25">
      <c r="A155" s="5" t="s">
        <v>1436</v>
      </c>
      <c r="B155" s="5" t="s">
        <v>17</v>
      </c>
      <c r="C155" t="s">
        <v>61</v>
      </c>
      <c r="D155">
        <v>1</v>
      </c>
      <c r="E155">
        <v>0</v>
      </c>
      <c r="F155" s="7">
        <v>7.06</v>
      </c>
      <c r="G155" s="7">
        <v>1.63</v>
      </c>
      <c r="H155" t="s">
        <v>71</v>
      </c>
      <c r="I155">
        <v>0</v>
      </c>
      <c r="J155">
        <v>0</v>
      </c>
      <c r="K155">
        <v>0</v>
      </c>
      <c r="L155">
        <v>0</v>
      </c>
      <c r="M155" s="2">
        <v>12.409471324438538</v>
      </c>
      <c r="N155">
        <v>6.4385935699593638E-2</v>
      </c>
      <c r="O155" t="s">
        <v>26</v>
      </c>
      <c r="P155" s="10" t="s">
        <v>68</v>
      </c>
      <c r="Q155">
        <v>0</v>
      </c>
      <c r="R155">
        <v>0</v>
      </c>
      <c r="S155" t="s">
        <v>1437</v>
      </c>
      <c r="T155" t="s">
        <v>938</v>
      </c>
      <c r="W155" t="s">
        <v>1438</v>
      </c>
    </row>
    <row r="156" spans="1:23" x14ac:dyDescent="0.25">
      <c r="A156" s="5" t="s">
        <v>1439</v>
      </c>
      <c r="B156" s="5" t="s">
        <v>17</v>
      </c>
      <c r="C156" t="s">
        <v>63</v>
      </c>
      <c r="D156">
        <v>0.5</v>
      </c>
      <c r="E156">
        <v>0</v>
      </c>
      <c r="F156" s="7">
        <v>7.06</v>
      </c>
      <c r="G156" s="7">
        <v>1.63</v>
      </c>
      <c r="H156" t="s">
        <v>72</v>
      </c>
      <c r="I156">
        <v>0</v>
      </c>
      <c r="J156">
        <v>0</v>
      </c>
      <c r="K156">
        <v>0</v>
      </c>
      <c r="L156">
        <v>0</v>
      </c>
      <c r="M156" s="2">
        <v>12.409471324438538</v>
      </c>
      <c r="N156">
        <v>6.4385935699593638E-2</v>
      </c>
      <c r="O156" t="s">
        <v>26</v>
      </c>
      <c r="P156" s="10" t="s">
        <v>68</v>
      </c>
      <c r="Q156">
        <v>0</v>
      </c>
      <c r="R156">
        <v>0</v>
      </c>
      <c r="S156" t="s">
        <v>1440</v>
      </c>
      <c r="T156" t="s">
        <v>1140</v>
      </c>
      <c r="W156" t="s">
        <v>1441</v>
      </c>
    </row>
    <row r="157" spans="1:23" x14ac:dyDescent="0.25">
      <c r="A157" s="5" t="s">
        <v>1442</v>
      </c>
      <c r="B157" s="5" t="s">
        <v>17</v>
      </c>
      <c r="C157" t="s">
        <v>61</v>
      </c>
      <c r="D157">
        <v>1</v>
      </c>
      <c r="E157">
        <v>0</v>
      </c>
      <c r="F157" s="7">
        <v>4.53</v>
      </c>
      <c r="G157" s="7">
        <v>1.21</v>
      </c>
      <c r="H157" t="s">
        <v>941</v>
      </c>
      <c r="I157">
        <v>0</v>
      </c>
      <c r="J157">
        <v>0</v>
      </c>
      <c r="K157">
        <v>0</v>
      </c>
      <c r="L157">
        <v>0</v>
      </c>
      <c r="M157" s="2">
        <v>23.560643977140487</v>
      </c>
      <c r="N157">
        <v>9.0744989423642855E-2</v>
      </c>
      <c r="O157" t="s">
        <v>26</v>
      </c>
      <c r="P157" s="10" t="s">
        <v>68</v>
      </c>
      <c r="Q157">
        <v>0</v>
      </c>
      <c r="R157">
        <v>0</v>
      </c>
      <c r="S157" t="s">
        <v>1443</v>
      </c>
      <c r="T157" t="s">
        <v>943</v>
      </c>
      <c r="W157" t="s">
        <v>1444</v>
      </c>
    </row>
    <row r="158" spans="1:23" x14ac:dyDescent="0.25">
      <c r="A158" s="5" t="s">
        <v>1445</v>
      </c>
      <c r="B158" s="5" t="s">
        <v>17</v>
      </c>
      <c r="C158" t="s">
        <v>63</v>
      </c>
      <c r="D158">
        <v>0.5</v>
      </c>
      <c r="E158">
        <v>0</v>
      </c>
      <c r="F158" s="7">
        <v>4.53</v>
      </c>
      <c r="G158" s="7">
        <v>1.21</v>
      </c>
      <c r="H158" t="s">
        <v>71</v>
      </c>
      <c r="I158">
        <v>0</v>
      </c>
      <c r="J158">
        <v>0</v>
      </c>
      <c r="K158">
        <v>0</v>
      </c>
      <c r="L158">
        <v>0</v>
      </c>
      <c r="M158" s="2">
        <v>23.560643977140487</v>
      </c>
      <c r="N158">
        <v>9.0744989423642855E-2</v>
      </c>
      <c r="O158" t="s">
        <v>26</v>
      </c>
      <c r="P158" s="10" t="s">
        <v>68</v>
      </c>
      <c r="Q158">
        <v>0</v>
      </c>
      <c r="R158">
        <v>0</v>
      </c>
      <c r="S158" t="s">
        <v>1446</v>
      </c>
      <c r="T158" t="s">
        <v>1147</v>
      </c>
      <c r="W158" t="s">
        <v>1447</v>
      </c>
    </row>
    <row r="159" spans="1:23" x14ac:dyDescent="0.25">
      <c r="A159" s="5" t="s">
        <v>1448</v>
      </c>
      <c r="B159" s="5" t="s">
        <v>17</v>
      </c>
      <c r="C159" t="s">
        <v>933</v>
      </c>
      <c r="D159">
        <v>1</v>
      </c>
      <c r="E159">
        <v>0.39500000000000002</v>
      </c>
      <c r="F159">
        <v>1000</v>
      </c>
      <c r="G159">
        <v>10</v>
      </c>
      <c r="H159" t="s">
        <v>934</v>
      </c>
      <c r="I159">
        <v>0</v>
      </c>
      <c r="J159">
        <v>0</v>
      </c>
      <c r="K159">
        <v>0</v>
      </c>
      <c r="L159">
        <v>0</v>
      </c>
      <c r="M159" s="2">
        <v>1.6670700002133512E-2</v>
      </c>
      <c r="N159">
        <v>5.3064486202832376E-4</v>
      </c>
      <c r="O159" t="s">
        <v>27</v>
      </c>
      <c r="P159" s="10" t="s">
        <v>935</v>
      </c>
      <c r="Q159">
        <v>0</v>
      </c>
      <c r="R159">
        <v>0</v>
      </c>
      <c r="S159" t="s">
        <v>1449</v>
      </c>
      <c r="T159" t="s">
        <v>1450</v>
      </c>
      <c r="W159" t="s">
        <v>1451</v>
      </c>
    </row>
    <row r="160" spans="1:23" x14ac:dyDescent="0.25">
      <c r="A160" s="5" t="s">
        <v>1452</v>
      </c>
      <c r="B160" s="5" t="s">
        <v>17</v>
      </c>
      <c r="C160" t="s">
        <v>933</v>
      </c>
      <c r="D160">
        <v>1</v>
      </c>
      <c r="E160">
        <v>0.39500000000000002</v>
      </c>
      <c r="F160">
        <v>1000</v>
      </c>
      <c r="G160">
        <v>10</v>
      </c>
      <c r="H160" t="s">
        <v>934</v>
      </c>
      <c r="I160">
        <v>0</v>
      </c>
      <c r="J160">
        <v>0</v>
      </c>
      <c r="K160">
        <v>0</v>
      </c>
      <c r="L160">
        <v>0</v>
      </c>
      <c r="M160" s="2">
        <v>1.6670700002133512E-2</v>
      </c>
      <c r="N160">
        <v>5.3064486202832376E-4</v>
      </c>
      <c r="O160" t="s">
        <v>27</v>
      </c>
      <c r="P160" s="10" t="s">
        <v>935</v>
      </c>
      <c r="Q160">
        <v>0</v>
      </c>
      <c r="R160">
        <v>0</v>
      </c>
      <c r="S160" t="s">
        <v>1453</v>
      </c>
      <c r="T160" t="s">
        <v>1450</v>
      </c>
      <c r="W160" t="s">
        <v>1454</v>
      </c>
    </row>
    <row r="161" spans="1:23" x14ac:dyDescent="0.25">
      <c r="A161" s="5" t="s">
        <v>1455</v>
      </c>
      <c r="B161" s="5" t="s">
        <v>17</v>
      </c>
      <c r="C161" t="s">
        <v>933</v>
      </c>
      <c r="D161">
        <v>1</v>
      </c>
      <c r="E161">
        <v>0.39500000000000002</v>
      </c>
      <c r="F161">
        <v>1000</v>
      </c>
      <c r="G161">
        <v>10</v>
      </c>
      <c r="H161" t="s">
        <v>934</v>
      </c>
      <c r="I161">
        <v>0</v>
      </c>
      <c r="J161">
        <v>0</v>
      </c>
      <c r="K161">
        <v>0</v>
      </c>
      <c r="L161">
        <v>0</v>
      </c>
      <c r="M161" s="2">
        <v>1.6670700002133512E-2</v>
      </c>
      <c r="N161">
        <v>5.3064486202832376E-4</v>
      </c>
      <c r="O161" t="s">
        <v>27</v>
      </c>
      <c r="P161" s="10" t="s">
        <v>935</v>
      </c>
      <c r="Q161">
        <v>0</v>
      </c>
      <c r="R161">
        <v>0</v>
      </c>
      <c r="S161" t="s">
        <v>1456</v>
      </c>
      <c r="T161" t="s">
        <v>1450</v>
      </c>
      <c r="W161" t="s">
        <v>1457</v>
      </c>
    </row>
    <row r="162" spans="1:23" x14ac:dyDescent="0.25">
      <c r="A162" s="5" t="s">
        <v>1458</v>
      </c>
      <c r="B162" s="5" t="s">
        <v>17</v>
      </c>
      <c r="C162" t="s">
        <v>933</v>
      </c>
      <c r="D162">
        <v>1</v>
      </c>
      <c r="E162">
        <v>0.39500000000000002</v>
      </c>
      <c r="F162">
        <v>1000</v>
      </c>
      <c r="G162">
        <v>10</v>
      </c>
      <c r="H162" t="s">
        <v>934</v>
      </c>
      <c r="I162">
        <v>0</v>
      </c>
      <c r="J162">
        <v>0</v>
      </c>
      <c r="K162">
        <v>0</v>
      </c>
      <c r="L162">
        <v>0</v>
      </c>
      <c r="M162" s="2">
        <v>1.6670700002133512E-2</v>
      </c>
      <c r="N162">
        <v>5.3064486202832376E-4</v>
      </c>
      <c r="O162" t="s">
        <v>27</v>
      </c>
      <c r="P162" s="10" t="s">
        <v>935</v>
      </c>
      <c r="Q162">
        <v>0</v>
      </c>
      <c r="R162">
        <v>0</v>
      </c>
      <c r="S162" t="s">
        <v>1459</v>
      </c>
      <c r="T162" t="s">
        <v>1450</v>
      </c>
      <c r="W162" t="s">
        <v>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EA29B6427F2C42B519CAC2A81B902D" ma:contentTypeVersion="6" ma:contentTypeDescription="Create a new document." ma:contentTypeScope="" ma:versionID="7ab40368cc77e688eb468f22d92ec9b3">
  <xsd:schema xmlns:xsd="http://www.w3.org/2001/XMLSchema" xmlns:xs="http://www.w3.org/2001/XMLSchema" xmlns:p="http://schemas.microsoft.com/office/2006/metadata/properties" xmlns:ns2="4b8244d9-cccc-4c2d-97c0-778d77696152" xmlns:ns3="9ac629b7-4541-4af2-8dc0-375a4f70ca99" targetNamespace="http://schemas.microsoft.com/office/2006/metadata/properties" ma:root="true" ma:fieldsID="26f293a650b041d9cfae182b9ac7dfdd" ns2:_="" ns3:_="">
    <xsd:import namespace="4b8244d9-cccc-4c2d-97c0-778d77696152"/>
    <xsd:import namespace="9ac629b7-4541-4af2-8dc0-375a4f70c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244d9-cccc-4c2d-97c0-778d776961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629b7-4541-4af2-8dc0-375a4f70ca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B3338-BBC6-4631-B0F4-489E011AF9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848415-4034-4A50-A5DD-3E2295938E07}">
  <ds:schemaRefs>
    <ds:schemaRef ds:uri="http://purl.org/dc/elements/1.1/"/>
    <ds:schemaRef ds:uri="http://purl.org/dc/terms/"/>
    <ds:schemaRef ds:uri="http://www.w3.org/XML/1998/namespace"/>
    <ds:schemaRef ds:uri="9ac629b7-4541-4af2-8dc0-375a4f70ca99"/>
    <ds:schemaRef ds:uri="4b8244d9-cccc-4c2d-97c0-778d77696152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6C69029-24B6-40F6-B14A-209B47C9F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244d9-cccc-4c2d-97c0-778d77696152"/>
    <ds:schemaRef ds:uri="9ac629b7-4541-4af2-8dc0-375a4f70ca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Hybrid</vt:lpstr>
      <vt:lpstr>BESS</vt:lpstr>
      <vt:lpstr>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Le</dc:creator>
  <cp:lastModifiedBy>Henry McMahon</cp:lastModifiedBy>
  <dcterms:created xsi:type="dcterms:W3CDTF">2023-09-11T06:37:17Z</dcterms:created>
  <dcterms:modified xsi:type="dcterms:W3CDTF">2025-07-07T06:46:02Z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0x0101008AEA29B6427F2C42B519CAC2A81B902D</vt:lpwstr>
  </property>
</Properties>
</file>