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.mcmahon\Documents\GRAID\Project_XXX\Inputs\"/>
    </mc:Choice>
  </mc:AlternateContent>
  <xr:revisionPtr revIDLastSave="0" documentId="13_ncr:1_{CD7575AA-0100-46BF-AFDB-07C9D4083916}" xr6:coauthVersionLast="47" xr6:coauthVersionMax="47" xr10:uidLastSave="{00000000-0000-0000-0000-000000000000}"/>
  <bookViews>
    <workbookView xWindow="6960" yWindow="3390" windowWidth="28800" windowHeight="15435" xr2:uid="{00000000-000D-0000-FFFF-FFFF00000000}"/>
  </bookViews>
  <sheets>
    <sheet name="Hybrid" sheetId="4" r:id="rId1"/>
    <sheet name="BESS" sheetId="1" r:id="rId2"/>
    <sheet name="SF" sheetId="5" r:id="rId3"/>
  </sheets>
  <externalReferences>
    <externalReference r:id="rId4"/>
    <externalReference r:id="rId5"/>
  </externalReferences>
  <definedNames>
    <definedName name="_xlnm._FilterDatabase" localSheetId="1" hidden="1">BESS!$A$1:$W$521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27" i="4" l="1"/>
  <c r="P227" i="4"/>
  <c r="O227" i="4"/>
  <c r="M227" i="4"/>
  <c r="N227" i="4" s="1"/>
  <c r="U226" i="4"/>
  <c r="P226" i="4"/>
  <c r="O226" i="4"/>
  <c r="M226" i="4"/>
  <c r="N226" i="4" s="1"/>
  <c r="U225" i="4"/>
  <c r="P225" i="4"/>
  <c r="O225" i="4"/>
  <c r="M225" i="4"/>
  <c r="N225" i="4" s="1"/>
  <c r="U224" i="4"/>
  <c r="P224" i="4"/>
  <c r="O224" i="4"/>
  <c r="M224" i="4"/>
  <c r="N224" i="4" s="1"/>
  <c r="U223" i="4"/>
  <c r="P223" i="4"/>
  <c r="O223" i="4"/>
  <c r="M223" i="4"/>
  <c r="N223" i="4" s="1"/>
  <c r="U222" i="4"/>
  <c r="P222" i="4"/>
  <c r="O222" i="4"/>
  <c r="M222" i="4"/>
  <c r="N222" i="4" s="1"/>
  <c r="U221" i="4"/>
  <c r="P221" i="4"/>
  <c r="O221" i="4"/>
  <c r="M221" i="4"/>
  <c r="N221" i="4" s="1"/>
  <c r="U220" i="4"/>
  <c r="P220" i="4"/>
  <c r="O220" i="4"/>
  <c r="M220" i="4"/>
  <c r="N220" i="4" s="1"/>
  <c r="U219" i="4"/>
  <c r="P219" i="4"/>
  <c r="O219" i="4"/>
  <c r="M219" i="4"/>
  <c r="N219" i="4" s="1"/>
  <c r="U218" i="4"/>
  <c r="P218" i="4"/>
  <c r="O218" i="4"/>
  <c r="M218" i="4"/>
  <c r="N218" i="4" s="1"/>
  <c r="U217" i="4"/>
  <c r="P217" i="4"/>
  <c r="O217" i="4"/>
  <c r="M217" i="4"/>
  <c r="N217" i="4" s="1"/>
  <c r="U216" i="4"/>
  <c r="P216" i="4"/>
  <c r="O216" i="4"/>
  <c r="N216" i="4"/>
  <c r="M216" i="4"/>
  <c r="V215" i="4"/>
  <c r="U215" i="4"/>
  <c r="P215" i="4"/>
  <c r="N215" i="4" s="1"/>
  <c r="O215" i="4"/>
  <c r="M215" i="4" s="1"/>
  <c r="V214" i="4"/>
  <c r="U214" i="4"/>
  <c r="P214" i="4"/>
  <c r="N214" i="4" s="1"/>
  <c r="O214" i="4"/>
  <c r="M214" i="4"/>
  <c r="V213" i="4"/>
  <c r="U213" i="4"/>
  <c r="P213" i="4"/>
  <c r="N213" i="4" s="1"/>
  <c r="O213" i="4"/>
  <c r="M213" i="4"/>
  <c r="V212" i="4"/>
  <c r="U212" i="4"/>
  <c r="O212" i="4"/>
  <c r="P212" i="4" s="1"/>
  <c r="N212" i="4" s="1"/>
  <c r="M212" i="4"/>
  <c r="V211" i="4"/>
  <c r="U211" i="4"/>
  <c r="O211" i="4"/>
  <c r="P211" i="4" s="1"/>
  <c r="N211" i="4" s="1"/>
  <c r="M211" i="4"/>
  <c r="V210" i="4"/>
  <c r="R210" i="4" s="1"/>
  <c r="U210" i="4"/>
  <c r="O210" i="4"/>
  <c r="M210" i="4" s="1"/>
  <c r="N210" i="4"/>
  <c r="V209" i="4"/>
  <c r="R209" i="4" s="1"/>
  <c r="U209" i="4"/>
  <c r="O209" i="4"/>
  <c r="P209" i="4" s="1"/>
  <c r="N209" i="4" s="1"/>
  <c r="M209" i="4"/>
  <c r="V208" i="4"/>
  <c r="R208" i="4" s="1"/>
  <c r="U208" i="4"/>
  <c r="Q208" i="4"/>
  <c r="P208" i="4"/>
  <c r="O208" i="4"/>
  <c r="N208" i="4"/>
  <c r="M208" i="4"/>
  <c r="I208" i="4"/>
  <c r="V207" i="4"/>
  <c r="Q207" i="4" s="1"/>
  <c r="U207" i="4"/>
  <c r="R207" i="4"/>
  <c r="P207" i="4"/>
  <c r="O207" i="4"/>
  <c r="M207" i="4" s="1"/>
  <c r="N207" i="4"/>
  <c r="I207" i="4"/>
  <c r="V206" i="4"/>
  <c r="Q206" i="4" s="1"/>
  <c r="U206" i="4"/>
  <c r="O206" i="4"/>
  <c r="P206" i="4" s="1"/>
  <c r="N206" i="4" s="1"/>
  <c r="V205" i="4"/>
  <c r="U205" i="4"/>
  <c r="R205" i="4"/>
  <c r="Q205" i="4"/>
  <c r="P205" i="4"/>
  <c r="N205" i="4" s="1"/>
  <c r="O205" i="4"/>
  <c r="M205" i="4"/>
  <c r="I205" i="4"/>
  <c r="V204" i="4"/>
  <c r="R204" i="4" s="1"/>
  <c r="U204" i="4"/>
  <c r="O204" i="4"/>
  <c r="P204" i="4" s="1"/>
  <c r="N204" i="4" s="1"/>
  <c r="M204" i="4"/>
  <c r="I204" i="4"/>
  <c r="V203" i="4"/>
  <c r="U203" i="4"/>
  <c r="R203" i="4"/>
  <c r="Q203" i="4"/>
  <c r="O203" i="4"/>
  <c r="P203" i="4" s="1"/>
  <c r="N203" i="4" s="1"/>
  <c r="I203" i="4"/>
  <c r="V202" i="4"/>
  <c r="R202" i="4" s="1"/>
  <c r="U202" i="4"/>
  <c r="Q202" i="4"/>
  <c r="P202" i="4"/>
  <c r="N202" i="4" s="1"/>
  <c r="O202" i="4"/>
  <c r="M202" i="4"/>
  <c r="I202" i="4"/>
  <c r="V201" i="4"/>
  <c r="Q201" i="4" s="1"/>
  <c r="U201" i="4"/>
  <c r="R201" i="4"/>
  <c r="O201" i="4"/>
  <c r="P201" i="4" s="1"/>
  <c r="N201" i="4" s="1"/>
  <c r="M201" i="4"/>
  <c r="I201" i="4"/>
  <c r="V200" i="4"/>
  <c r="I200" i="4" s="1"/>
  <c r="U200" i="4"/>
  <c r="R200" i="4"/>
  <c r="Q200" i="4"/>
  <c r="O200" i="4"/>
  <c r="P200" i="4" s="1"/>
  <c r="N200" i="4" s="1"/>
  <c r="M200" i="4"/>
  <c r="V199" i="4"/>
  <c r="I199" i="4" s="1"/>
  <c r="U199" i="4"/>
  <c r="R199" i="4"/>
  <c r="P199" i="4"/>
  <c r="O199" i="4"/>
  <c r="N199" i="4"/>
  <c r="M199" i="4"/>
  <c r="V198" i="4"/>
  <c r="U198" i="4"/>
  <c r="R198" i="4"/>
  <c r="Q198" i="4"/>
  <c r="P198" i="4"/>
  <c r="N198" i="4" s="1"/>
  <c r="O198" i="4"/>
  <c r="M198" i="4" s="1"/>
  <c r="I198" i="4"/>
  <c r="V197" i="4"/>
  <c r="R197" i="4" s="1"/>
  <c r="U197" i="4"/>
  <c r="O197" i="4"/>
  <c r="P197" i="4" s="1"/>
  <c r="N197" i="4" s="1"/>
  <c r="M197" i="4"/>
  <c r="V196" i="4"/>
  <c r="U196" i="4"/>
  <c r="R196" i="4"/>
  <c r="Q196" i="4"/>
  <c r="P196" i="4"/>
  <c r="O196" i="4"/>
  <c r="N196" i="4"/>
  <c r="M196" i="4"/>
  <c r="I196" i="4"/>
  <c r="V195" i="4"/>
  <c r="Q195" i="4" s="1"/>
  <c r="U195" i="4"/>
  <c r="R195" i="4"/>
  <c r="P195" i="4"/>
  <c r="N195" i="4" s="1"/>
  <c r="O195" i="4"/>
  <c r="M195" i="4" s="1"/>
  <c r="I195" i="4"/>
  <c r="V194" i="4"/>
  <c r="R194" i="4" s="1"/>
  <c r="U194" i="4"/>
  <c r="O194" i="4"/>
  <c r="P194" i="4" s="1"/>
  <c r="N194" i="4" s="1"/>
  <c r="V193" i="4"/>
  <c r="U193" i="4"/>
  <c r="R193" i="4"/>
  <c r="Q193" i="4"/>
  <c r="P193" i="4"/>
  <c r="N193" i="4" s="1"/>
  <c r="O193" i="4"/>
  <c r="M193" i="4"/>
  <c r="I193" i="4"/>
  <c r="V192" i="4"/>
  <c r="I192" i="4" s="1"/>
  <c r="U192" i="4"/>
  <c r="R192" i="4"/>
  <c r="Q192" i="4"/>
  <c r="P192" i="4"/>
  <c r="N192" i="4" s="1"/>
  <c r="O192" i="4"/>
  <c r="M192" i="4"/>
  <c r="V191" i="4"/>
  <c r="I191" i="4" s="1"/>
  <c r="U191" i="4"/>
  <c r="R191" i="4"/>
  <c r="Q191" i="4"/>
  <c r="O191" i="4"/>
  <c r="P191" i="4" s="1"/>
  <c r="N191" i="4" s="1"/>
  <c r="V190" i="4"/>
  <c r="U190" i="4"/>
  <c r="R190" i="4"/>
  <c r="Q190" i="4"/>
  <c r="P190" i="4"/>
  <c r="O190" i="4"/>
  <c r="N190" i="4"/>
  <c r="M190" i="4"/>
  <c r="I190" i="4"/>
  <c r="V189" i="4"/>
  <c r="U189" i="4"/>
  <c r="R189" i="4"/>
  <c r="Q189" i="4"/>
  <c r="P189" i="4"/>
  <c r="N189" i="4" s="1"/>
  <c r="O189" i="4"/>
  <c r="M189" i="4"/>
  <c r="I189" i="4"/>
  <c r="V188" i="4"/>
  <c r="I188" i="4" s="1"/>
  <c r="U188" i="4"/>
  <c r="R188" i="4"/>
  <c r="Q188" i="4"/>
  <c r="O188" i="4"/>
  <c r="P188" i="4" s="1"/>
  <c r="N188" i="4" s="1"/>
  <c r="V187" i="4"/>
  <c r="R187" i="4" s="1"/>
  <c r="U187" i="4"/>
  <c r="P187" i="4"/>
  <c r="O187" i="4"/>
  <c r="N187" i="4"/>
  <c r="M187" i="4"/>
  <c r="V186" i="4"/>
  <c r="U186" i="4"/>
  <c r="R186" i="4"/>
  <c r="Q186" i="4"/>
  <c r="O186" i="4"/>
  <c r="P186" i="4" s="1"/>
  <c r="N186" i="4" s="1"/>
  <c r="I186" i="4"/>
  <c r="V185" i="4"/>
  <c r="I185" i="4" s="1"/>
  <c r="U185" i="4"/>
  <c r="Q185" i="4"/>
  <c r="P185" i="4"/>
  <c r="N185" i="4" s="1"/>
  <c r="O185" i="4"/>
  <c r="M185" i="4" s="1"/>
  <c r="V184" i="4"/>
  <c r="R184" i="4" s="1"/>
  <c r="U184" i="4"/>
  <c r="O184" i="4"/>
  <c r="P184" i="4" s="1"/>
  <c r="N184" i="4" s="1"/>
  <c r="V183" i="4"/>
  <c r="U183" i="4"/>
  <c r="R183" i="4"/>
  <c r="Q183" i="4"/>
  <c r="P183" i="4"/>
  <c r="N183" i="4" s="1"/>
  <c r="O183" i="4"/>
  <c r="M183" i="4"/>
  <c r="I183" i="4"/>
  <c r="V182" i="4"/>
  <c r="U182" i="4"/>
  <c r="R182" i="4"/>
  <c r="Q182" i="4"/>
  <c r="O182" i="4"/>
  <c r="P182" i="4" s="1"/>
  <c r="N182" i="4" s="1"/>
  <c r="I182" i="4"/>
  <c r="V181" i="4"/>
  <c r="I181" i="4" s="1"/>
  <c r="U181" i="4"/>
  <c r="R181" i="4"/>
  <c r="Q181" i="4"/>
  <c r="P181" i="4"/>
  <c r="N181" i="4" s="1"/>
  <c r="O181" i="4"/>
  <c r="M181" i="4" s="1"/>
  <c r="V180" i="4"/>
  <c r="U180" i="4"/>
  <c r="R180" i="4"/>
  <c r="Q180" i="4"/>
  <c r="P180" i="4"/>
  <c r="N180" i="4" s="1"/>
  <c r="O180" i="4"/>
  <c r="M180" i="4"/>
  <c r="I180" i="4"/>
  <c r="V179" i="4"/>
  <c r="U179" i="4"/>
  <c r="R179" i="4"/>
  <c r="Q179" i="4"/>
  <c r="O179" i="4"/>
  <c r="P179" i="4" s="1"/>
  <c r="N179" i="4" s="1"/>
  <c r="I179" i="4"/>
  <c r="V178" i="4"/>
  <c r="I178" i="4" s="1"/>
  <c r="U178" i="4"/>
  <c r="Q178" i="4"/>
  <c r="O178" i="4"/>
  <c r="M178" i="4" s="1"/>
  <c r="V177" i="4"/>
  <c r="Q177" i="4" s="1"/>
  <c r="U177" i="4"/>
  <c r="R177" i="4"/>
  <c r="O177" i="4"/>
  <c r="P177" i="4" s="1"/>
  <c r="N177" i="4" s="1"/>
  <c r="M177" i="4"/>
  <c r="I177" i="4"/>
  <c r="V176" i="4"/>
  <c r="U176" i="4"/>
  <c r="R176" i="4"/>
  <c r="Q176" i="4"/>
  <c r="P176" i="4"/>
  <c r="N176" i="4" s="1"/>
  <c r="O176" i="4"/>
  <c r="M176" i="4" s="1"/>
  <c r="I176" i="4"/>
  <c r="V175" i="4"/>
  <c r="U175" i="4"/>
  <c r="R175" i="4"/>
  <c r="Q175" i="4"/>
  <c r="P175" i="4"/>
  <c r="O175" i="4"/>
  <c r="N175" i="4"/>
  <c r="M175" i="4"/>
  <c r="I175" i="4"/>
  <c r="V174" i="4"/>
  <c r="I174" i="4" s="1"/>
  <c r="U174" i="4"/>
  <c r="R174" i="4"/>
  <c r="Q174" i="4"/>
  <c r="O174" i="4"/>
  <c r="P174" i="4" s="1"/>
  <c r="N174" i="4" s="1"/>
  <c r="V173" i="4"/>
  <c r="U173" i="4"/>
  <c r="R173" i="4"/>
  <c r="Q173" i="4"/>
  <c r="O173" i="4"/>
  <c r="P173" i="4" s="1"/>
  <c r="N173" i="4" s="1"/>
  <c r="I173" i="4"/>
  <c r="V172" i="4"/>
  <c r="I172" i="4" s="1"/>
  <c r="U172" i="4"/>
  <c r="R172" i="4"/>
  <c r="Q172" i="4"/>
  <c r="O172" i="4"/>
  <c r="P172" i="4" s="1"/>
  <c r="N172" i="4" s="1"/>
  <c r="M172" i="4"/>
  <c r="V171" i="4"/>
  <c r="I171" i="4" s="1"/>
  <c r="U171" i="4"/>
  <c r="R171" i="4"/>
  <c r="O171" i="4"/>
  <c r="P171" i="4" s="1"/>
  <c r="N171" i="4" s="1"/>
  <c r="V170" i="4"/>
  <c r="U170" i="4"/>
  <c r="R170" i="4"/>
  <c r="Q170" i="4"/>
  <c r="O170" i="4"/>
  <c r="P170" i="4" s="1"/>
  <c r="N170" i="4" s="1"/>
  <c r="M170" i="4"/>
  <c r="I170" i="4"/>
  <c r="V169" i="4"/>
  <c r="R169" i="4" s="1"/>
  <c r="U169" i="4"/>
  <c r="Q169" i="4"/>
  <c r="P169" i="4"/>
  <c r="N169" i="4" s="1"/>
  <c r="O169" i="4"/>
  <c r="M169" i="4" s="1"/>
  <c r="I169" i="4"/>
  <c r="V168" i="4"/>
  <c r="U168" i="4"/>
  <c r="R168" i="4"/>
  <c r="Q168" i="4"/>
  <c r="O168" i="4"/>
  <c r="P168" i="4" s="1"/>
  <c r="N168" i="4" s="1"/>
  <c r="M168" i="4"/>
  <c r="I168" i="4"/>
  <c r="V167" i="4"/>
  <c r="U167" i="4"/>
  <c r="R167" i="4"/>
  <c r="Q167" i="4"/>
  <c r="O167" i="4"/>
  <c r="P167" i="4" s="1"/>
  <c r="N167" i="4" s="1"/>
  <c r="I167" i="4"/>
  <c r="V166" i="4"/>
  <c r="R166" i="4" s="1"/>
  <c r="U166" i="4"/>
  <c r="Q166" i="4"/>
  <c r="P166" i="4"/>
  <c r="N166" i="4" s="1"/>
  <c r="O166" i="4"/>
  <c r="M166" i="4" s="1"/>
  <c r="I166" i="4"/>
  <c r="V165" i="4"/>
  <c r="R165" i="4" s="1"/>
  <c r="U165" i="4"/>
  <c r="Q165" i="4"/>
  <c r="O165" i="4"/>
  <c r="P165" i="4" s="1"/>
  <c r="N165" i="4" s="1"/>
  <c r="M165" i="4"/>
  <c r="I165" i="4"/>
  <c r="V164" i="4"/>
  <c r="U164" i="4"/>
  <c r="R164" i="4"/>
  <c r="Q164" i="4"/>
  <c r="O164" i="4"/>
  <c r="P164" i="4" s="1"/>
  <c r="N164" i="4" s="1"/>
  <c r="M164" i="4"/>
  <c r="I164" i="4"/>
  <c r="V163" i="4"/>
  <c r="U163" i="4"/>
  <c r="R163" i="4"/>
  <c r="Q163" i="4"/>
  <c r="P163" i="4"/>
  <c r="N163" i="4" s="1"/>
  <c r="O163" i="4"/>
  <c r="M163" i="4"/>
  <c r="I163" i="4"/>
  <c r="V162" i="4"/>
  <c r="R162" i="4" s="1"/>
  <c r="U162" i="4"/>
  <c r="O162" i="4"/>
  <c r="P162" i="4" s="1"/>
  <c r="N162" i="4" s="1"/>
  <c r="V161" i="4"/>
  <c r="U161" i="4"/>
  <c r="R161" i="4"/>
  <c r="Q161" i="4"/>
  <c r="O161" i="4"/>
  <c r="P161" i="4" s="1"/>
  <c r="N161" i="4" s="1"/>
  <c r="M161" i="4"/>
  <c r="I161" i="4"/>
  <c r="V160" i="4"/>
  <c r="U160" i="4"/>
  <c r="R160" i="4"/>
  <c r="Q160" i="4"/>
  <c r="P160" i="4"/>
  <c r="N160" i="4" s="1"/>
  <c r="O160" i="4"/>
  <c r="M160" i="4"/>
  <c r="I160" i="4"/>
  <c r="V159" i="4"/>
  <c r="R159" i="4" s="1"/>
  <c r="U159" i="4"/>
  <c r="P159" i="4"/>
  <c r="N159" i="4" s="1"/>
  <c r="O159" i="4"/>
  <c r="M159" i="4" s="1"/>
  <c r="V158" i="4"/>
  <c r="U158" i="4"/>
  <c r="R158" i="4"/>
  <c r="Q158" i="4"/>
  <c r="O158" i="4"/>
  <c r="P158" i="4" s="1"/>
  <c r="N158" i="4" s="1"/>
  <c r="M158" i="4"/>
  <c r="I158" i="4"/>
  <c r="V157" i="4"/>
  <c r="R157" i="4" s="1"/>
  <c r="U157" i="4"/>
  <c r="P157" i="4"/>
  <c r="N157" i="4" s="1"/>
  <c r="O157" i="4"/>
  <c r="M157" i="4"/>
  <c r="I157" i="4"/>
  <c r="V156" i="4"/>
  <c r="R156" i="4" s="1"/>
  <c r="U156" i="4"/>
  <c r="P156" i="4"/>
  <c r="N156" i="4" s="1"/>
  <c r="O156" i="4"/>
  <c r="M156" i="4" s="1"/>
  <c r="V155" i="4"/>
  <c r="Q155" i="4" s="1"/>
  <c r="U155" i="4"/>
  <c r="R155" i="4"/>
  <c r="O155" i="4"/>
  <c r="P155" i="4" s="1"/>
  <c r="N155" i="4" s="1"/>
  <c r="M155" i="4"/>
  <c r="I155" i="4"/>
  <c r="V154" i="4"/>
  <c r="U154" i="4"/>
  <c r="R154" i="4"/>
  <c r="Q154" i="4"/>
  <c r="P154" i="4"/>
  <c r="O154" i="4"/>
  <c r="N154" i="4"/>
  <c r="M154" i="4"/>
  <c r="I154" i="4"/>
  <c r="V153" i="4"/>
  <c r="R153" i="4" s="1"/>
  <c r="U153" i="4"/>
  <c r="Q153" i="4"/>
  <c r="O153" i="4"/>
  <c r="P153" i="4" s="1"/>
  <c r="N153" i="4" s="1"/>
  <c r="I153" i="4"/>
  <c r="V152" i="4"/>
  <c r="R152" i="4" s="1"/>
  <c r="U152" i="4"/>
  <c r="O152" i="4"/>
  <c r="P152" i="4" s="1"/>
  <c r="N152" i="4" s="1"/>
  <c r="I152" i="4"/>
  <c r="V151" i="4"/>
  <c r="U151" i="4"/>
  <c r="R151" i="4"/>
  <c r="Q151" i="4"/>
  <c r="O151" i="4"/>
  <c r="P151" i="4" s="1"/>
  <c r="N151" i="4" s="1"/>
  <c r="M151" i="4"/>
  <c r="I151" i="4"/>
  <c r="V150" i="4"/>
  <c r="R150" i="4" s="1"/>
  <c r="U150" i="4"/>
  <c r="O150" i="4"/>
  <c r="P150" i="4" s="1"/>
  <c r="N150" i="4" s="1"/>
  <c r="V149" i="4"/>
  <c r="R149" i="4" s="1"/>
  <c r="U149" i="4"/>
  <c r="O149" i="4"/>
  <c r="P149" i="4" s="1"/>
  <c r="N149" i="4" s="1"/>
  <c r="V148" i="4"/>
  <c r="U148" i="4"/>
  <c r="R148" i="4"/>
  <c r="Q148" i="4"/>
  <c r="P148" i="4"/>
  <c r="O148" i="4"/>
  <c r="N148" i="4"/>
  <c r="M148" i="4"/>
  <c r="I148" i="4"/>
  <c r="V147" i="4"/>
  <c r="R147" i="4" s="1"/>
  <c r="U147" i="4"/>
  <c r="O147" i="4"/>
  <c r="P147" i="4" s="1"/>
  <c r="N147" i="4" s="1"/>
  <c r="M147" i="4"/>
  <c r="I147" i="4"/>
  <c r="V146" i="4"/>
  <c r="U146" i="4"/>
  <c r="R146" i="4"/>
  <c r="Q146" i="4"/>
  <c r="P146" i="4"/>
  <c r="O146" i="4"/>
  <c r="N146" i="4"/>
  <c r="M146" i="4"/>
  <c r="I146" i="4"/>
  <c r="V145" i="4"/>
  <c r="Q145" i="4" s="1"/>
  <c r="U145" i="4"/>
  <c r="R145" i="4"/>
  <c r="O145" i="4"/>
  <c r="P145" i="4" s="1"/>
  <c r="N145" i="4" s="1"/>
  <c r="M145" i="4"/>
  <c r="V144" i="4"/>
  <c r="R144" i="4" s="1"/>
  <c r="U144" i="4"/>
  <c r="Q144" i="4"/>
  <c r="P144" i="4"/>
  <c r="O144" i="4"/>
  <c r="N144" i="4"/>
  <c r="M144" i="4"/>
  <c r="I144" i="4"/>
  <c r="V143" i="4"/>
  <c r="Q143" i="4" s="1"/>
  <c r="U143" i="4"/>
  <c r="R143" i="4"/>
  <c r="P143" i="4"/>
  <c r="O143" i="4"/>
  <c r="M143" i="4" s="1"/>
  <c r="N143" i="4"/>
  <c r="I143" i="4"/>
  <c r="V142" i="4"/>
  <c r="Q142" i="4" s="1"/>
  <c r="U142" i="4"/>
  <c r="O142" i="4"/>
  <c r="P142" i="4" s="1"/>
  <c r="N142" i="4" s="1"/>
  <c r="V141" i="4"/>
  <c r="U141" i="4"/>
  <c r="R141" i="4"/>
  <c r="Q141" i="4"/>
  <c r="P141" i="4"/>
  <c r="N141" i="4" s="1"/>
  <c r="O141" i="4"/>
  <c r="M141" i="4"/>
  <c r="I141" i="4"/>
  <c r="V140" i="4"/>
  <c r="R140" i="4" s="1"/>
  <c r="U140" i="4"/>
  <c r="O140" i="4"/>
  <c r="P140" i="4" s="1"/>
  <c r="N140" i="4" s="1"/>
  <c r="M140" i="4"/>
  <c r="I140" i="4"/>
  <c r="V139" i="4"/>
  <c r="U139" i="4"/>
  <c r="R139" i="4"/>
  <c r="Q139" i="4"/>
  <c r="O139" i="4"/>
  <c r="P139" i="4" s="1"/>
  <c r="N139" i="4" s="1"/>
  <c r="M139" i="4"/>
  <c r="I139" i="4"/>
  <c r="V138" i="4"/>
  <c r="R138" i="4" s="1"/>
  <c r="U138" i="4"/>
  <c r="Q138" i="4"/>
  <c r="P138" i="4"/>
  <c r="N138" i="4" s="1"/>
  <c r="O138" i="4"/>
  <c r="M138" i="4"/>
  <c r="I138" i="4"/>
  <c r="V137" i="4"/>
  <c r="R137" i="4" s="1"/>
  <c r="U137" i="4"/>
  <c r="O137" i="4"/>
  <c r="P137" i="4" s="1"/>
  <c r="N137" i="4" s="1"/>
  <c r="M137" i="4"/>
  <c r="I137" i="4"/>
  <c r="V136" i="4"/>
  <c r="I136" i="4" s="1"/>
  <c r="U136" i="4"/>
  <c r="R136" i="4"/>
  <c r="Q136" i="4"/>
  <c r="O136" i="4"/>
  <c r="P136" i="4" s="1"/>
  <c r="N136" i="4" s="1"/>
  <c r="M136" i="4"/>
  <c r="V135" i="4"/>
  <c r="I135" i="4" s="1"/>
  <c r="U135" i="4"/>
  <c r="R135" i="4"/>
  <c r="O135" i="4"/>
  <c r="P135" i="4" s="1"/>
  <c r="N135" i="4" s="1"/>
  <c r="M135" i="4"/>
  <c r="V134" i="4"/>
  <c r="U134" i="4"/>
  <c r="R134" i="4"/>
  <c r="Q134" i="4"/>
  <c r="P134" i="4"/>
  <c r="N134" i="4" s="1"/>
  <c r="O134" i="4"/>
  <c r="M134" i="4" s="1"/>
  <c r="I134" i="4"/>
  <c r="V133" i="4"/>
  <c r="R133" i="4" s="1"/>
  <c r="U133" i="4"/>
  <c r="O133" i="4"/>
  <c r="P133" i="4" s="1"/>
  <c r="N133" i="4" s="1"/>
  <c r="M133" i="4"/>
  <c r="V132" i="4"/>
  <c r="U132" i="4"/>
  <c r="R132" i="4"/>
  <c r="Q132" i="4"/>
  <c r="P132" i="4"/>
  <c r="O132" i="4"/>
  <c r="N132" i="4"/>
  <c r="M132" i="4"/>
  <c r="I132" i="4"/>
  <c r="V131" i="4"/>
  <c r="Q131" i="4" s="1"/>
  <c r="U131" i="4"/>
  <c r="R131" i="4"/>
  <c r="P131" i="4"/>
  <c r="N131" i="4" s="1"/>
  <c r="O131" i="4"/>
  <c r="M131" i="4" s="1"/>
  <c r="I131" i="4"/>
  <c r="V130" i="4"/>
  <c r="R130" i="4" s="1"/>
  <c r="U130" i="4"/>
  <c r="O130" i="4"/>
  <c r="P130" i="4" s="1"/>
  <c r="N130" i="4" s="1"/>
  <c r="V129" i="4"/>
  <c r="U129" i="4"/>
  <c r="R129" i="4"/>
  <c r="Q129" i="4"/>
  <c r="P129" i="4"/>
  <c r="N129" i="4" s="1"/>
  <c r="O129" i="4"/>
  <c r="M129" i="4"/>
  <c r="I129" i="4"/>
  <c r="V128" i="4"/>
  <c r="I128" i="4" s="1"/>
  <c r="U128" i="4"/>
  <c r="R128" i="4"/>
  <c r="Q128" i="4"/>
  <c r="P128" i="4"/>
  <c r="N128" i="4" s="1"/>
  <c r="O128" i="4"/>
  <c r="M128" i="4"/>
  <c r="V127" i="4"/>
  <c r="R127" i="4" s="1"/>
  <c r="U127" i="4"/>
  <c r="O127" i="4"/>
  <c r="P127" i="4" s="1"/>
  <c r="N127" i="4" s="1"/>
  <c r="V126" i="4"/>
  <c r="U126" i="4"/>
  <c r="R126" i="4"/>
  <c r="Q126" i="4"/>
  <c r="P126" i="4"/>
  <c r="O126" i="4"/>
  <c r="N126" i="4"/>
  <c r="M126" i="4"/>
  <c r="I126" i="4"/>
  <c r="V125" i="4"/>
  <c r="U125" i="4"/>
  <c r="R125" i="4"/>
  <c r="Q125" i="4"/>
  <c r="P125" i="4"/>
  <c r="N125" i="4" s="1"/>
  <c r="O125" i="4"/>
  <c r="M125" i="4"/>
  <c r="I125" i="4"/>
  <c r="V124" i="4"/>
  <c r="R124" i="4" s="1"/>
  <c r="U124" i="4"/>
  <c r="Q124" i="4"/>
  <c r="O124" i="4"/>
  <c r="P124" i="4" s="1"/>
  <c r="N124" i="4" s="1"/>
  <c r="V123" i="4"/>
  <c r="R123" i="4" s="1"/>
  <c r="U123" i="4"/>
  <c r="O123" i="4"/>
  <c r="P123" i="4" s="1"/>
  <c r="N123" i="4" s="1"/>
  <c r="M123" i="4"/>
  <c r="V122" i="4"/>
  <c r="U122" i="4"/>
  <c r="R122" i="4"/>
  <c r="Q122" i="4"/>
  <c r="O122" i="4"/>
  <c r="P122" i="4" s="1"/>
  <c r="N122" i="4" s="1"/>
  <c r="I122" i="4"/>
  <c r="V121" i="4"/>
  <c r="I121" i="4" s="1"/>
  <c r="U121" i="4"/>
  <c r="Q121" i="4"/>
  <c r="P121" i="4"/>
  <c r="N121" i="4" s="1"/>
  <c r="O121" i="4"/>
  <c r="M121" i="4" s="1"/>
  <c r="V120" i="4"/>
  <c r="R120" i="4" s="1"/>
  <c r="U120" i="4"/>
  <c r="O120" i="4"/>
  <c r="P120" i="4" s="1"/>
  <c r="N120" i="4" s="1"/>
  <c r="V119" i="4"/>
  <c r="U119" i="4"/>
  <c r="R119" i="4"/>
  <c r="Q119" i="4"/>
  <c r="P119" i="4"/>
  <c r="N119" i="4" s="1"/>
  <c r="O119" i="4"/>
  <c r="M119" i="4"/>
  <c r="I119" i="4"/>
  <c r="V118" i="4"/>
  <c r="U118" i="4"/>
  <c r="R118" i="4"/>
  <c r="Q118" i="4"/>
  <c r="O118" i="4"/>
  <c r="P118" i="4" s="1"/>
  <c r="N118" i="4" s="1"/>
  <c r="I118" i="4"/>
  <c r="V117" i="4"/>
  <c r="I117" i="4" s="1"/>
  <c r="U117" i="4"/>
  <c r="R117" i="4"/>
  <c r="Q117" i="4"/>
  <c r="P117" i="4"/>
  <c r="O117" i="4"/>
  <c r="M117" i="4" s="1"/>
  <c r="N117" i="4"/>
  <c r="V116" i="4"/>
  <c r="U116" i="4"/>
  <c r="R116" i="4"/>
  <c r="Q116" i="4"/>
  <c r="P116" i="4"/>
  <c r="N116" i="4" s="1"/>
  <c r="O116" i="4"/>
  <c r="M116" i="4"/>
  <c r="I116" i="4"/>
  <c r="V115" i="4"/>
  <c r="U115" i="4"/>
  <c r="R115" i="4"/>
  <c r="Q115" i="4"/>
  <c r="O115" i="4"/>
  <c r="P115" i="4" s="1"/>
  <c r="N115" i="4" s="1"/>
  <c r="I115" i="4"/>
  <c r="V114" i="4"/>
  <c r="I114" i="4" s="1"/>
  <c r="U114" i="4"/>
  <c r="Q114" i="4"/>
  <c r="O114" i="4"/>
  <c r="M114" i="4" s="1"/>
  <c r="V113" i="4"/>
  <c r="Q113" i="4" s="1"/>
  <c r="U113" i="4"/>
  <c r="R113" i="4"/>
  <c r="O113" i="4"/>
  <c r="P113" i="4" s="1"/>
  <c r="N113" i="4" s="1"/>
  <c r="M113" i="4"/>
  <c r="V112" i="4"/>
  <c r="U112" i="4"/>
  <c r="R112" i="4"/>
  <c r="Q112" i="4"/>
  <c r="O112" i="4"/>
  <c r="P112" i="4" s="1"/>
  <c r="N112" i="4" s="1"/>
  <c r="I112" i="4"/>
  <c r="V111" i="4"/>
  <c r="U111" i="4"/>
  <c r="R111" i="4"/>
  <c r="Q111" i="4"/>
  <c r="P111" i="4"/>
  <c r="O111" i="4"/>
  <c r="N111" i="4"/>
  <c r="M111" i="4"/>
  <c r="I111" i="4"/>
  <c r="V110" i="4"/>
  <c r="I110" i="4" s="1"/>
  <c r="U110" i="4"/>
  <c r="R110" i="4"/>
  <c r="Q110" i="4"/>
  <c r="O110" i="4"/>
  <c r="P110" i="4" s="1"/>
  <c r="N110" i="4" s="1"/>
  <c r="M110" i="4"/>
  <c r="V109" i="4"/>
  <c r="U109" i="4"/>
  <c r="R109" i="4"/>
  <c r="Q109" i="4"/>
  <c r="O109" i="4"/>
  <c r="P109" i="4" s="1"/>
  <c r="N109" i="4" s="1"/>
  <c r="I109" i="4"/>
  <c r="V108" i="4"/>
  <c r="I108" i="4" s="1"/>
  <c r="U108" i="4"/>
  <c r="R108" i="4"/>
  <c r="Q108" i="4"/>
  <c r="P108" i="4"/>
  <c r="O108" i="4"/>
  <c r="N108" i="4"/>
  <c r="M108" i="4"/>
  <c r="V107" i="4"/>
  <c r="I107" i="4" s="1"/>
  <c r="U107" i="4"/>
  <c r="R107" i="4"/>
  <c r="O107" i="4"/>
  <c r="P107" i="4" s="1"/>
  <c r="N107" i="4" s="1"/>
  <c r="V106" i="4"/>
  <c r="U106" i="4"/>
  <c r="R106" i="4"/>
  <c r="Q106" i="4"/>
  <c r="O106" i="4"/>
  <c r="P106" i="4" s="1"/>
  <c r="N106" i="4" s="1"/>
  <c r="M106" i="4"/>
  <c r="I106" i="4"/>
  <c r="V105" i="4"/>
  <c r="R105" i="4" s="1"/>
  <c r="U105" i="4"/>
  <c r="Q105" i="4"/>
  <c r="P105" i="4"/>
  <c r="N105" i="4" s="1"/>
  <c r="O105" i="4"/>
  <c r="M105" i="4" s="1"/>
  <c r="V104" i="4"/>
  <c r="U104" i="4"/>
  <c r="R104" i="4"/>
  <c r="Q104" i="4"/>
  <c r="O104" i="4"/>
  <c r="P104" i="4" s="1"/>
  <c r="N104" i="4" s="1"/>
  <c r="M104" i="4"/>
  <c r="I104" i="4"/>
  <c r="V103" i="4"/>
  <c r="U103" i="4"/>
  <c r="R103" i="4"/>
  <c r="Q103" i="4"/>
  <c r="O103" i="4"/>
  <c r="P103" i="4" s="1"/>
  <c r="N103" i="4" s="1"/>
  <c r="I103" i="4"/>
  <c r="V102" i="4"/>
  <c r="R102" i="4" s="1"/>
  <c r="U102" i="4"/>
  <c r="Q102" i="4"/>
  <c r="P102" i="4"/>
  <c r="N102" i="4" s="1"/>
  <c r="O102" i="4"/>
  <c r="M102" i="4" s="1"/>
  <c r="I102" i="4"/>
  <c r="V101" i="4"/>
  <c r="R101" i="4" s="1"/>
  <c r="U101" i="4"/>
  <c r="Q101" i="4"/>
  <c r="O101" i="4"/>
  <c r="P101" i="4" s="1"/>
  <c r="N101" i="4" s="1"/>
  <c r="M101" i="4"/>
  <c r="I101" i="4"/>
  <c r="V100" i="4"/>
  <c r="U100" i="4"/>
  <c r="R100" i="4"/>
  <c r="Q100" i="4"/>
  <c r="O100" i="4"/>
  <c r="P100" i="4" s="1"/>
  <c r="N100" i="4" s="1"/>
  <c r="M100" i="4"/>
  <c r="I100" i="4"/>
  <c r="V99" i="4"/>
  <c r="U99" i="4"/>
  <c r="R99" i="4"/>
  <c r="Q99" i="4"/>
  <c r="P99" i="4"/>
  <c r="N99" i="4" s="1"/>
  <c r="O99" i="4"/>
  <c r="M99" i="4"/>
  <c r="I99" i="4"/>
  <c r="V98" i="4"/>
  <c r="R98" i="4" s="1"/>
  <c r="U98" i="4"/>
  <c r="O98" i="4"/>
  <c r="P98" i="4" s="1"/>
  <c r="N98" i="4" s="1"/>
  <c r="V97" i="4"/>
  <c r="U97" i="4"/>
  <c r="R97" i="4"/>
  <c r="Q97" i="4"/>
  <c r="O97" i="4"/>
  <c r="P97" i="4" s="1"/>
  <c r="N97" i="4" s="1"/>
  <c r="M97" i="4"/>
  <c r="I97" i="4"/>
  <c r="V96" i="4"/>
  <c r="U96" i="4"/>
  <c r="R96" i="4"/>
  <c r="Q96" i="4"/>
  <c r="P96" i="4"/>
  <c r="N96" i="4" s="1"/>
  <c r="O96" i="4"/>
  <c r="M96" i="4"/>
  <c r="I96" i="4"/>
  <c r="V95" i="4"/>
  <c r="R95" i="4" s="1"/>
  <c r="U95" i="4"/>
  <c r="P95" i="4"/>
  <c r="N95" i="4" s="1"/>
  <c r="O95" i="4"/>
  <c r="M95" i="4" s="1"/>
  <c r="V94" i="4"/>
  <c r="U94" i="4"/>
  <c r="R94" i="4"/>
  <c r="Q94" i="4"/>
  <c r="O94" i="4"/>
  <c r="P94" i="4" s="1"/>
  <c r="N94" i="4" s="1"/>
  <c r="M94" i="4"/>
  <c r="I94" i="4"/>
  <c r="V93" i="4"/>
  <c r="R93" i="4" s="1"/>
  <c r="U93" i="4"/>
  <c r="P93" i="4"/>
  <c r="N93" i="4" s="1"/>
  <c r="O93" i="4"/>
  <c r="M93" i="4"/>
  <c r="I93" i="4"/>
  <c r="V92" i="4"/>
  <c r="R92" i="4" s="1"/>
  <c r="U92" i="4"/>
  <c r="P92" i="4"/>
  <c r="N92" i="4" s="1"/>
  <c r="O92" i="4"/>
  <c r="M92" i="4" s="1"/>
  <c r="V91" i="4"/>
  <c r="R91" i="4" s="1"/>
  <c r="U91" i="4"/>
  <c r="O91" i="4"/>
  <c r="P91" i="4" s="1"/>
  <c r="N91" i="4" s="1"/>
  <c r="M91" i="4"/>
  <c r="I91" i="4"/>
  <c r="V90" i="4"/>
  <c r="U90" i="4"/>
  <c r="R90" i="4"/>
  <c r="Q90" i="4"/>
  <c r="O90" i="4"/>
  <c r="P90" i="4" s="1"/>
  <c r="N90" i="4" s="1"/>
  <c r="M90" i="4"/>
  <c r="I90" i="4"/>
  <c r="V89" i="4"/>
  <c r="R89" i="4" s="1"/>
  <c r="U89" i="4"/>
  <c r="Q89" i="4"/>
  <c r="O89" i="4"/>
  <c r="P89" i="4" s="1"/>
  <c r="N89" i="4" s="1"/>
  <c r="I89" i="4"/>
  <c r="V88" i="4"/>
  <c r="R88" i="4" s="1"/>
  <c r="U88" i="4"/>
  <c r="O88" i="4"/>
  <c r="P88" i="4" s="1"/>
  <c r="N88" i="4" s="1"/>
  <c r="I88" i="4"/>
  <c r="V87" i="4"/>
  <c r="U87" i="4"/>
  <c r="R87" i="4"/>
  <c r="Q87" i="4"/>
  <c r="O87" i="4"/>
  <c r="P87" i="4" s="1"/>
  <c r="N87" i="4" s="1"/>
  <c r="M87" i="4"/>
  <c r="I87" i="4"/>
  <c r="V86" i="4"/>
  <c r="R86" i="4" s="1"/>
  <c r="U86" i="4"/>
  <c r="O86" i="4"/>
  <c r="P86" i="4" s="1"/>
  <c r="N86" i="4" s="1"/>
  <c r="I86" i="4"/>
  <c r="V85" i="4"/>
  <c r="R85" i="4" s="1"/>
  <c r="U85" i="4"/>
  <c r="O85" i="4"/>
  <c r="P85" i="4" s="1"/>
  <c r="N85" i="4" s="1"/>
  <c r="V84" i="4"/>
  <c r="U84" i="4"/>
  <c r="R84" i="4"/>
  <c r="Q84" i="4"/>
  <c r="P84" i="4"/>
  <c r="O84" i="4"/>
  <c r="N84" i="4"/>
  <c r="M84" i="4"/>
  <c r="I84" i="4"/>
  <c r="V83" i="4"/>
  <c r="R83" i="4" s="1"/>
  <c r="U83" i="4"/>
  <c r="O83" i="4"/>
  <c r="P83" i="4" s="1"/>
  <c r="N83" i="4" s="1"/>
  <c r="M83" i="4"/>
  <c r="I83" i="4"/>
  <c r="V82" i="4"/>
  <c r="U82" i="4"/>
  <c r="R82" i="4"/>
  <c r="Q82" i="4"/>
  <c r="P82" i="4"/>
  <c r="O82" i="4"/>
  <c r="N82" i="4"/>
  <c r="M82" i="4"/>
  <c r="I82" i="4"/>
  <c r="V81" i="4"/>
  <c r="Q81" i="4" s="1"/>
  <c r="U81" i="4"/>
  <c r="R81" i="4"/>
  <c r="O81" i="4"/>
  <c r="P81" i="4" s="1"/>
  <c r="N81" i="4" s="1"/>
  <c r="M81" i="4"/>
  <c r="V80" i="4"/>
  <c r="R80" i="4" s="1"/>
  <c r="U80" i="4"/>
  <c r="Q80" i="4"/>
  <c r="P80" i="4"/>
  <c r="O80" i="4"/>
  <c r="N80" i="4"/>
  <c r="M80" i="4"/>
  <c r="I80" i="4"/>
  <c r="V79" i="4"/>
  <c r="Q79" i="4" s="1"/>
  <c r="U79" i="4"/>
  <c r="R79" i="4"/>
  <c r="P79" i="4"/>
  <c r="O79" i="4"/>
  <c r="M79" i="4" s="1"/>
  <c r="N79" i="4"/>
  <c r="I79" i="4"/>
  <c r="V78" i="4"/>
  <c r="Q78" i="4" s="1"/>
  <c r="U78" i="4"/>
  <c r="O78" i="4"/>
  <c r="P78" i="4" s="1"/>
  <c r="N78" i="4" s="1"/>
  <c r="M78" i="4"/>
  <c r="V77" i="4"/>
  <c r="U77" i="4"/>
  <c r="R77" i="4"/>
  <c r="Q77" i="4"/>
  <c r="P77" i="4"/>
  <c r="N77" i="4" s="1"/>
  <c r="O77" i="4"/>
  <c r="M77" i="4"/>
  <c r="I77" i="4"/>
  <c r="V76" i="4"/>
  <c r="R76" i="4" s="1"/>
  <c r="U76" i="4"/>
  <c r="O76" i="4"/>
  <c r="P76" i="4" s="1"/>
  <c r="N76" i="4" s="1"/>
  <c r="M76" i="4"/>
  <c r="I76" i="4"/>
  <c r="V75" i="4"/>
  <c r="U75" i="4"/>
  <c r="R75" i="4"/>
  <c r="Q75" i="4"/>
  <c r="O75" i="4"/>
  <c r="P75" i="4" s="1"/>
  <c r="N75" i="4" s="1"/>
  <c r="M75" i="4"/>
  <c r="I75" i="4"/>
  <c r="V74" i="4"/>
  <c r="R74" i="4" s="1"/>
  <c r="U74" i="4"/>
  <c r="Q74" i="4"/>
  <c r="P74" i="4"/>
  <c r="N74" i="4" s="1"/>
  <c r="O74" i="4"/>
  <c r="M74" i="4"/>
  <c r="I74" i="4"/>
  <c r="V73" i="4"/>
  <c r="R73" i="4" s="1"/>
  <c r="U73" i="4"/>
  <c r="O73" i="4"/>
  <c r="P73" i="4" s="1"/>
  <c r="N73" i="4" s="1"/>
  <c r="M73" i="4"/>
  <c r="I73" i="4"/>
  <c r="V72" i="4"/>
  <c r="I72" i="4" s="1"/>
  <c r="U72" i="4"/>
  <c r="R72" i="4"/>
  <c r="Q72" i="4"/>
  <c r="O72" i="4"/>
  <c r="P72" i="4" s="1"/>
  <c r="N72" i="4" s="1"/>
  <c r="M72" i="4"/>
  <c r="V71" i="4"/>
  <c r="I71" i="4" s="1"/>
  <c r="U71" i="4"/>
  <c r="R71" i="4"/>
  <c r="O71" i="4"/>
  <c r="P71" i="4" s="1"/>
  <c r="N71" i="4" s="1"/>
  <c r="M71" i="4"/>
  <c r="V70" i="4"/>
  <c r="U70" i="4"/>
  <c r="R70" i="4"/>
  <c r="Q70" i="4"/>
  <c r="P70" i="4"/>
  <c r="N70" i="4" s="1"/>
  <c r="O70" i="4"/>
  <c r="M70" i="4" s="1"/>
  <c r="I70" i="4"/>
  <c r="V69" i="4"/>
  <c r="R69" i="4" s="1"/>
  <c r="U69" i="4"/>
  <c r="O69" i="4"/>
  <c r="P69" i="4" s="1"/>
  <c r="N69" i="4" s="1"/>
  <c r="M69" i="4"/>
  <c r="V68" i="4"/>
  <c r="U68" i="4"/>
  <c r="R68" i="4"/>
  <c r="Q68" i="4"/>
  <c r="P68" i="4"/>
  <c r="O68" i="4"/>
  <c r="N68" i="4"/>
  <c r="M68" i="4"/>
  <c r="I68" i="4"/>
  <c r="V67" i="4"/>
  <c r="Q67" i="4" s="1"/>
  <c r="U67" i="4"/>
  <c r="R67" i="4"/>
  <c r="P67" i="4"/>
  <c r="N67" i="4" s="1"/>
  <c r="O67" i="4"/>
  <c r="M67" i="4" s="1"/>
  <c r="I67" i="4"/>
  <c r="V66" i="4"/>
  <c r="R66" i="4" s="1"/>
  <c r="U66" i="4"/>
  <c r="O66" i="4"/>
  <c r="P66" i="4" s="1"/>
  <c r="N66" i="4" s="1"/>
  <c r="V65" i="4"/>
  <c r="U65" i="4"/>
  <c r="R65" i="4"/>
  <c r="Q65" i="4"/>
  <c r="P65" i="4"/>
  <c r="N65" i="4" s="1"/>
  <c r="O65" i="4"/>
  <c r="M65" i="4"/>
  <c r="I65" i="4"/>
  <c r="V64" i="4"/>
  <c r="I64" i="4" s="1"/>
  <c r="U64" i="4"/>
  <c r="R64" i="4"/>
  <c r="Q64" i="4"/>
  <c r="P64" i="4"/>
  <c r="N64" i="4" s="1"/>
  <c r="O64" i="4"/>
  <c r="M64" i="4"/>
  <c r="V63" i="4"/>
  <c r="R63" i="4" s="1"/>
  <c r="U63" i="4"/>
  <c r="O63" i="4"/>
  <c r="P63" i="4" s="1"/>
  <c r="N63" i="4" s="1"/>
  <c r="V62" i="4"/>
  <c r="U62" i="4"/>
  <c r="R62" i="4"/>
  <c r="Q62" i="4"/>
  <c r="P62" i="4"/>
  <c r="N62" i="4" s="1"/>
  <c r="O62" i="4"/>
  <c r="M62" i="4"/>
  <c r="I62" i="4"/>
  <c r="V61" i="4"/>
  <c r="U61" i="4"/>
  <c r="R61" i="4"/>
  <c r="Q61" i="4"/>
  <c r="P61" i="4"/>
  <c r="N61" i="4" s="1"/>
  <c r="O61" i="4"/>
  <c r="M61" i="4"/>
  <c r="I61" i="4"/>
  <c r="V60" i="4"/>
  <c r="I60" i="4" s="1"/>
  <c r="U60" i="4"/>
  <c r="R60" i="4"/>
  <c r="Q60" i="4"/>
  <c r="O60" i="4"/>
  <c r="P60" i="4" s="1"/>
  <c r="N60" i="4" s="1"/>
  <c r="V59" i="4"/>
  <c r="R59" i="4" s="1"/>
  <c r="U59" i="4"/>
  <c r="O59" i="4"/>
  <c r="P59" i="4" s="1"/>
  <c r="N59" i="4" s="1"/>
  <c r="M59" i="4"/>
  <c r="V58" i="4"/>
  <c r="U58" i="4"/>
  <c r="R58" i="4"/>
  <c r="Q58" i="4"/>
  <c r="O58" i="4"/>
  <c r="P58" i="4" s="1"/>
  <c r="N58" i="4" s="1"/>
  <c r="I58" i="4"/>
  <c r="V57" i="4"/>
  <c r="I57" i="4" s="1"/>
  <c r="U57" i="4"/>
  <c r="P57" i="4"/>
  <c r="N57" i="4" s="1"/>
  <c r="O57" i="4"/>
  <c r="M57" i="4" s="1"/>
  <c r="V56" i="4"/>
  <c r="R56" i="4" s="1"/>
  <c r="U56" i="4"/>
  <c r="O56" i="4"/>
  <c r="P56" i="4" s="1"/>
  <c r="N56" i="4" s="1"/>
  <c r="V55" i="4"/>
  <c r="U55" i="4"/>
  <c r="R55" i="4"/>
  <c r="Q55" i="4"/>
  <c r="P55" i="4"/>
  <c r="N55" i="4" s="1"/>
  <c r="O55" i="4"/>
  <c r="M55" i="4" s="1"/>
  <c r="I55" i="4"/>
  <c r="V54" i="4"/>
  <c r="U54" i="4"/>
  <c r="R54" i="4"/>
  <c r="Q54" i="4"/>
  <c r="O54" i="4"/>
  <c r="P54" i="4" s="1"/>
  <c r="N54" i="4" s="1"/>
  <c r="I54" i="4"/>
  <c r="V53" i="4"/>
  <c r="I53" i="4" s="1"/>
  <c r="U53" i="4"/>
  <c r="R53" i="4"/>
  <c r="Q53" i="4"/>
  <c r="P53" i="4"/>
  <c r="O53" i="4"/>
  <c r="M53" i="4" s="1"/>
  <c r="N53" i="4"/>
  <c r="V52" i="4"/>
  <c r="U52" i="4"/>
  <c r="R52" i="4"/>
  <c r="Q52" i="4"/>
  <c r="P52" i="4"/>
  <c r="N52" i="4" s="1"/>
  <c r="O52" i="4"/>
  <c r="M52" i="4"/>
  <c r="I52" i="4"/>
  <c r="V51" i="4"/>
  <c r="U51" i="4"/>
  <c r="R51" i="4"/>
  <c r="Q51" i="4"/>
  <c r="O51" i="4"/>
  <c r="P51" i="4" s="1"/>
  <c r="N51" i="4" s="1"/>
  <c r="I51" i="4"/>
  <c r="V50" i="4"/>
  <c r="I50" i="4" s="1"/>
  <c r="U50" i="4"/>
  <c r="Q50" i="4"/>
  <c r="O50" i="4"/>
  <c r="M50" i="4" s="1"/>
  <c r="V49" i="4"/>
  <c r="Q49" i="4" s="1"/>
  <c r="U49" i="4"/>
  <c r="R49" i="4"/>
  <c r="O49" i="4"/>
  <c r="P49" i="4" s="1"/>
  <c r="N49" i="4" s="1"/>
  <c r="M49" i="4"/>
  <c r="I49" i="4"/>
  <c r="V48" i="4"/>
  <c r="U48" i="4"/>
  <c r="R48" i="4"/>
  <c r="Q48" i="4"/>
  <c r="O48" i="4"/>
  <c r="P48" i="4" s="1"/>
  <c r="N48" i="4" s="1"/>
  <c r="I48" i="4"/>
  <c r="V47" i="4"/>
  <c r="U47" i="4"/>
  <c r="R47" i="4"/>
  <c r="Q47" i="4"/>
  <c r="P47" i="4"/>
  <c r="O47" i="4"/>
  <c r="N47" i="4"/>
  <c r="M47" i="4"/>
  <c r="I47" i="4"/>
  <c r="V46" i="4"/>
  <c r="Q46" i="4" s="1"/>
  <c r="U46" i="4"/>
  <c r="R46" i="4"/>
  <c r="O46" i="4"/>
  <c r="P46" i="4" s="1"/>
  <c r="N46" i="4" s="1"/>
  <c r="M46" i="4"/>
  <c r="V45" i="4"/>
  <c r="U45" i="4"/>
  <c r="R45" i="4"/>
  <c r="Q45" i="4"/>
  <c r="O45" i="4"/>
  <c r="P45" i="4" s="1"/>
  <c r="N45" i="4" s="1"/>
  <c r="I45" i="4"/>
  <c r="V44" i="4"/>
  <c r="I44" i="4" s="1"/>
  <c r="U44" i="4"/>
  <c r="R44" i="4"/>
  <c r="Q44" i="4"/>
  <c r="P44" i="4"/>
  <c r="O44" i="4"/>
  <c r="N44" i="4"/>
  <c r="M44" i="4"/>
  <c r="V43" i="4"/>
  <c r="I43" i="4" s="1"/>
  <c r="U43" i="4"/>
  <c r="R43" i="4"/>
  <c r="O43" i="4"/>
  <c r="P43" i="4" s="1"/>
  <c r="N43" i="4" s="1"/>
  <c r="V42" i="4"/>
  <c r="U42" i="4"/>
  <c r="R42" i="4"/>
  <c r="Q42" i="4"/>
  <c r="O42" i="4"/>
  <c r="P42" i="4" s="1"/>
  <c r="N42" i="4" s="1"/>
  <c r="M42" i="4"/>
  <c r="I42" i="4"/>
  <c r="V41" i="4"/>
  <c r="R41" i="4" s="1"/>
  <c r="U41" i="4"/>
  <c r="Q41" i="4"/>
  <c r="P41" i="4"/>
  <c r="N41" i="4" s="1"/>
  <c r="O41" i="4"/>
  <c r="M41" i="4" s="1"/>
  <c r="V40" i="4"/>
  <c r="U40" i="4"/>
  <c r="R40" i="4"/>
  <c r="Q40" i="4"/>
  <c r="O40" i="4"/>
  <c r="P40" i="4" s="1"/>
  <c r="N40" i="4" s="1"/>
  <c r="M40" i="4"/>
  <c r="I40" i="4"/>
  <c r="V39" i="4"/>
  <c r="U39" i="4"/>
  <c r="R39" i="4"/>
  <c r="Q39" i="4"/>
  <c r="O39" i="4"/>
  <c r="P39" i="4" s="1"/>
  <c r="N39" i="4" s="1"/>
  <c r="I39" i="4"/>
  <c r="V38" i="4"/>
  <c r="R38" i="4" s="1"/>
  <c r="U38" i="4"/>
  <c r="Q38" i="4"/>
  <c r="P38" i="4"/>
  <c r="N38" i="4" s="1"/>
  <c r="O38" i="4"/>
  <c r="M38" i="4" s="1"/>
  <c r="I38" i="4"/>
  <c r="V37" i="4"/>
  <c r="R37" i="4" s="1"/>
  <c r="U37" i="4"/>
  <c r="Q37" i="4"/>
  <c r="O37" i="4"/>
  <c r="P37" i="4" s="1"/>
  <c r="N37" i="4" s="1"/>
  <c r="M37" i="4"/>
  <c r="I37" i="4"/>
  <c r="V36" i="4"/>
  <c r="U36" i="4"/>
  <c r="R36" i="4"/>
  <c r="Q36" i="4"/>
  <c r="O36" i="4"/>
  <c r="P36" i="4" s="1"/>
  <c r="N36" i="4" s="1"/>
  <c r="M36" i="4"/>
  <c r="I36" i="4"/>
  <c r="V35" i="4"/>
  <c r="U35" i="4"/>
  <c r="R35" i="4"/>
  <c r="Q35" i="4"/>
  <c r="P35" i="4"/>
  <c r="N35" i="4" s="1"/>
  <c r="O35" i="4"/>
  <c r="M35" i="4"/>
  <c r="I35" i="4"/>
  <c r="V34" i="4"/>
  <c r="R34" i="4" s="1"/>
  <c r="U34" i="4"/>
  <c r="O34" i="4"/>
  <c r="P34" i="4" s="1"/>
  <c r="N34" i="4" s="1"/>
  <c r="V33" i="4"/>
  <c r="U33" i="4"/>
  <c r="R33" i="4"/>
  <c r="Q33" i="4"/>
  <c r="O33" i="4"/>
  <c r="P33" i="4" s="1"/>
  <c r="N33" i="4" s="1"/>
  <c r="M33" i="4"/>
  <c r="I33" i="4"/>
  <c r="V32" i="4"/>
  <c r="U32" i="4"/>
  <c r="R32" i="4"/>
  <c r="Q32" i="4"/>
  <c r="P32" i="4"/>
  <c r="O32" i="4"/>
  <c r="N32" i="4"/>
  <c r="M32" i="4"/>
  <c r="I32" i="4"/>
  <c r="V31" i="4"/>
  <c r="R31" i="4" s="1"/>
  <c r="U31" i="4"/>
  <c r="P31" i="4"/>
  <c r="N31" i="4" s="1"/>
  <c r="O31" i="4"/>
  <c r="M31" i="4" s="1"/>
  <c r="V30" i="4"/>
  <c r="Q30" i="4" s="1"/>
  <c r="U30" i="4"/>
  <c r="R30" i="4"/>
  <c r="O30" i="4"/>
  <c r="P30" i="4" s="1"/>
  <c r="N30" i="4" s="1"/>
  <c r="M30" i="4"/>
  <c r="I30" i="4"/>
  <c r="V29" i="4"/>
  <c r="R29" i="4" s="1"/>
  <c r="U29" i="4"/>
  <c r="P29" i="4"/>
  <c r="N29" i="4" s="1"/>
  <c r="O29" i="4"/>
  <c r="M29" i="4"/>
  <c r="I29" i="4"/>
  <c r="V28" i="4"/>
  <c r="R28" i="4" s="1"/>
  <c r="U28" i="4"/>
  <c r="P28" i="4"/>
  <c r="N28" i="4" s="1"/>
  <c r="O28" i="4"/>
  <c r="M28" i="4" s="1"/>
  <c r="V27" i="4"/>
  <c r="R27" i="4" s="1"/>
  <c r="U27" i="4"/>
  <c r="O27" i="4"/>
  <c r="P27" i="4" s="1"/>
  <c r="N27" i="4" s="1"/>
  <c r="V26" i="4"/>
  <c r="R26" i="4" s="1"/>
  <c r="U26" i="4"/>
  <c r="Q26" i="4"/>
  <c r="O26" i="4"/>
  <c r="P26" i="4" s="1"/>
  <c r="N26" i="4" s="1"/>
  <c r="M26" i="4"/>
  <c r="I26" i="4"/>
  <c r="V25" i="4"/>
  <c r="R25" i="4" s="1"/>
  <c r="U25" i="4"/>
  <c r="Q25" i="4"/>
  <c r="O25" i="4"/>
  <c r="P25" i="4" s="1"/>
  <c r="N25" i="4" s="1"/>
  <c r="M25" i="4"/>
  <c r="I25" i="4"/>
  <c r="V24" i="4"/>
  <c r="R24" i="4" s="1"/>
  <c r="U24" i="4"/>
  <c r="O24" i="4"/>
  <c r="P24" i="4" s="1"/>
  <c r="N24" i="4" s="1"/>
  <c r="I24" i="4"/>
  <c r="V23" i="4"/>
  <c r="U23" i="4"/>
  <c r="R23" i="4"/>
  <c r="Q23" i="4"/>
  <c r="O23" i="4"/>
  <c r="P23" i="4" s="1"/>
  <c r="N23" i="4" s="1"/>
  <c r="M23" i="4"/>
  <c r="I23" i="4"/>
  <c r="V22" i="4"/>
  <c r="R22" i="4" s="1"/>
  <c r="U22" i="4"/>
  <c r="Q22" i="4"/>
  <c r="O22" i="4"/>
  <c r="P22" i="4" s="1"/>
  <c r="N22" i="4" s="1"/>
  <c r="I22" i="4"/>
  <c r="V21" i="4"/>
  <c r="R21" i="4" s="1"/>
  <c r="U21" i="4"/>
  <c r="O21" i="4"/>
  <c r="P21" i="4" s="1"/>
  <c r="N21" i="4" s="1"/>
  <c r="V20" i="4"/>
  <c r="U20" i="4"/>
  <c r="R20" i="4"/>
  <c r="Q20" i="4"/>
  <c r="P20" i="4"/>
  <c r="O20" i="4"/>
  <c r="N20" i="4"/>
  <c r="M20" i="4"/>
  <c r="I20" i="4"/>
  <c r="V19" i="4"/>
  <c r="R19" i="4" s="1"/>
  <c r="U19" i="4"/>
  <c r="O19" i="4"/>
  <c r="P19" i="4" s="1"/>
  <c r="N19" i="4" s="1"/>
  <c r="M19" i="4"/>
  <c r="I19" i="4"/>
  <c r="V18" i="4"/>
  <c r="U18" i="4"/>
  <c r="R18" i="4"/>
  <c r="Q18" i="4"/>
  <c r="P18" i="4"/>
  <c r="O18" i="4"/>
  <c r="M18" i="4" s="1"/>
  <c r="N18" i="4"/>
  <c r="I18" i="4"/>
  <c r="V17" i="4"/>
  <c r="Q17" i="4" s="1"/>
  <c r="U17" i="4"/>
  <c r="R17" i="4"/>
  <c r="O17" i="4"/>
  <c r="P17" i="4" s="1"/>
  <c r="N17" i="4" s="1"/>
  <c r="M17" i="4"/>
  <c r="V16" i="4"/>
  <c r="R16" i="4" s="1"/>
  <c r="U16" i="4"/>
  <c r="Q16" i="4"/>
  <c r="P16" i="4"/>
  <c r="O16" i="4"/>
  <c r="N16" i="4"/>
  <c r="M16" i="4"/>
  <c r="I16" i="4"/>
  <c r="V15" i="4"/>
  <c r="Q15" i="4" s="1"/>
  <c r="U15" i="4"/>
  <c r="R15" i="4"/>
  <c r="P15" i="4"/>
  <c r="O15" i="4"/>
  <c r="M15" i="4" s="1"/>
  <c r="N15" i="4"/>
  <c r="I15" i="4"/>
  <c r="V14" i="4"/>
  <c r="Q14" i="4" s="1"/>
  <c r="U14" i="4"/>
  <c r="O14" i="4"/>
  <c r="P14" i="4" s="1"/>
  <c r="N14" i="4" s="1"/>
  <c r="M14" i="4"/>
  <c r="V13" i="4"/>
  <c r="U13" i="4"/>
  <c r="R13" i="4"/>
  <c r="Q13" i="4"/>
  <c r="P13" i="4"/>
  <c r="N13" i="4" s="1"/>
  <c r="O13" i="4"/>
  <c r="M13" i="4"/>
  <c r="I13" i="4"/>
  <c r="V12" i="4"/>
  <c r="R12" i="4" s="1"/>
  <c r="U12" i="4"/>
  <c r="O12" i="4"/>
  <c r="P12" i="4" s="1"/>
  <c r="N12" i="4" s="1"/>
  <c r="M12" i="4"/>
  <c r="I12" i="4"/>
  <c r="V11" i="4"/>
  <c r="U11" i="4"/>
  <c r="R11" i="4"/>
  <c r="Q11" i="4"/>
  <c r="O11" i="4"/>
  <c r="P11" i="4" s="1"/>
  <c r="N11" i="4" s="1"/>
  <c r="M11" i="4"/>
  <c r="I11" i="4"/>
  <c r="V10" i="4"/>
  <c r="R10" i="4" s="1"/>
  <c r="U10" i="4"/>
  <c r="Q10" i="4"/>
  <c r="P10" i="4"/>
  <c r="N10" i="4" s="1"/>
  <c r="O10" i="4"/>
  <c r="M10" i="4"/>
  <c r="I10" i="4"/>
  <c r="V9" i="4"/>
  <c r="R9" i="4" s="1"/>
  <c r="U9" i="4"/>
  <c r="O9" i="4"/>
  <c r="P9" i="4" s="1"/>
  <c r="N9" i="4" s="1"/>
  <c r="M9" i="4"/>
  <c r="I9" i="4"/>
  <c r="V8" i="4"/>
  <c r="I8" i="4" s="1"/>
  <c r="U8" i="4"/>
  <c r="R8" i="4"/>
  <c r="Q8" i="4"/>
  <c r="O8" i="4"/>
  <c r="P8" i="4" s="1"/>
  <c r="N8" i="4" s="1"/>
  <c r="M8" i="4"/>
  <c r="V7" i="4"/>
  <c r="I7" i="4" s="1"/>
  <c r="U7" i="4"/>
  <c r="R7" i="4"/>
  <c r="O7" i="4"/>
  <c r="P7" i="4" s="1"/>
  <c r="N7" i="4" s="1"/>
  <c r="M7" i="4"/>
  <c r="V6" i="4"/>
  <c r="U6" i="4"/>
  <c r="R6" i="4"/>
  <c r="Q6" i="4"/>
  <c r="P6" i="4"/>
  <c r="N6" i="4" s="1"/>
  <c r="O6" i="4"/>
  <c r="M6" i="4" s="1"/>
  <c r="I6" i="4"/>
  <c r="V5" i="4"/>
  <c r="R5" i="4" s="1"/>
  <c r="U5" i="4"/>
  <c r="O5" i="4"/>
  <c r="P5" i="4" s="1"/>
  <c r="N5" i="4" s="1"/>
  <c r="M5" i="4"/>
  <c r="V4" i="4"/>
  <c r="U4" i="4"/>
  <c r="R4" i="4"/>
  <c r="Q4" i="4"/>
  <c r="P4" i="4"/>
  <c r="O4" i="4"/>
  <c r="N4" i="4"/>
  <c r="M4" i="4"/>
  <c r="I4" i="4"/>
  <c r="V3" i="4"/>
  <c r="Q3" i="4" s="1"/>
  <c r="U3" i="4"/>
  <c r="R3" i="4"/>
  <c r="P3" i="4"/>
  <c r="N3" i="4" s="1"/>
  <c r="O3" i="4"/>
  <c r="M3" i="4" s="1"/>
  <c r="I3" i="4"/>
  <c r="V2" i="4"/>
  <c r="R2" i="4" s="1"/>
  <c r="U2" i="4"/>
  <c r="O2" i="4"/>
  <c r="P2" i="4" s="1"/>
  <c r="N2" i="4" s="1"/>
  <c r="Q7" i="4" l="1"/>
  <c r="R14" i="4"/>
  <c r="M43" i="4"/>
  <c r="Q71" i="4"/>
  <c r="R78" i="4"/>
  <c r="M107" i="4"/>
  <c r="Q135" i="4"/>
  <c r="R142" i="4"/>
  <c r="M171" i="4"/>
  <c r="Q199" i="4"/>
  <c r="R206" i="4"/>
  <c r="P50" i="4"/>
  <c r="N50" i="4" s="1"/>
  <c r="Q57" i="4"/>
  <c r="P114" i="4"/>
  <c r="N114" i="4" s="1"/>
  <c r="I150" i="4"/>
  <c r="P178" i="4"/>
  <c r="N178" i="4" s="1"/>
  <c r="M22" i="4"/>
  <c r="R57" i="4"/>
  <c r="M86" i="4"/>
  <c r="R121" i="4"/>
  <c r="M150" i="4"/>
  <c r="R185" i="4"/>
  <c r="Q43" i="4"/>
  <c r="R50" i="4"/>
  <c r="Q107" i="4"/>
  <c r="R114" i="4"/>
  <c r="Q171" i="4"/>
  <c r="R178" i="4"/>
  <c r="Q29" i="4"/>
  <c r="Q93" i="4"/>
  <c r="Q157" i="4"/>
  <c r="M58" i="4"/>
  <c r="Q86" i="4"/>
  <c r="M122" i="4"/>
  <c r="Q150" i="4"/>
  <c r="M186" i="4"/>
  <c r="M51" i="4"/>
  <c r="M115" i="4"/>
  <c r="M179" i="4"/>
  <c r="I2" i="4"/>
  <c r="I66" i="4"/>
  <c r="I130" i="4"/>
  <c r="I194" i="4"/>
  <c r="M2" i="4"/>
  <c r="I59" i="4"/>
  <c r="M66" i="4"/>
  <c r="I123" i="4"/>
  <c r="M130" i="4"/>
  <c r="I187" i="4"/>
  <c r="M194" i="4"/>
  <c r="Q9" i="4"/>
  <c r="M45" i="4"/>
  <c r="Q73" i="4"/>
  <c r="M109" i="4"/>
  <c r="Q137" i="4"/>
  <c r="M173" i="4"/>
  <c r="Q2" i="4"/>
  <c r="I31" i="4"/>
  <c r="Q66" i="4"/>
  <c r="I95" i="4"/>
  <c r="Q130" i="4"/>
  <c r="I159" i="4"/>
  <c r="Q194" i="4"/>
  <c r="Q59" i="4"/>
  <c r="Q123" i="4"/>
  <c r="Q187" i="4"/>
  <c r="I17" i="4"/>
  <c r="M24" i="4"/>
  <c r="I81" i="4"/>
  <c r="M88" i="4"/>
  <c r="I145" i="4"/>
  <c r="M152" i="4"/>
  <c r="I209" i="4"/>
  <c r="Q31" i="4"/>
  <c r="Q95" i="4"/>
  <c r="I124" i="4"/>
  <c r="Q159" i="4"/>
  <c r="Q24" i="4"/>
  <c r="M60" i="4"/>
  <c r="Q88" i="4"/>
  <c r="M124" i="4"/>
  <c r="Q152" i="4"/>
  <c r="M188" i="4"/>
  <c r="I46" i="4"/>
  <c r="Q209" i="4"/>
  <c r="M174" i="4"/>
  <c r="M39" i="4"/>
  <c r="M103" i="4"/>
  <c r="M167" i="4"/>
  <c r="M89" i="4"/>
  <c r="M153" i="4"/>
  <c r="I210" i="4"/>
  <c r="M203" i="4"/>
  <c r="Q210" i="4"/>
  <c r="M54" i="4"/>
  <c r="M118" i="4"/>
  <c r="M182" i="4"/>
  <c r="I5" i="4"/>
  <c r="I69" i="4"/>
  <c r="I133" i="4"/>
  <c r="I197" i="4"/>
  <c r="Q19" i="4"/>
  <c r="Q83" i="4"/>
  <c r="Q147" i="4"/>
  <c r="Q12" i="4"/>
  <c r="I41" i="4"/>
  <c r="M48" i="4"/>
  <c r="Q76" i="4"/>
  <c r="I105" i="4"/>
  <c r="M112" i="4"/>
  <c r="Q140" i="4"/>
  <c r="Q204" i="4"/>
  <c r="Q5" i="4"/>
  <c r="I34" i="4"/>
  <c r="Q69" i="4"/>
  <c r="I98" i="4"/>
  <c r="Q133" i="4"/>
  <c r="I162" i="4"/>
  <c r="Q197" i="4"/>
  <c r="I27" i="4"/>
  <c r="M34" i="4"/>
  <c r="M98" i="4"/>
  <c r="M162" i="4"/>
  <c r="M27" i="4"/>
  <c r="Q34" i="4"/>
  <c r="I63" i="4"/>
  <c r="Q98" i="4"/>
  <c r="I127" i="4"/>
  <c r="Q162" i="4"/>
  <c r="Q27" i="4"/>
  <c r="I56" i="4"/>
  <c r="M63" i="4"/>
  <c r="Q91" i="4"/>
  <c r="I120" i="4"/>
  <c r="M127" i="4"/>
  <c r="I184" i="4"/>
  <c r="M191" i="4"/>
  <c r="M56" i="4"/>
  <c r="I113" i="4"/>
  <c r="M120" i="4"/>
  <c r="M184" i="4"/>
  <c r="I28" i="4"/>
  <c r="Q63" i="4"/>
  <c r="I92" i="4"/>
  <c r="Q127" i="4"/>
  <c r="I156" i="4"/>
  <c r="I21" i="4"/>
  <c r="Q56" i="4"/>
  <c r="I85" i="4"/>
  <c r="Q120" i="4"/>
  <c r="I149" i="4"/>
  <c r="Q184" i="4"/>
  <c r="I14" i="4"/>
  <c r="M21" i="4"/>
  <c r="I78" i="4"/>
  <c r="M85" i="4"/>
  <c r="I142" i="4"/>
  <c r="M149" i="4"/>
  <c r="I206" i="4"/>
  <c r="M142" i="4"/>
  <c r="M206" i="4"/>
  <c r="Q28" i="4"/>
  <c r="Q92" i="4"/>
  <c r="Q156" i="4"/>
  <c r="Q21" i="4"/>
  <c r="Q85" i="4"/>
  <c r="Q149" i="4"/>
  <c r="U299" i="1" l="1"/>
  <c r="Q299" i="1" s="1"/>
  <c r="T299" i="1"/>
  <c r="U298" i="1"/>
  <c r="T298" i="1"/>
  <c r="Q298" i="1"/>
  <c r="P298" i="1"/>
  <c r="I298" i="1"/>
  <c r="U297" i="1"/>
  <c r="P297" i="1" s="1"/>
  <c r="T297" i="1"/>
  <c r="Q297" i="1"/>
  <c r="I297" i="1"/>
  <c r="U296" i="1"/>
  <c r="Q296" i="1" s="1"/>
  <c r="T296" i="1"/>
  <c r="P296" i="1"/>
  <c r="I296" i="1"/>
  <c r="U295" i="1"/>
  <c r="T295" i="1"/>
  <c r="Q295" i="1"/>
  <c r="P295" i="1"/>
  <c r="I295" i="1"/>
  <c r="U294" i="1"/>
  <c r="T294" i="1"/>
  <c r="Q294" i="1"/>
  <c r="P294" i="1"/>
  <c r="I294" i="1"/>
  <c r="U293" i="1"/>
  <c r="Q293" i="1" s="1"/>
  <c r="T293" i="1"/>
  <c r="U292" i="1"/>
  <c r="Q292" i="1" s="1"/>
  <c r="T292" i="1"/>
  <c r="U291" i="1"/>
  <c r="Q291" i="1" s="1"/>
  <c r="T291" i="1"/>
  <c r="I291" i="1"/>
  <c r="U290" i="1"/>
  <c r="Q290" i="1" s="1"/>
  <c r="T290" i="1"/>
  <c r="U289" i="1"/>
  <c r="Q289" i="1" s="1"/>
  <c r="T289" i="1"/>
  <c r="I289" i="1"/>
  <c r="U288" i="1"/>
  <c r="Q288" i="1" s="1"/>
  <c r="T288" i="1"/>
  <c r="I288" i="1"/>
  <c r="U287" i="1"/>
  <c r="I287" i="1" s="1"/>
  <c r="T287" i="1"/>
  <c r="U286" i="1"/>
  <c r="Q286" i="1" s="1"/>
  <c r="T286" i="1"/>
  <c r="I286" i="1"/>
  <c r="U285" i="1"/>
  <c r="T285" i="1"/>
  <c r="Q285" i="1"/>
  <c r="P285" i="1"/>
  <c r="I285" i="1"/>
  <c r="U284" i="1"/>
  <c r="Q284" i="1" s="1"/>
  <c r="T284" i="1"/>
  <c r="U283" i="1"/>
  <c r="T283" i="1"/>
  <c r="Q283" i="1"/>
  <c r="P283" i="1"/>
  <c r="I283" i="1"/>
  <c r="U282" i="1"/>
  <c r="T282" i="1"/>
  <c r="Q282" i="1"/>
  <c r="P282" i="1"/>
  <c r="I282" i="1"/>
  <c r="U281" i="1"/>
  <c r="T281" i="1"/>
  <c r="Q281" i="1"/>
  <c r="P281" i="1"/>
  <c r="I281" i="1"/>
  <c r="U280" i="1"/>
  <c r="Q280" i="1" s="1"/>
  <c r="T280" i="1"/>
  <c r="U279" i="1"/>
  <c r="Q279" i="1" s="1"/>
  <c r="T279" i="1"/>
  <c r="U278" i="1"/>
  <c r="Q278" i="1" s="1"/>
  <c r="T278" i="1"/>
  <c r="P278" i="1"/>
  <c r="I278" i="1"/>
  <c r="U277" i="1"/>
  <c r="Q277" i="1" s="1"/>
  <c r="T277" i="1"/>
  <c r="I277" i="1"/>
  <c r="U276" i="1"/>
  <c r="Q276" i="1" s="1"/>
  <c r="T276" i="1"/>
  <c r="P276" i="1"/>
  <c r="U275" i="1"/>
  <c r="P275" i="1" s="1"/>
  <c r="T275" i="1"/>
  <c r="I275" i="1"/>
  <c r="U274" i="1"/>
  <c r="P274" i="1" s="1"/>
  <c r="T274" i="1"/>
  <c r="U273" i="1"/>
  <c r="Q273" i="1" s="1"/>
  <c r="T273" i="1"/>
  <c r="P273" i="1"/>
  <c r="U272" i="1"/>
  <c r="Q272" i="1" s="1"/>
  <c r="T272" i="1"/>
  <c r="U271" i="1"/>
  <c r="Q271" i="1" s="1"/>
  <c r="T271" i="1"/>
  <c r="U270" i="1"/>
  <c r="T270" i="1"/>
  <c r="Q270" i="1"/>
  <c r="P270" i="1"/>
  <c r="I270" i="1"/>
  <c r="U269" i="1"/>
  <c r="Q269" i="1" s="1"/>
  <c r="T269" i="1"/>
  <c r="I269" i="1"/>
  <c r="U268" i="1"/>
  <c r="T268" i="1"/>
  <c r="Q268" i="1"/>
  <c r="P268" i="1"/>
  <c r="I268" i="1"/>
  <c r="U267" i="1"/>
  <c r="Q267" i="1" s="1"/>
  <c r="T267" i="1"/>
  <c r="I267" i="1"/>
  <c r="U266" i="1"/>
  <c r="Q266" i="1" s="1"/>
  <c r="T266" i="1"/>
  <c r="U265" i="1"/>
  <c r="I265" i="1" s="1"/>
  <c r="T265" i="1"/>
  <c r="Q265" i="1"/>
  <c r="P265" i="1"/>
  <c r="U264" i="1"/>
  <c r="Q264" i="1" s="1"/>
  <c r="T264" i="1"/>
  <c r="P264" i="1"/>
  <c r="U263" i="1"/>
  <c r="P263" i="1" s="1"/>
  <c r="T263" i="1"/>
  <c r="Q263" i="1"/>
  <c r="I263" i="1"/>
  <c r="U262" i="1"/>
  <c r="T262" i="1"/>
  <c r="Q262" i="1"/>
  <c r="P262" i="1"/>
  <c r="I262" i="1"/>
  <c r="U261" i="1"/>
  <c r="Q261" i="1" s="1"/>
  <c r="T261" i="1"/>
  <c r="U260" i="1"/>
  <c r="T260" i="1"/>
  <c r="Q260" i="1"/>
  <c r="P260" i="1"/>
  <c r="I260" i="1"/>
  <c r="U259" i="1"/>
  <c r="Q259" i="1" s="1"/>
  <c r="T259" i="1"/>
  <c r="I259" i="1"/>
  <c r="U258" i="1"/>
  <c r="T258" i="1"/>
  <c r="Q258" i="1"/>
  <c r="P258" i="1"/>
  <c r="I258" i="1"/>
  <c r="U257" i="1"/>
  <c r="Q257" i="1" s="1"/>
  <c r="T257" i="1"/>
  <c r="I257" i="1"/>
  <c r="U256" i="1"/>
  <c r="Q256" i="1" s="1"/>
  <c r="T256" i="1"/>
  <c r="P256" i="1"/>
  <c r="I256" i="1"/>
  <c r="U255" i="1"/>
  <c r="T255" i="1"/>
  <c r="Q255" i="1"/>
  <c r="P255" i="1"/>
  <c r="I255" i="1"/>
  <c r="U254" i="1"/>
  <c r="Q254" i="1" s="1"/>
  <c r="T254" i="1"/>
  <c r="P254" i="1"/>
  <c r="I254" i="1"/>
  <c r="U253" i="1"/>
  <c r="T253" i="1"/>
  <c r="Q253" i="1"/>
  <c r="P253" i="1"/>
  <c r="I253" i="1"/>
  <c r="U252" i="1"/>
  <c r="T252" i="1"/>
  <c r="Q252" i="1"/>
  <c r="P252" i="1"/>
  <c r="I252" i="1"/>
  <c r="U251" i="1"/>
  <c r="P251" i="1" s="1"/>
  <c r="T251" i="1"/>
  <c r="Q251" i="1"/>
  <c r="U250" i="1"/>
  <c r="Q250" i="1" s="1"/>
  <c r="T250" i="1"/>
  <c r="P250" i="1"/>
  <c r="U249" i="1"/>
  <c r="T249" i="1"/>
  <c r="Q249" i="1"/>
  <c r="P249" i="1"/>
  <c r="I249" i="1"/>
  <c r="U248" i="1"/>
  <c r="Q248" i="1" s="1"/>
  <c r="T248" i="1"/>
  <c r="U247" i="1"/>
  <c r="T247" i="1"/>
  <c r="Q247" i="1"/>
  <c r="P247" i="1"/>
  <c r="I247" i="1"/>
  <c r="U246" i="1"/>
  <c r="I246" i="1" s="1"/>
  <c r="T246" i="1"/>
  <c r="Q246" i="1"/>
  <c r="P246" i="1"/>
  <c r="H245" i="1"/>
  <c r="G245" i="1"/>
  <c r="U245" i="1" s="1"/>
  <c r="H244" i="1"/>
  <c r="N244" i="1" s="1"/>
  <c r="G244" i="1"/>
  <c r="U244" i="1" s="1"/>
  <c r="U243" i="1"/>
  <c r="Q243" i="1" s="1"/>
  <c r="T243" i="1"/>
  <c r="H243" i="1"/>
  <c r="G243" i="1"/>
  <c r="N243" i="1" s="1"/>
  <c r="H242" i="1"/>
  <c r="U242" i="1" s="1"/>
  <c r="G242" i="1"/>
  <c r="U241" i="1"/>
  <c r="I241" i="1" s="1"/>
  <c r="T241" i="1"/>
  <c r="Q241" i="1"/>
  <c r="P241" i="1"/>
  <c r="O241" i="1"/>
  <c r="M241" i="1" s="1"/>
  <c r="N241" i="1"/>
  <c r="L241" i="1" s="1"/>
  <c r="H241" i="1"/>
  <c r="G241" i="1"/>
  <c r="U240" i="1"/>
  <c r="P240" i="1" s="1"/>
  <c r="Q240" i="1"/>
  <c r="H240" i="1"/>
  <c r="G240" i="1"/>
  <c r="T240" i="1" s="1"/>
  <c r="H239" i="1"/>
  <c r="G239" i="1"/>
  <c r="U239" i="1" s="1"/>
  <c r="H238" i="1"/>
  <c r="G238" i="1"/>
  <c r="U238" i="1" s="1"/>
  <c r="U237" i="1"/>
  <c r="T237" i="1"/>
  <c r="Q237" i="1"/>
  <c r="P237" i="1"/>
  <c r="O237" i="1"/>
  <c r="N237" i="1"/>
  <c r="M237" i="1"/>
  <c r="L237" i="1"/>
  <c r="I237" i="1"/>
  <c r="U236" i="1"/>
  <c r="Q236" i="1" s="1"/>
  <c r="T236" i="1"/>
  <c r="N236" i="1"/>
  <c r="O236" i="1" s="1"/>
  <c r="M236" i="1" s="1"/>
  <c r="L236" i="1"/>
  <c r="U235" i="1"/>
  <c r="I235" i="1" s="1"/>
  <c r="T235" i="1"/>
  <c r="O235" i="1"/>
  <c r="M235" i="1" s="1"/>
  <c r="N235" i="1"/>
  <c r="L235" i="1" s="1"/>
  <c r="U234" i="1"/>
  <c r="Q234" i="1" s="1"/>
  <c r="T234" i="1"/>
  <c r="P234" i="1"/>
  <c r="O234" i="1"/>
  <c r="N234" i="1"/>
  <c r="M234" i="1"/>
  <c r="L234" i="1"/>
  <c r="I234" i="1"/>
  <c r="U233" i="1"/>
  <c r="P233" i="1" s="1"/>
  <c r="T233" i="1"/>
  <c r="Q233" i="1"/>
  <c r="N233" i="1"/>
  <c r="O233" i="1" s="1"/>
  <c r="M233" i="1" s="1"/>
  <c r="I233" i="1"/>
  <c r="U232" i="1"/>
  <c r="Q232" i="1" s="1"/>
  <c r="T232" i="1"/>
  <c r="P232" i="1"/>
  <c r="N232" i="1"/>
  <c r="O232" i="1" s="1"/>
  <c r="M232" i="1" s="1"/>
  <c r="L232" i="1"/>
  <c r="I232" i="1"/>
  <c r="U231" i="1"/>
  <c r="T231" i="1"/>
  <c r="Q231" i="1"/>
  <c r="P231" i="1"/>
  <c r="O231" i="1"/>
  <c r="N231" i="1"/>
  <c r="L231" i="1" s="1"/>
  <c r="M231" i="1"/>
  <c r="I231" i="1"/>
  <c r="U230" i="1"/>
  <c r="Q230" i="1" s="1"/>
  <c r="T230" i="1"/>
  <c r="N230" i="1"/>
  <c r="O230" i="1" s="1"/>
  <c r="M230" i="1" s="1"/>
  <c r="L230" i="1"/>
  <c r="U229" i="1"/>
  <c r="P229" i="1" s="1"/>
  <c r="T229" i="1"/>
  <c r="Q229" i="1"/>
  <c r="O229" i="1"/>
  <c r="M229" i="1" s="1"/>
  <c r="N229" i="1"/>
  <c r="L229" i="1"/>
  <c r="I229" i="1"/>
  <c r="U228" i="1"/>
  <c r="Q228" i="1" s="1"/>
  <c r="T228" i="1"/>
  <c r="P228" i="1"/>
  <c r="N228" i="1"/>
  <c r="O228" i="1" s="1"/>
  <c r="M228" i="1" s="1"/>
  <c r="I228" i="1"/>
  <c r="U227" i="1"/>
  <c r="Q227" i="1" s="1"/>
  <c r="T227" i="1"/>
  <c r="N227" i="1"/>
  <c r="O227" i="1" s="1"/>
  <c r="M227" i="1" s="1"/>
  <c r="L227" i="1"/>
  <c r="I227" i="1"/>
  <c r="U226" i="1"/>
  <c r="I226" i="1" s="1"/>
  <c r="T226" i="1"/>
  <c r="Q226" i="1"/>
  <c r="P226" i="1"/>
  <c r="N226" i="1"/>
  <c r="O226" i="1" s="1"/>
  <c r="M226" i="1" s="1"/>
  <c r="L226" i="1"/>
  <c r="U225" i="1"/>
  <c r="Q225" i="1" s="1"/>
  <c r="T225" i="1"/>
  <c r="N225" i="1"/>
  <c r="O225" i="1" s="1"/>
  <c r="M225" i="1" s="1"/>
  <c r="I225" i="1"/>
  <c r="U224" i="1"/>
  <c r="T224" i="1"/>
  <c r="Q224" i="1"/>
  <c r="P224" i="1"/>
  <c r="N224" i="1"/>
  <c r="O224" i="1" s="1"/>
  <c r="M224" i="1" s="1"/>
  <c r="L224" i="1"/>
  <c r="I224" i="1"/>
  <c r="U223" i="1"/>
  <c r="Q223" i="1" s="1"/>
  <c r="T223" i="1"/>
  <c r="N223" i="1"/>
  <c r="O223" i="1" s="1"/>
  <c r="M223" i="1" s="1"/>
  <c r="L223" i="1"/>
  <c r="U222" i="1"/>
  <c r="T222" i="1"/>
  <c r="Q222" i="1"/>
  <c r="P222" i="1"/>
  <c r="N222" i="1"/>
  <c r="O222" i="1" s="1"/>
  <c r="M222" i="1" s="1"/>
  <c r="I222" i="1"/>
  <c r="U221" i="1"/>
  <c r="P221" i="1" s="1"/>
  <c r="T221" i="1"/>
  <c r="Q221" i="1"/>
  <c r="N221" i="1"/>
  <c r="O221" i="1" s="1"/>
  <c r="M221" i="1" s="1"/>
  <c r="U220" i="1"/>
  <c r="Q220" i="1" s="1"/>
  <c r="T220" i="1"/>
  <c r="N220" i="1"/>
  <c r="O220" i="1" s="1"/>
  <c r="M220" i="1" s="1"/>
  <c r="U219" i="1"/>
  <c r="Q219" i="1" s="1"/>
  <c r="T219" i="1"/>
  <c r="O219" i="1"/>
  <c r="M219" i="1" s="1"/>
  <c r="N219" i="1"/>
  <c r="L219" i="1"/>
  <c r="I219" i="1"/>
  <c r="U218" i="1"/>
  <c r="T218" i="1"/>
  <c r="Q218" i="1"/>
  <c r="P218" i="1"/>
  <c r="N218" i="1"/>
  <c r="O218" i="1" s="1"/>
  <c r="M218" i="1" s="1"/>
  <c r="L218" i="1"/>
  <c r="I218" i="1"/>
  <c r="U217" i="1"/>
  <c r="T217" i="1"/>
  <c r="Q217" i="1"/>
  <c r="P217" i="1"/>
  <c r="N217" i="1"/>
  <c r="O217" i="1" s="1"/>
  <c r="M217" i="1" s="1"/>
  <c r="I217" i="1"/>
  <c r="U216" i="1"/>
  <c r="P216" i="1" s="1"/>
  <c r="T216" i="1"/>
  <c r="Q216" i="1"/>
  <c r="N216" i="1"/>
  <c r="O216" i="1" s="1"/>
  <c r="M216" i="1" s="1"/>
  <c r="L216" i="1"/>
  <c r="U215" i="1"/>
  <c r="Q215" i="1" s="1"/>
  <c r="T215" i="1"/>
  <c r="P215" i="1"/>
  <c r="O215" i="1"/>
  <c r="M215" i="1" s="1"/>
  <c r="N215" i="1"/>
  <c r="L215" i="1"/>
  <c r="U214" i="1"/>
  <c r="Q214" i="1" s="1"/>
  <c r="T214" i="1"/>
  <c r="P214" i="1"/>
  <c r="N214" i="1"/>
  <c r="O214" i="1" s="1"/>
  <c r="M214" i="1" s="1"/>
  <c r="L214" i="1"/>
  <c r="U213" i="1"/>
  <c r="Q213" i="1" s="1"/>
  <c r="T213" i="1"/>
  <c r="N213" i="1"/>
  <c r="O213" i="1" s="1"/>
  <c r="M213" i="1" s="1"/>
  <c r="L213" i="1"/>
  <c r="U212" i="1"/>
  <c r="Q212" i="1" s="1"/>
  <c r="T212" i="1"/>
  <c r="N212" i="1"/>
  <c r="O212" i="1" s="1"/>
  <c r="M212" i="1" s="1"/>
  <c r="U211" i="1"/>
  <c r="Q211" i="1" s="1"/>
  <c r="T211" i="1"/>
  <c r="O211" i="1"/>
  <c r="N211" i="1"/>
  <c r="M211" i="1"/>
  <c r="L211" i="1"/>
  <c r="I211" i="1"/>
  <c r="U210" i="1"/>
  <c r="T210" i="1"/>
  <c r="Q210" i="1"/>
  <c r="P210" i="1"/>
  <c r="N210" i="1"/>
  <c r="O210" i="1" s="1"/>
  <c r="M210" i="1" s="1"/>
  <c r="L210" i="1"/>
  <c r="I210" i="1"/>
  <c r="U209" i="1"/>
  <c r="I209" i="1" s="1"/>
  <c r="T209" i="1"/>
  <c r="Q209" i="1"/>
  <c r="P209" i="1"/>
  <c r="N209" i="1"/>
  <c r="O209" i="1" s="1"/>
  <c r="M209" i="1" s="1"/>
  <c r="L209" i="1"/>
  <c r="U208" i="1"/>
  <c r="T208" i="1"/>
  <c r="Q208" i="1"/>
  <c r="P208" i="1"/>
  <c r="N208" i="1"/>
  <c r="O208" i="1" s="1"/>
  <c r="M208" i="1" s="1"/>
  <c r="I208" i="1"/>
  <c r="U207" i="1"/>
  <c r="P207" i="1" s="1"/>
  <c r="T207" i="1"/>
  <c r="Q207" i="1"/>
  <c r="O207" i="1"/>
  <c r="M207" i="1" s="1"/>
  <c r="N207" i="1"/>
  <c r="L207" i="1"/>
  <c r="I207" i="1"/>
  <c r="U206" i="1"/>
  <c r="P206" i="1" s="1"/>
  <c r="T206" i="1"/>
  <c r="O206" i="1"/>
  <c r="M206" i="1" s="1"/>
  <c r="N206" i="1"/>
  <c r="L206" i="1"/>
  <c r="U205" i="1"/>
  <c r="T205" i="1"/>
  <c r="Q205" i="1"/>
  <c r="P205" i="1"/>
  <c r="N205" i="1"/>
  <c r="O205" i="1" s="1"/>
  <c r="M205" i="1" s="1"/>
  <c r="I205" i="1"/>
  <c r="U204" i="1"/>
  <c r="Q204" i="1" s="1"/>
  <c r="T204" i="1"/>
  <c r="P204" i="1"/>
  <c r="O204" i="1"/>
  <c r="M204" i="1" s="1"/>
  <c r="N204" i="1"/>
  <c r="L204" i="1"/>
  <c r="I204" i="1"/>
  <c r="U203" i="1"/>
  <c r="T203" i="1"/>
  <c r="Q203" i="1"/>
  <c r="P203" i="1"/>
  <c r="N203" i="1"/>
  <c r="O203" i="1" s="1"/>
  <c r="M203" i="1" s="1"/>
  <c r="L203" i="1"/>
  <c r="I203" i="1"/>
  <c r="U202" i="1"/>
  <c r="I202" i="1" s="1"/>
  <c r="T202" i="1"/>
  <c r="Q202" i="1"/>
  <c r="P202" i="1"/>
  <c r="O202" i="1"/>
  <c r="M202" i="1" s="1"/>
  <c r="N202" i="1"/>
  <c r="L202" i="1"/>
  <c r="U201" i="1"/>
  <c r="T201" i="1"/>
  <c r="Q201" i="1"/>
  <c r="P201" i="1"/>
  <c r="N201" i="1"/>
  <c r="O201" i="1" s="1"/>
  <c r="M201" i="1" s="1"/>
  <c r="I201" i="1"/>
  <c r="U200" i="1"/>
  <c r="T200" i="1"/>
  <c r="Q200" i="1"/>
  <c r="P200" i="1"/>
  <c r="N200" i="1"/>
  <c r="O200" i="1" s="1"/>
  <c r="M200" i="1" s="1"/>
  <c r="I200" i="1"/>
  <c r="U199" i="1"/>
  <c r="I199" i="1" s="1"/>
  <c r="T199" i="1"/>
  <c r="O199" i="1"/>
  <c r="M199" i="1" s="1"/>
  <c r="N199" i="1"/>
  <c r="L199" i="1" s="1"/>
  <c r="U198" i="1"/>
  <c r="P198" i="1" s="1"/>
  <c r="T198" i="1"/>
  <c r="Q198" i="1"/>
  <c r="O198" i="1"/>
  <c r="N198" i="1"/>
  <c r="M198" i="1"/>
  <c r="L198" i="1"/>
  <c r="U197" i="1"/>
  <c r="P197" i="1" s="1"/>
  <c r="T197" i="1"/>
  <c r="Q197" i="1"/>
  <c r="N197" i="1"/>
  <c r="O197" i="1" s="1"/>
  <c r="M197" i="1" s="1"/>
  <c r="I197" i="1"/>
  <c r="U196" i="1"/>
  <c r="P196" i="1" s="1"/>
  <c r="T196" i="1"/>
  <c r="N196" i="1"/>
  <c r="O196" i="1" s="1"/>
  <c r="M196" i="1" s="1"/>
  <c r="L196" i="1"/>
  <c r="I196" i="1"/>
  <c r="U195" i="1"/>
  <c r="I195" i="1" s="1"/>
  <c r="T195" i="1"/>
  <c r="Q195" i="1"/>
  <c r="P195" i="1"/>
  <c r="N195" i="1"/>
  <c r="O195" i="1" s="1"/>
  <c r="M195" i="1" s="1"/>
  <c r="U194" i="1"/>
  <c r="T194" i="1"/>
  <c r="Q194" i="1"/>
  <c r="P194" i="1"/>
  <c r="O194" i="1"/>
  <c r="N194" i="1"/>
  <c r="M194" i="1"/>
  <c r="L194" i="1"/>
  <c r="I194" i="1"/>
  <c r="U193" i="1"/>
  <c r="Q193" i="1" s="1"/>
  <c r="T193" i="1"/>
  <c r="P193" i="1"/>
  <c r="O193" i="1"/>
  <c r="N193" i="1"/>
  <c r="L193" i="1" s="1"/>
  <c r="M193" i="1"/>
  <c r="U192" i="1"/>
  <c r="I192" i="1" s="1"/>
  <c r="T192" i="1"/>
  <c r="P192" i="1"/>
  <c r="O192" i="1"/>
  <c r="M192" i="1" s="1"/>
  <c r="N192" i="1"/>
  <c r="L192" i="1" s="1"/>
  <c r="U191" i="1"/>
  <c r="Q191" i="1" s="1"/>
  <c r="T191" i="1"/>
  <c r="P191" i="1"/>
  <c r="O191" i="1"/>
  <c r="M191" i="1" s="1"/>
  <c r="N191" i="1"/>
  <c r="L191" i="1"/>
  <c r="I191" i="1"/>
  <c r="U190" i="1"/>
  <c r="T190" i="1"/>
  <c r="Q190" i="1"/>
  <c r="O190" i="1"/>
  <c r="M190" i="1" s="1"/>
  <c r="N190" i="1"/>
  <c r="L190" i="1"/>
  <c r="I190" i="1"/>
  <c r="U189" i="1"/>
  <c r="T189" i="1"/>
  <c r="Q189" i="1"/>
  <c r="P189" i="1"/>
  <c r="N189" i="1"/>
  <c r="O189" i="1" s="1"/>
  <c r="M189" i="1" s="1"/>
  <c r="L189" i="1"/>
  <c r="I189" i="1"/>
  <c r="U188" i="1"/>
  <c r="T188" i="1"/>
  <c r="Q188" i="1"/>
  <c r="N188" i="1"/>
  <c r="O188" i="1" s="1"/>
  <c r="M188" i="1" s="1"/>
  <c r="L188" i="1"/>
  <c r="I188" i="1"/>
  <c r="U187" i="1"/>
  <c r="T187" i="1"/>
  <c r="Q187" i="1"/>
  <c r="P187" i="1"/>
  <c r="O187" i="1"/>
  <c r="N187" i="1"/>
  <c r="M187" i="1"/>
  <c r="L187" i="1"/>
  <c r="I187" i="1"/>
  <c r="U186" i="1"/>
  <c r="Q186" i="1" s="1"/>
  <c r="T186" i="1"/>
  <c r="P186" i="1"/>
  <c r="O186" i="1"/>
  <c r="N186" i="1"/>
  <c r="M186" i="1"/>
  <c r="L186" i="1"/>
  <c r="U185" i="1"/>
  <c r="I185" i="1" s="1"/>
  <c r="T185" i="1"/>
  <c r="O185" i="1"/>
  <c r="M185" i="1" s="1"/>
  <c r="N185" i="1"/>
  <c r="L185" i="1" s="1"/>
  <c r="U184" i="1"/>
  <c r="Q184" i="1" s="1"/>
  <c r="T184" i="1"/>
  <c r="P184" i="1"/>
  <c r="O184" i="1"/>
  <c r="N184" i="1"/>
  <c r="M184" i="1"/>
  <c r="L184" i="1"/>
  <c r="I184" i="1"/>
  <c r="U183" i="1"/>
  <c r="P183" i="1" s="1"/>
  <c r="T183" i="1"/>
  <c r="Q183" i="1"/>
  <c r="N183" i="1"/>
  <c r="O183" i="1" s="1"/>
  <c r="M183" i="1" s="1"/>
  <c r="I183" i="1"/>
  <c r="U182" i="1"/>
  <c r="Q182" i="1" s="1"/>
  <c r="T182" i="1"/>
  <c r="P182" i="1"/>
  <c r="N182" i="1"/>
  <c r="O182" i="1" s="1"/>
  <c r="M182" i="1" s="1"/>
  <c r="L182" i="1"/>
  <c r="I182" i="1"/>
  <c r="U181" i="1"/>
  <c r="T181" i="1"/>
  <c r="Q181" i="1"/>
  <c r="P181" i="1"/>
  <c r="N181" i="1"/>
  <c r="O181" i="1" s="1"/>
  <c r="M181" i="1" s="1"/>
  <c r="L181" i="1"/>
  <c r="I181" i="1"/>
  <c r="U180" i="1"/>
  <c r="Q180" i="1" s="1"/>
  <c r="T180" i="1"/>
  <c r="N180" i="1"/>
  <c r="O180" i="1" s="1"/>
  <c r="M180" i="1" s="1"/>
  <c r="L180" i="1"/>
  <c r="I180" i="1"/>
  <c r="U179" i="1"/>
  <c r="P179" i="1" s="1"/>
  <c r="T179" i="1"/>
  <c r="Q179" i="1"/>
  <c r="O179" i="1"/>
  <c r="M179" i="1" s="1"/>
  <c r="N179" i="1"/>
  <c r="L179" i="1"/>
  <c r="I179" i="1"/>
  <c r="U178" i="1"/>
  <c r="Q178" i="1" s="1"/>
  <c r="T178" i="1"/>
  <c r="N178" i="1"/>
  <c r="O178" i="1" s="1"/>
  <c r="M178" i="1" s="1"/>
  <c r="U177" i="1"/>
  <c r="Q177" i="1" s="1"/>
  <c r="T177" i="1"/>
  <c r="N177" i="1"/>
  <c r="O177" i="1" s="1"/>
  <c r="M177" i="1" s="1"/>
  <c r="L177" i="1"/>
  <c r="I177" i="1"/>
  <c r="U176" i="1"/>
  <c r="T176" i="1"/>
  <c r="Q176" i="1"/>
  <c r="P176" i="1"/>
  <c r="N176" i="1"/>
  <c r="O176" i="1" s="1"/>
  <c r="M176" i="1" s="1"/>
  <c r="L176" i="1"/>
  <c r="I176" i="1"/>
  <c r="U175" i="1"/>
  <c r="Q175" i="1" s="1"/>
  <c r="T175" i="1"/>
  <c r="N175" i="1"/>
  <c r="O175" i="1" s="1"/>
  <c r="M175" i="1" s="1"/>
  <c r="I175" i="1"/>
  <c r="U174" i="1"/>
  <c r="T174" i="1"/>
  <c r="Q174" i="1"/>
  <c r="P174" i="1"/>
  <c r="N174" i="1"/>
  <c r="O174" i="1" s="1"/>
  <c r="M174" i="1" s="1"/>
  <c r="L174" i="1"/>
  <c r="I174" i="1"/>
  <c r="U173" i="1"/>
  <c r="Q173" i="1" s="1"/>
  <c r="T173" i="1"/>
  <c r="N173" i="1"/>
  <c r="O173" i="1" s="1"/>
  <c r="M173" i="1" s="1"/>
  <c r="L173" i="1"/>
  <c r="I173" i="1"/>
  <c r="U172" i="1"/>
  <c r="T172" i="1"/>
  <c r="Q172" i="1"/>
  <c r="P172" i="1"/>
  <c r="N172" i="1"/>
  <c r="O172" i="1" s="1"/>
  <c r="M172" i="1" s="1"/>
  <c r="I172" i="1"/>
  <c r="U171" i="1"/>
  <c r="P171" i="1" s="1"/>
  <c r="T171" i="1"/>
  <c r="Q171" i="1"/>
  <c r="N171" i="1"/>
  <c r="O171" i="1" s="1"/>
  <c r="M171" i="1" s="1"/>
  <c r="U170" i="1"/>
  <c r="Q170" i="1" s="1"/>
  <c r="T170" i="1"/>
  <c r="N170" i="1"/>
  <c r="O170" i="1" s="1"/>
  <c r="M170" i="1" s="1"/>
  <c r="U169" i="1"/>
  <c r="Q169" i="1" s="1"/>
  <c r="T169" i="1"/>
  <c r="O169" i="1"/>
  <c r="M169" i="1" s="1"/>
  <c r="N169" i="1"/>
  <c r="L169" i="1"/>
  <c r="I169" i="1"/>
  <c r="U168" i="1"/>
  <c r="T168" i="1"/>
  <c r="Q168" i="1"/>
  <c r="P168" i="1"/>
  <c r="N168" i="1"/>
  <c r="O168" i="1" s="1"/>
  <c r="M168" i="1" s="1"/>
  <c r="L168" i="1"/>
  <c r="I168" i="1"/>
  <c r="U167" i="1"/>
  <c r="T167" i="1"/>
  <c r="Q167" i="1"/>
  <c r="P167" i="1"/>
  <c r="N167" i="1"/>
  <c r="O167" i="1" s="1"/>
  <c r="M167" i="1" s="1"/>
  <c r="L167" i="1"/>
  <c r="I167" i="1"/>
  <c r="U166" i="1"/>
  <c r="P166" i="1" s="1"/>
  <c r="T166" i="1"/>
  <c r="Q166" i="1"/>
  <c r="N166" i="1"/>
  <c r="O166" i="1" s="1"/>
  <c r="M166" i="1" s="1"/>
  <c r="L166" i="1"/>
  <c r="U165" i="1"/>
  <c r="I165" i="1" s="1"/>
  <c r="T165" i="1"/>
  <c r="Q165" i="1"/>
  <c r="P165" i="1"/>
  <c r="O165" i="1"/>
  <c r="N165" i="1"/>
  <c r="M165" i="1"/>
  <c r="L165" i="1"/>
  <c r="U164" i="1"/>
  <c r="Q164" i="1" s="1"/>
  <c r="T164" i="1"/>
  <c r="P164" i="1"/>
  <c r="N164" i="1"/>
  <c r="O164" i="1" s="1"/>
  <c r="M164" i="1" s="1"/>
  <c r="L164" i="1"/>
  <c r="U163" i="1"/>
  <c r="Q163" i="1" s="1"/>
  <c r="T163" i="1"/>
  <c r="O163" i="1"/>
  <c r="N163" i="1"/>
  <c r="M163" i="1"/>
  <c r="L163" i="1"/>
  <c r="U162" i="1"/>
  <c r="Q162" i="1" s="1"/>
  <c r="T162" i="1"/>
  <c r="N162" i="1"/>
  <c r="O162" i="1" s="1"/>
  <c r="M162" i="1" s="1"/>
  <c r="U161" i="1"/>
  <c r="Q161" i="1" s="1"/>
  <c r="T161" i="1"/>
  <c r="P161" i="1"/>
  <c r="O161" i="1"/>
  <c r="N161" i="1"/>
  <c r="M161" i="1"/>
  <c r="L161" i="1"/>
  <c r="I161" i="1"/>
  <c r="U160" i="1"/>
  <c r="T160" i="1"/>
  <c r="Q160" i="1"/>
  <c r="P160" i="1"/>
  <c r="N160" i="1"/>
  <c r="L160" i="1" s="1"/>
  <c r="I160" i="1"/>
  <c r="U159" i="1"/>
  <c r="T159" i="1"/>
  <c r="Q159" i="1"/>
  <c r="P159" i="1"/>
  <c r="N159" i="1"/>
  <c r="O159" i="1" s="1"/>
  <c r="M159" i="1" s="1"/>
  <c r="L159" i="1"/>
  <c r="I159" i="1"/>
  <c r="U158" i="1"/>
  <c r="T158" i="1"/>
  <c r="Q158" i="1"/>
  <c r="P158" i="1"/>
  <c r="N158" i="1"/>
  <c r="O158" i="1" s="1"/>
  <c r="M158" i="1" s="1"/>
  <c r="L158" i="1"/>
  <c r="I158" i="1"/>
  <c r="U157" i="1"/>
  <c r="P157" i="1" s="1"/>
  <c r="T157" i="1"/>
  <c r="Q157" i="1"/>
  <c r="O157" i="1"/>
  <c r="M157" i="1" s="1"/>
  <c r="N157" i="1"/>
  <c r="L157" i="1"/>
  <c r="I157" i="1"/>
  <c r="U156" i="1"/>
  <c r="P156" i="1" s="1"/>
  <c r="T156" i="1"/>
  <c r="O156" i="1"/>
  <c r="M156" i="1" s="1"/>
  <c r="N156" i="1"/>
  <c r="L156" i="1"/>
  <c r="U155" i="1"/>
  <c r="T155" i="1"/>
  <c r="Q155" i="1"/>
  <c r="P155" i="1"/>
  <c r="N155" i="1"/>
  <c r="O155" i="1" s="1"/>
  <c r="M155" i="1" s="1"/>
  <c r="I155" i="1"/>
  <c r="U154" i="1"/>
  <c r="Q154" i="1" s="1"/>
  <c r="T154" i="1"/>
  <c r="O154" i="1"/>
  <c r="M154" i="1" s="1"/>
  <c r="N154" i="1"/>
  <c r="L154" i="1"/>
  <c r="I154" i="1"/>
  <c r="U153" i="1"/>
  <c r="T153" i="1"/>
  <c r="Q153" i="1"/>
  <c r="P153" i="1"/>
  <c r="N153" i="1"/>
  <c r="O153" i="1" s="1"/>
  <c r="M153" i="1" s="1"/>
  <c r="L153" i="1"/>
  <c r="I153" i="1"/>
  <c r="U152" i="1"/>
  <c r="I152" i="1" s="1"/>
  <c r="T152" i="1"/>
  <c r="Q152" i="1"/>
  <c r="P152" i="1"/>
  <c r="O152" i="1"/>
  <c r="M152" i="1" s="1"/>
  <c r="N152" i="1"/>
  <c r="L152" i="1"/>
  <c r="U151" i="1"/>
  <c r="T151" i="1"/>
  <c r="Q151" i="1"/>
  <c r="P151" i="1"/>
  <c r="N151" i="1"/>
  <c r="O151" i="1" s="1"/>
  <c r="M151" i="1" s="1"/>
  <c r="I151" i="1"/>
  <c r="U150" i="1"/>
  <c r="T150" i="1"/>
  <c r="Q150" i="1"/>
  <c r="P150" i="1"/>
  <c r="N150" i="1"/>
  <c r="O150" i="1" s="1"/>
  <c r="M150" i="1" s="1"/>
  <c r="I150" i="1"/>
  <c r="U149" i="1"/>
  <c r="I149" i="1" s="1"/>
  <c r="T149" i="1"/>
  <c r="O149" i="1"/>
  <c r="M149" i="1" s="1"/>
  <c r="N149" i="1"/>
  <c r="L149" i="1" s="1"/>
  <c r="U148" i="1"/>
  <c r="I148" i="1" s="1"/>
  <c r="T148" i="1"/>
  <c r="Q148" i="1"/>
  <c r="P148" i="1"/>
  <c r="N148" i="1"/>
  <c r="O148" i="1" s="1"/>
  <c r="M148" i="1" s="1"/>
  <c r="L148" i="1"/>
  <c r="U147" i="1"/>
  <c r="T147" i="1"/>
  <c r="Q147" i="1"/>
  <c r="P147" i="1"/>
  <c r="N147" i="1"/>
  <c r="O147" i="1" s="1"/>
  <c r="M147" i="1" s="1"/>
  <c r="I147" i="1"/>
  <c r="U146" i="1"/>
  <c r="Q146" i="1" s="1"/>
  <c r="T146" i="1"/>
  <c r="P146" i="1"/>
  <c r="N146" i="1"/>
  <c r="O146" i="1" s="1"/>
  <c r="M146" i="1" s="1"/>
  <c r="L146" i="1"/>
  <c r="I146" i="1"/>
  <c r="U145" i="1"/>
  <c r="I145" i="1" s="1"/>
  <c r="T145" i="1"/>
  <c r="Q145" i="1"/>
  <c r="P145" i="1"/>
  <c r="N145" i="1"/>
  <c r="O145" i="1" s="1"/>
  <c r="M145" i="1" s="1"/>
  <c r="U144" i="1"/>
  <c r="T144" i="1"/>
  <c r="Q144" i="1"/>
  <c r="P144" i="1"/>
  <c r="N144" i="1"/>
  <c r="O144" i="1" s="1"/>
  <c r="M144" i="1" s="1"/>
  <c r="L144" i="1"/>
  <c r="I144" i="1"/>
  <c r="H143" i="1"/>
  <c r="G143" i="1"/>
  <c r="U143" i="1" s="1"/>
  <c r="U142" i="1"/>
  <c r="P142" i="1" s="1"/>
  <c r="T142" i="1"/>
  <c r="H142" i="1"/>
  <c r="G142" i="1"/>
  <c r="N142" i="1" s="1"/>
  <c r="U141" i="1"/>
  <c r="Q141" i="1" s="1"/>
  <c r="T141" i="1"/>
  <c r="O141" i="1"/>
  <c r="M141" i="1" s="1"/>
  <c r="N141" i="1"/>
  <c r="L141" i="1"/>
  <c r="I141" i="1"/>
  <c r="U140" i="1"/>
  <c r="P140" i="1" s="1"/>
  <c r="T140" i="1"/>
  <c r="Q140" i="1"/>
  <c r="N140" i="1"/>
  <c r="O140" i="1" s="1"/>
  <c r="M140" i="1" s="1"/>
  <c r="L140" i="1"/>
  <c r="I140" i="1"/>
  <c r="H139" i="1"/>
  <c r="G139" i="1"/>
  <c r="N139" i="1" s="1"/>
  <c r="H138" i="1"/>
  <c r="G138" i="1"/>
  <c r="U138" i="1" s="1"/>
  <c r="U137" i="1"/>
  <c r="P137" i="1" s="1"/>
  <c r="T137" i="1"/>
  <c r="Q137" i="1"/>
  <c r="N137" i="1"/>
  <c r="O137" i="1" s="1"/>
  <c r="M137" i="1" s="1"/>
  <c r="I137" i="1"/>
  <c r="U136" i="1"/>
  <c r="I136" i="1" s="1"/>
  <c r="T136" i="1"/>
  <c r="Q136" i="1"/>
  <c r="P136" i="1"/>
  <c r="N136" i="1"/>
  <c r="L136" i="1" s="1"/>
  <c r="H135" i="1"/>
  <c r="G135" i="1"/>
  <c r="U135" i="1" s="1"/>
  <c r="H134" i="1"/>
  <c r="G134" i="1"/>
  <c r="U134" i="1" s="1"/>
  <c r="U133" i="1"/>
  <c r="T133" i="1"/>
  <c r="Q133" i="1"/>
  <c r="P133" i="1"/>
  <c r="N133" i="1"/>
  <c r="O133" i="1" s="1"/>
  <c r="M133" i="1" s="1"/>
  <c r="L133" i="1"/>
  <c r="I133" i="1"/>
  <c r="U132" i="1"/>
  <c r="I132" i="1" s="1"/>
  <c r="T132" i="1"/>
  <c r="Q132" i="1"/>
  <c r="P132" i="1"/>
  <c r="O132" i="1"/>
  <c r="M132" i="1" s="1"/>
  <c r="N132" i="1"/>
  <c r="L132" i="1" s="1"/>
  <c r="N131" i="1"/>
  <c r="O131" i="1" s="1"/>
  <c r="M131" i="1" s="1"/>
  <c r="H131" i="1"/>
  <c r="G131" i="1"/>
  <c r="U131" i="1" s="1"/>
  <c r="H130" i="1"/>
  <c r="U130" i="1" s="1"/>
  <c r="G130" i="1"/>
  <c r="U129" i="1"/>
  <c r="Q129" i="1" s="1"/>
  <c r="T129" i="1"/>
  <c r="N129" i="1"/>
  <c r="O129" i="1" s="1"/>
  <c r="M129" i="1" s="1"/>
  <c r="L129" i="1"/>
  <c r="I129" i="1"/>
  <c r="U128" i="1"/>
  <c r="T128" i="1"/>
  <c r="Q128" i="1"/>
  <c r="P128" i="1"/>
  <c r="N128" i="1"/>
  <c r="O128" i="1" s="1"/>
  <c r="M128" i="1" s="1"/>
  <c r="L128" i="1"/>
  <c r="I128" i="1"/>
  <c r="H127" i="1"/>
  <c r="G127" i="1"/>
  <c r="N127" i="1" s="1"/>
  <c r="N126" i="1"/>
  <c r="O126" i="1" s="1"/>
  <c r="M126" i="1" s="1"/>
  <c r="L126" i="1"/>
  <c r="H126" i="1"/>
  <c r="G126" i="1"/>
  <c r="U126" i="1" s="1"/>
  <c r="U125" i="1"/>
  <c r="T125" i="1"/>
  <c r="Q125" i="1"/>
  <c r="P125" i="1"/>
  <c r="N125" i="1"/>
  <c r="O125" i="1" s="1"/>
  <c r="M125" i="1" s="1"/>
  <c r="L125" i="1"/>
  <c r="I125" i="1"/>
  <c r="U124" i="1"/>
  <c r="I124" i="1" s="1"/>
  <c r="T124" i="1"/>
  <c r="Q124" i="1"/>
  <c r="P124" i="1"/>
  <c r="N124" i="1"/>
  <c r="O124" i="1" s="1"/>
  <c r="M124" i="1" s="1"/>
  <c r="L124" i="1"/>
  <c r="U123" i="1"/>
  <c r="I123" i="1" s="1"/>
  <c r="T123" i="1"/>
  <c r="Q123" i="1"/>
  <c r="P123" i="1"/>
  <c r="O123" i="1"/>
  <c r="M123" i="1" s="1"/>
  <c r="N123" i="1"/>
  <c r="L123" i="1" s="1"/>
  <c r="H123" i="1"/>
  <c r="G123" i="1"/>
  <c r="H122" i="1"/>
  <c r="G122" i="1"/>
  <c r="U122" i="1" s="1"/>
  <c r="H121" i="1"/>
  <c r="G121" i="1"/>
  <c r="U121" i="1" s="1"/>
  <c r="H120" i="1"/>
  <c r="G120" i="1"/>
  <c r="T120" i="1" s="1"/>
  <c r="H119" i="1"/>
  <c r="G119" i="1"/>
  <c r="N119" i="1" s="1"/>
  <c r="N118" i="1"/>
  <c r="O118" i="1" s="1"/>
  <c r="M118" i="1" s="1"/>
  <c r="L118" i="1"/>
  <c r="H118" i="1"/>
  <c r="G118" i="1"/>
  <c r="T118" i="1" s="1"/>
  <c r="U117" i="1"/>
  <c r="I117" i="1" s="1"/>
  <c r="T117" i="1"/>
  <c r="H117" i="1"/>
  <c r="G117" i="1"/>
  <c r="N117" i="1" s="1"/>
  <c r="N116" i="1"/>
  <c r="O116" i="1" s="1"/>
  <c r="M116" i="1" s="1"/>
  <c r="H116" i="1"/>
  <c r="U116" i="1" s="1"/>
  <c r="G116" i="1"/>
  <c r="H115" i="1"/>
  <c r="G115" i="1"/>
  <c r="T115" i="1" s="1"/>
  <c r="H114" i="1"/>
  <c r="G114" i="1"/>
  <c r="N114" i="1" s="1"/>
  <c r="H113" i="1"/>
  <c r="G113" i="1"/>
  <c r="U113" i="1" s="1"/>
  <c r="H112" i="1"/>
  <c r="N112" i="1" s="1"/>
  <c r="G112" i="1"/>
  <c r="U111" i="1"/>
  <c r="Q111" i="1" s="1"/>
  <c r="T111" i="1"/>
  <c r="H111" i="1"/>
  <c r="G111" i="1"/>
  <c r="N111" i="1" s="1"/>
  <c r="H110" i="1"/>
  <c r="G110" i="1"/>
  <c r="U110" i="1" s="1"/>
  <c r="U109" i="1"/>
  <c r="T109" i="1"/>
  <c r="Q109" i="1"/>
  <c r="P109" i="1"/>
  <c r="O109" i="1"/>
  <c r="N109" i="1"/>
  <c r="M109" i="1"/>
  <c r="L109" i="1"/>
  <c r="I109" i="1"/>
  <c r="U108" i="1"/>
  <c r="T108" i="1"/>
  <c r="Q108" i="1"/>
  <c r="P108" i="1"/>
  <c r="N108" i="1"/>
  <c r="O108" i="1" s="1"/>
  <c r="M108" i="1" s="1"/>
  <c r="L108" i="1"/>
  <c r="I108" i="1"/>
  <c r="H107" i="1"/>
  <c r="G107" i="1"/>
  <c r="N107" i="1" s="1"/>
  <c r="N106" i="1"/>
  <c r="O106" i="1" s="1"/>
  <c r="M106" i="1" s="1"/>
  <c r="L106" i="1"/>
  <c r="H106" i="1"/>
  <c r="G106" i="1"/>
  <c r="T106" i="1" s="1"/>
  <c r="U105" i="1"/>
  <c r="I105" i="1" s="1"/>
  <c r="T105" i="1"/>
  <c r="Q105" i="1"/>
  <c r="N105" i="1"/>
  <c r="O105" i="1" s="1"/>
  <c r="M105" i="1" s="1"/>
  <c r="U104" i="1"/>
  <c r="I104" i="1" s="1"/>
  <c r="T104" i="1"/>
  <c r="Q104" i="1"/>
  <c r="P104" i="1"/>
  <c r="N104" i="1"/>
  <c r="O104" i="1" s="1"/>
  <c r="M104" i="1" s="1"/>
  <c r="L104" i="1"/>
  <c r="H103" i="1"/>
  <c r="G103" i="1"/>
  <c r="N103" i="1" s="1"/>
  <c r="H102" i="1"/>
  <c r="G102" i="1"/>
  <c r="N102" i="1" s="1"/>
  <c r="U101" i="1"/>
  <c r="Q101" i="1" s="1"/>
  <c r="T101" i="1"/>
  <c r="N101" i="1"/>
  <c r="O101" i="1" s="1"/>
  <c r="M101" i="1" s="1"/>
  <c r="L101" i="1"/>
  <c r="I101" i="1"/>
  <c r="U100" i="1"/>
  <c r="T100" i="1"/>
  <c r="Q100" i="1"/>
  <c r="P100" i="1"/>
  <c r="N100" i="1"/>
  <c r="O100" i="1" s="1"/>
  <c r="M100" i="1" s="1"/>
  <c r="I100" i="1"/>
  <c r="U99" i="1"/>
  <c r="P99" i="1" s="1"/>
  <c r="T99" i="1"/>
  <c r="Q99" i="1"/>
  <c r="N99" i="1"/>
  <c r="O99" i="1" s="1"/>
  <c r="M99" i="1" s="1"/>
  <c r="I99" i="1"/>
  <c r="H99" i="1"/>
  <c r="G99" i="1"/>
  <c r="H98" i="1"/>
  <c r="G98" i="1"/>
  <c r="U98" i="1" s="1"/>
  <c r="H97" i="1"/>
  <c r="G97" i="1"/>
  <c r="U97" i="1" s="1"/>
  <c r="H96" i="1"/>
  <c r="G96" i="1"/>
  <c r="U96" i="1" s="1"/>
  <c r="H95" i="1"/>
  <c r="G95" i="1"/>
  <c r="U95" i="1" s="1"/>
  <c r="H94" i="1"/>
  <c r="N94" i="1" s="1"/>
  <c r="G94" i="1"/>
  <c r="U94" i="1" s="1"/>
  <c r="U93" i="1"/>
  <c r="I93" i="1" s="1"/>
  <c r="T93" i="1"/>
  <c r="O93" i="1"/>
  <c r="N93" i="1"/>
  <c r="L93" i="1" s="1"/>
  <c r="M93" i="1"/>
  <c r="H93" i="1"/>
  <c r="G93" i="1"/>
  <c r="H92" i="1"/>
  <c r="T92" i="1" s="1"/>
  <c r="G92" i="1"/>
  <c r="U92" i="1" s="1"/>
  <c r="H91" i="1"/>
  <c r="G91" i="1"/>
  <c r="N91" i="1" s="1"/>
  <c r="H90" i="1"/>
  <c r="G90" i="1"/>
  <c r="T90" i="1" s="1"/>
  <c r="H89" i="1"/>
  <c r="G89" i="1"/>
  <c r="U89" i="1" s="1"/>
  <c r="H88" i="1"/>
  <c r="U88" i="1" s="1"/>
  <c r="G88" i="1"/>
  <c r="U87" i="1"/>
  <c r="I87" i="1" s="1"/>
  <c r="T87" i="1"/>
  <c r="Q87" i="1"/>
  <c r="P87" i="1"/>
  <c r="O87" i="1"/>
  <c r="M87" i="1" s="1"/>
  <c r="N87" i="1"/>
  <c r="L87" i="1" s="1"/>
  <c r="H87" i="1"/>
  <c r="G87" i="1"/>
  <c r="H86" i="1"/>
  <c r="G86" i="1"/>
  <c r="U86" i="1" s="1"/>
  <c r="H85" i="1"/>
  <c r="G85" i="1"/>
  <c r="U85" i="1" s="1"/>
  <c r="H84" i="1"/>
  <c r="G84" i="1"/>
  <c r="N84" i="1" s="1"/>
  <c r="H83" i="1"/>
  <c r="G83" i="1"/>
  <c r="N83" i="1" s="1"/>
  <c r="H82" i="1"/>
  <c r="G82" i="1"/>
  <c r="T82" i="1" s="1"/>
  <c r="U81" i="1"/>
  <c r="I81" i="1" s="1"/>
  <c r="T81" i="1"/>
  <c r="Q81" i="1"/>
  <c r="H81" i="1"/>
  <c r="G81" i="1"/>
  <c r="N81" i="1" s="1"/>
  <c r="H80" i="1"/>
  <c r="U80" i="1" s="1"/>
  <c r="G80" i="1"/>
  <c r="H79" i="1"/>
  <c r="G79" i="1"/>
  <c r="N79" i="1" s="1"/>
  <c r="H78" i="1"/>
  <c r="G78" i="1"/>
  <c r="N78" i="1" s="1"/>
  <c r="H77" i="1"/>
  <c r="G77" i="1"/>
  <c r="N77" i="1" s="1"/>
  <c r="H76" i="1"/>
  <c r="N76" i="1" s="1"/>
  <c r="G76" i="1"/>
  <c r="U75" i="1"/>
  <c r="Q75" i="1" s="1"/>
  <c r="T75" i="1"/>
  <c r="H75" i="1"/>
  <c r="G75" i="1"/>
  <c r="N75" i="1" s="1"/>
  <c r="H74" i="1"/>
  <c r="G74" i="1"/>
  <c r="U74" i="1" s="1"/>
  <c r="U73" i="1"/>
  <c r="T73" i="1"/>
  <c r="Q73" i="1"/>
  <c r="P73" i="1"/>
  <c r="O73" i="1"/>
  <c r="N73" i="1"/>
  <c r="M73" i="1"/>
  <c r="L73" i="1"/>
  <c r="I73" i="1"/>
  <c r="U72" i="1"/>
  <c r="T72" i="1"/>
  <c r="Q72" i="1"/>
  <c r="P72" i="1"/>
  <c r="N72" i="1"/>
  <c r="O72" i="1" s="1"/>
  <c r="M72" i="1" s="1"/>
  <c r="L72" i="1"/>
  <c r="I72" i="1"/>
  <c r="H71" i="1"/>
  <c r="G71" i="1"/>
  <c r="N71" i="1" s="1"/>
  <c r="H70" i="1"/>
  <c r="G70" i="1"/>
  <c r="T70" i="1" s="1"/>
  <c r="U69" i="1"/>
  <c r="I69" i="1" s="1"/>
  <c r="T69" i="1"/>
  <c r="N69" i="1"/>
  <c r="O69" i="1" s="1"/>
  <c r="M69" i="1" s="1"/>
  <c r="U68" i="1"/>
  <c r="I68" i="1" s="1"/>
  <c r="T68" i="1"/>
  <c r="Q68" i="1"/>
  <c r="P68" i="1"/>
  <c r="N68" i="1"/>
  <c r="O68" i="1" s="1"/>
  <c r="M68" i="1" s="1"/>
  <c r="L68" i="1"/>
  <c r="H67" i="1"/>
  <c r="G67" i="1"/>
  <c r="N67" i="1" s="1"/>
  <c r="H66" i="1"/>
  <c r="G66" i="1"/>
  <c r="T66" i="1" s="1"/>
  <c r="U65" i="1"/>
  <c r="T65" i="1"/>
  <c r="Q65" i="1"/>
  <c r="P65" i="1"/>
  <c r="N65" i="1"/>
  <c r="O65" i="1" s="1"/>
  <c r="M65" i="1" s="1"/>
  <c r="L65" i="1"/>
  <c r="I65" i="1"/>
  <c r="U64" i="1"/>
  <c r="T64" i="1"/>
  <c r="Q64" i="1"/>
  <c r="P64" i="1"/>
  <c r="N64" i="1"/>
  <c r="O64" i="1" s="1"/>
  <c r="M64" i="1" s="1"/>
  <c r="L64" i="1"/>
  <c r="I64" i="1"/>
  <c r="U63" i="1"/>
  <c r="P63" i="1" s="1"/>
  <c r="T63" i="1"/>
  <c r="Q63" i="1"/>
  <c r="O63" i="1"/>
  <c r="M63" i="1"/>
  <c r="L63" i="1"/>
  <c r="U62" i="1"/>
  <c r="Q62" i="1" s="1"/>
  <c r="T62" i="1"/>
  <c r="O62" i="1"/>
  <c r="M62" i="1" s="1"/>
  <c r="L62" i="1"/>
  <c r="U61" i="1"/>
  <c r="P61" i="1" s="1"/>
  <c r="T61" i="1"/>
  <c r="Q61" i="1"/>
  <c r="O61" i="1"/>
  <c r="M61" i="1"/>
  <c r="L61" i="1"/>
  <c r="U60" i="1"/>
  <c r="I60" i="1" s="1"/>
  <c r="T60" i="1"/>
  <c r="Q60" i="1"/>
  <c r="P60" i="1"/>
  <c r="O60" i="1"/>
  <c r="M60" i="1"/>
  <c r="L60" i="1"/>
  <c r="U59" i="1"/>
  <c r="P59" i="1" s="1"/>
  <c r="T59" i="1"/>
  <c r="Q59" i="1"/>
  <c r="O59" i="1"/>
  <c r="M59" i="1"/>
  <c r="L59" i="1"/>
  <c r="I59" i="1"/>
  <c r="U58" i="1"/>
  <c r="T58" i="1"/>
  <c r="Q58" i="1"/>
  <c r="P58" i="1"/>
  <c r="O58" i="1"/>
  <c r="M58" i="1"/>
  <c r="L58" i="1"/>
  <c r="I58" i="1"/>
  <c r="U57" i="1"/>
  <c r="Q57" i="1" s="1"/>
  <c r="T57" i="1"/>
  <c r="O57" i="1"/>
  <c r="M57" i="1"/>
  <c r="L57" i="1"/>
  <c r="I57" i="1"/>
  <c r="U56" i="1"/>
  <c r="P56" i="1" s="1"/>
  <c r="T56" i="1"/>
  <c r="Q56" i="1"/>
  <c r="O56" i="1"/>
  <c r="M56" i="1" s="1"/>
  <c r="L56" i="1"/>
  <c r="I56" i="1"/>
  <c r="U55" i="1"/>
  <c r="P55" i="1" s="1"/>
  <c r="T55" i="1"/>
  <c r="Q55" i="1"/>
  <c r="O55" i="1"/>
  <c r="M55" i="1"/>
  <c r="L55" i="1"/>
  <c r="U54" i="1"/>
  <c r="Q54" i="1" s="1"/>
  <c r="T54" i="1"/>
  <c r="O54" i="1"/>
  <c r="M54" i="1" s="1"/>
  <c r="L54" i="1"/>
  <c r="U53" i="1"/>
  <c r="P53" i="1" s="1"/>
  <c r="T53" i="1"/>
  <c r="Q53" i="1"/>
  <c r="O53" i="1"/>
  <c r="M53" i="1"/>
  <c r="L53" i="1"/>
  <c r="U52" i="1"/>
  <c r="I52" i="1" s="1"/>
  <c r="T52" i="1"/>
  <c r="Q52" i="1"/>
  <c r="P52" i="1"/>
  <c r="O52" i="1"/>
  <c r="M52" i="1"/>
  <c r="L52" i="1"/>
  <c r="U51" i="1"/>
  <c r="P51" i="1" s="1"/>
  <c r="T51" i="1"/>
  <c r="Q51" i="1"/>
  <c r="O51" i="1"/>
  <c r="M51" i="1"/>
  <c r="L51" i="1"/>
  <c r="I51" i="1"/>
  <c r="U50" i="1"/>
  <c r="T50" i="1"/>
  <c r="Q50" i="1"/>
  <c r="P50" i="1"/>
  <c r="O50" i="1"/>
  <c r="M50" i="1"/>
  <c r="L50" i="1"/>
  <c r="I50" i="1"/>
  <c r="U49" i="1"/>
  <c r="Q49" i="1" s="1"/>
  <c r="T49" i="1"/>
  <c r="O49" i="1"/>
  <c r="M49" i="1" s="1"/>
  <c r="L49" i="1"/>
  <c r="I49" i="1"/>
  <c r="U48" i="1"/>
  <c r="P48" i="1" s="1"/>
  <c r="T48" i="1"/>
  <c r="Q48" i="1"/>
  <c r="O48" i="1"/>
  <c r="M48" i="1"/>
  <c r="L48" i="1"/>
  <c r="I48" i="1"/>
  <c r="U47" i="1"/>
  <c r="P47" i="1" s="1"/>
  <c r="T47" i="1"/>
  <c r="Q47" i="1"/>
  <c r="O47" i="1"/>
  <c r="M47" i="1"/>
  <c r="L47" i="1"/>
  <c r="U46" i="1"/>
  <c r="Q46" i="1" s="1"/>
  <c r="T46" i="1"/>
  <c r="O46" i="1"/>
  <c r="M46" i="1" s="1"/>
  <c r="L46" i="1"/>
  <c r="U45" i="1"/>
  <c r="P45" i="1" s="1"/>
  <c r="T45" i="1"/>
  <c r="Q45" i="1"/>
  <c r="O45" i="1"/>
  <c r="M45" i="1"/>
  <c r="L45" i="1"/>
  <c r="U44" i="1"/>
  <c r="I44" i="1" s="1"/>
  <c r="T44" i="1"/>
  <c r="Q44" i="1"/>
  <c r="P44" i="1"/>
  <c r="O44" i="1"/>
  <c r="M44" i="1"/>
  <c r="L44" i="1"/>
  <c r="U43" i="1"/>
  <c r="P43" i="1" s="1"/>
  <c r="T43" i="1"/>
  <c r="Q43" i="1"/>
  <c r="O43" i="1"/>
  <c r="M43" i="1"/>
  <c r="L43" i="1"/>
  <c r="I43" i="1"/>
  <c r="U42" i="1"/>
  <c r="T42" i="1"/>
  <c r="Q42" i="1"/>
  <c r="P42" i="1"/>
  <c r="O42" i="1"/>
  <c r="M42" i="1"/>
  <c r="L42" i="1"/>
  <c r="I42" i="1"/>
  <c r="U41" i="1"/>
  <c r="Q41" i="1" s="1"/>
  <c r="T41" i="1"/>
  <c r="O41" i="1"/>
  <c r="M41" i="1" s="1"/>
  <c r="L41" i="1"/>
  <c r="I41" i="1"/>
  <c r="U40" i="1"/>
  <c r="P40" i="1" s="1"/>
  <c r="T40" i="1"/>
  <c r="Q40" i="1"/>
  <c r="O40" i="1"/>
  <c r="M40" i="1" s="1"/>
  <c r="L40" i="1"/>
  <c r="I40" i="1"/>
  <c r="U39" i="1"/>
  <c r="P39" i="1" s="1"/>
  <c r="T39" i="1"/>
  <c r="Q39" i="1"/>
  <c r="O39" i="1"/>
  <c r="M39" i="1"/>
  <c r="L39" i="1"/>
  <c r="U38" i="1"/>
  <c r="Q38" i="1" s="1"/>
  <c r="T38" i="1"/>
  <c r="O38" i="1"/>
  <c r="M38" i="1" s="1"/>
  <c r="L38" i="1"/>
  <c r="U37" i="1"/>
  <c r="P37" i="1" s="1"/>
  <c r="T37" i="1"/>
  <c r="Q37" i="1"/>
  <c r="O37" i="1"/>
  <c r="M37" i="1"/>
  <c r="L37" i="1"/>
  <c r="U36" i="1"/>
  <c r="I36" i="1" s="1"/>
  <c r="T36" i="1"/>
  <c r="Q36" i="1"/>
  <c r="P36" i="1"/>
  <c r="O36" i="1"/>
  <c r="M36" i="1"/>
  <c r="L36" i="1"/>
  <c r="U35" i="1"/>
  <c r="P35" i="1" s="1"/>
  <c r="T35" i="1"/>
  <c r="Q35" i="1"/>
  <c r="O35" i="1"/>
  <c r="M35" i="1"/>
  <c r="L35" i="1"/>
  <c r="I35" i="1"/>
  <c r="U34" i="1"/>
  <c r="T34" i="1"/>
  <c r="Q34" i="1"/>
  <c r="P34" i="1"/>
  <c r="O34" i="1"/>
  <c r="M34" i="1"/>
  <c r="L34" i="1"/>
  <c r="I34" i="1"/>
  <c r="U33" i="1"/>
  <c r="Q33" i="1" s="1"/>
  <c r="T33" i="1"/>
  <c r="O33" i="1"/>
  <c r="M33" i="1"/>
  <c r="L33" i="1"/>
  <c r="I33" i="1"/>
  <c r="U32" i="1"/>
  <c r="P32" i="1" s="1"/>
  <c r="T32" i="1"/>
  <c r="Q32" i="1"/>
  <c r="O32" i="1"/>
  <c r="M32" i="1"/>
  <c r="L32" i="1"/>
  <c r="I32" i="1"/>
  <c r="U31" i="1"/>
  <c r="P31" i="1" s="1"/>
  <c r="T31" i="1"/>
  <c r="Q31" i="1"/>
  <c r="O31" i="1"/>
  <c r="M31" i="1"/>
  <c r="L31" i="1"/>
  <c r="U30" i="1"/>
  <c r="Q30" i="1" s="1"/>
  <c r="T30" i="1"/>
  <c r="O30" i="1"/>
  <c r="M30" i="1" s="1"/>
  <c r="L30" i="1"/>
  <c r="U29" i="1"/>
  <c r="P29" i="1" s="1"/>
  <c r="T29" i="1"/>
  <c r="Q29" i="1"/>
  <c r="O29" i="1"/>
  <c r="M29" i="1"/>
  <c r="L29" i="1"/>
  <c r="U28" i="1"/>
  <c r="I28" i="1" s="1"/>
  <c r="T28" i="1"/>
  <c r="Q28" i="1"/>
  <c r="P28" i="1"/>
  <c r="O28" i="1"/>
  <c r="M28" i="1"/>
  <c r="L28" i="1"/>
  <c r="U27" i="1"/>
  <c r="P27" i="1" s="1"/>
  <c r="T27" i="1"/>
  <c r="Q27" i="1"/>
  <c r="O27" i="1"/>
  <c r="M27" i="1"/>
  <c r="L27" i="1"/>
  <c r="I27" i="1"/>
  <c r="U26" i="1"/>
  <c r="T26" i="1"/>
  <c r="Q26" i="1"/>
  <c r="P26" i="1"/>
  <c r="O26" i="1"/>
  <c r="M26" i="1"/>
  <c r="L26" i="1"/>
  <c r="I26" i="1"/>
  <c r="U25" i="1"/>
  <c r="Q25" i="1" s="1"/>
  <c r="T25" i="1"/>
  <c r="O25" i="1"/>
  <c r="M25" i="1"/>
  <c r="L25" i="1"/>
  <c r="I25" i="1"/>
  <c r="U24" i="1"/>
  <c r="T24" i="1"/>
  <c r="Q24" i="1"/>
  <c r="P24" i="1"/>
  <c r="O24" i="1"/>
  <c r="M24" i="1" s="1"/>
  <c r="L24" i="1"/>
  <c r="I24" i="1"/>
  <c r="U23" i="1"/>
  <c r="P23" i="1" s="1"/>
  <c r="T23" i="1"/>
  <c r="Q23" i="1"/>
  <c r="O23" i="1"/>
  <c r="M23" i="1"/>
  <c r="L23" i="1"/>
  <c r="U22" i="1"/>
  <c r="Q22" i="1" s="1"/>
  <c r="T22" i="1"/>
  <c r="O22" i="1"/>
  <c r="M22" i="1" s="1"/>
  <c r="L22" i="1"/>
  <c r="U21" i="1"/>
  <c r="P21" i="1" s="1"/>
  <c r="T21" i="1"/>
  <c r="Q21" i="1"/>
  <c r="O21" i="1"/>
  <c r="M21" i="1"/>
  <c r="L21" i="1"/>
  <c r="U20" i="1"/>
  <c r="I20" i="1" s="1"/>
  <c r="T20" i="1"/>
  <c r="Q20" i="1"/>
  <c r="P20" i="1"/>
  <c r="O20" i="1"/>
  <c r="M20" i="1"/>
  <c r="L20" i="1"/>
  <c r="U19" i="1"/>
  <c r="P19" i="1" s="1"/>
  <c r="T19" i="1"/>
  <c r="Q19" i="1"/>
  <c r="O19" i="1"/>
  <c r="M19" i="1"/>
  <c r="L19" i="1"/>
  <c r="I19" i="1"/>
  <c r="U18" i="1"/>
  <c r="T18" i="1"/>
  <c r="Q18" i="1"/>
  <c r="P18" i="1"/>
  <c r="O18" i="1"/>
  <c r="M18" i="1"/>
  <c r="L18" i="1"/>
  <c r="I18" i="1"/>
  <c r="U17" i="1"/>
  <c r="Q17" i="1" s="1"/>
  <c r="T17" i="1"/>
  <c r="O17" i="1"/>
  <c r="M17" i="1" s="1"/>
  <c r="L17" i="1"/>
  <c r="I17" i="1"/>
  <c r="U16" i="1"/>
  <c r="T16" i="1"/>
  <c r="Q16" i="1"/>
  <c r="P16" i="1"/>
  <c r="O16" i="1"/>
  <c r="M16" i="1"/>
  <c r="L16" i="1"/>
  <c r="I16" i="1"/>
  <c r="U15" i="1"/>
  <c r="P15" i="1" s="1"/>
  <c r="T15" i="1"/>
  <c r="Q15" i="1"/>
  <c r="O15" i="1"/>
  <c r="M15" i="1"/>
  <c r="L15" i="1"/>
  <c r="U14" i="1"/>
  <c r="Q14" i="1" s="1"/>
  <c r="T14" i="1"/>
  <c r="O14" i="1"/>
  <c r="M14" i="1" s="1"/>
  <c r="L14" i="1"/>
  <c r="U13" i="1"/>
  <c r="P13" i="1" s="1"/>
  <c r="T13" i="1"/>
  <c r="Q13" i="1"/>
  <c r="O13" i="1"/>
  <c r="M13" i="1"/>
  <c r="L13" i="1"/>
  <c r="U12" i="1"/>
  <c r="I12" i="1" s="1"/>
  <c r="T12" i="1"/>
  <c r="Q12" i="1"/>
  <c r="P12" i="1"/>
  <c r="O12" i="1"/>
  <c r="M12" i="1"/>
  <c r="L12" i="1"/>
  <c r="U11" i="1"/>
  <c r="P11" i="1" s="1"/>
  <c r="T11" i="1"/>
  <c r="Q11" i="1"/>
  <c r="O11" i="1"/>
  <c r="M11" i="1"/>
  <c r="L11" i="1"/>
  <c r="I11" i="1"/>
  <c r="U10" i="1"/>
  <c r="T10" i="1"/>
  <c r="Q10" i="1"/>
  <c r="P10" i="1"/>
  <c r="O10" i="1"/>
  <c r="M10" i="1"/>
  <c r="L10" i="1"/>
  <c r="I10" i="1"/>
  <c r="U9" i="1"/>
  <c r="Q9" i="1" s="1"/>
  <c r="T9" i="1"/>
  <c r="O9" i="1"/>
  <c r="M9" i="1" s="1"/>
  <c r="L9" i="1"/>
  <c r="I9" i="1"/>
  <c r="U8" i="1"/>
  <c r="T8" i="1"/>
  <c r="Q8" i="1"/>
  <c r="P8" i="1"/>
  <c r="O8" i="1"/>
  <c r="M8" i="1"/>
  <c r="L8" i="1"/>
  <c r="I8" i="1"/>
  <c r="U7" i="1"/>
  <c r="P7" i="1" s="1"/>
  <c r="T7" i="1"/>
  <c r="Q7" i="1"/>
  <c r="O7" i="1"/>
  <c r="M7" i="1"/>
  <c r="L7" i="1"/>
  <c r="U6" i="1"/>
  <c r="Q6" i="1" s="1"/>
  <c r="T6" i="1"/>
  <c r="O6" i="1"/>
  <c r="M6" i="1" s="1"/>
  <c r="L6" i="1"/>
  <c r="T5" i="1"/>
  <c r="N5" i="1"/>
  <c r="O5" i="1" s="1"/>
  <c r="M5" i="1" s="1"/>
  <c r="T4" i="1"/>
  <c r="O4" i="1"/>
  <c r="M4" i="1" s="1"/>
  <c r="N4" i="1"/>
  <c r="L4" i="1"/>
  <c r="T3" i="1"/>
  <c r="O3" i="1"/>
  <c r="N3" i="1"/>
  <c r="M3" i="1"/>
  <c r="L3" i="1"/>
  <c r="T2" i="1"/>
  <c r="O2" i="1"/>
  <c r="M2" i="1" s="1"/>
  <c r="N2" i="1"/>
  <c r="L2" i="1" s="1"/>
  <c r="P95" i="1" l="1"/>
  <c r="Q95" i="1"/>
  <c r="I95" i="1"/>
  <c r="Q97" i="1"/>
  <c r="P97" i="1"/>
  <c r="I97" i="1"/>
  <c r="P96" i="1"/>
  <c r="Q96" i="1"/>
  <c r="I96" i="1"/>
  <c r="O112" i="1"/>
  <c r="M112" i="1" s="1"/>
  <c r="L112" i="1"/>
  <c r="P110" i="1"/>
  <c r="Q110" i="1"/>
  <c r="I110" i="1"/>
  <c r="L75" i="1"/>
  <c r="O75" i="1"/>
  <c r="M75" i="1" s="1"/>
  <c r="O76" i="1"/>
  <c r="M76" i="1" s="1"/>
  <c r="L76" i="1"/>
  <c r="O111" i="1"/>
  <c r="M111" i="1" s="1"/>
  <c r="L111" i="1"/>
  <c r="Q245" i="1"/>
  <c r="P245" i="1"/>
  <c r="I245" i="1"/>
  <c r="Q94" i="1"/>
  <c r="I94" i="1"/>
  <c r="P94" i="1"/>
  <c r="O79" i="1"/>
  <c r="M79" i="1" s="1"/>
  <c r="L79" i="1"/>
  <c r="P134" i="1"/>
  <c r="Q134" i="1"/>
  <c r="I134" i="1"/>
  <c r="O103" i="1"/>
  <c r="M103" i="1" s="1"/>
  <c r="L103" i="1"/>
  <c r="Q239" i="1"/>
  <c r="P239" i="1"/>
  <c r="I239" i="1"/>
  <c r="L102" i="1"/>
  <c r="O102" i="1"/>
  <c r="M102" i="1" s="1"/>
  <c r="Q116" i="1"/>
  <c r="P116" i="1"/>
  <c r="I116" i="1"/>
  <c r="O117" i="1"/>
  <c r="M117" i="1" s="1"/>
  <c r="L117" i="1"/>
  <c r="I113" i="1"/>
  <c r="Q113" i="1"/>
  <c r="P113" i="1"/>
  <c r="Q86" i="1"/>
  <c r="P86" i="1"/>
  <c r="I86" i="1"/>
  <c r="O77" i="1"/>
  <c r="M77" i="1" s="1"/>
  <c r="L77" i="1"/>
  <c r="L84" i="1"/>
  <c r="O84" i="1"/>
  <c r="M84" i="1" s="1"/>
  <c r="I138" i="1"/>
  <c r="Q138" i="1"/>
  <c r="P138" i="1"/>
  <c r="Q80" i="1"/>
  <c r="P80" i="1"/>
  <c r="I80" i="1"/>
  <c r="P238" i="1"/>
  <c r="Q238" i="1"/>
  <c r="I238" i="1"/>
  <c r="I89" i="1"/>
  <c r="Q89" i="1"/>
  <c r="P89" i="1"/>
  <c r="P130" i="1"/>
  <c r="Q130" i="1"/>
  <c r="I130" i="1"/>
  <c r="L139" i="1"/>
  <c r="O139" i="1"/>
  <c r="M139" i="1" s="1"/>
  <c r="Q135" i="1"/>
  <c r="P135" i="1"/>
  <c r="I135" i="1"/>
  <c r="I85" i="1"/>
  <c r="Q85" i="1"/>
  <c r="P85" i="1"/>
  <c r="L83" i="1"/>
  <c r="O83" i="1"/>
  <c r="M83" i="1" s="1"/>
  <c r="Q92" i="1"/>
  <c r="P92" i="1"/>
  <c r="I92" i="1"/>
  <c r="Q242" i="1"/>
  <c r="P242" i="1"/>
  <c r="I242" i="1"/>
  <c r="O114" i="1"/>
  <c r="M114" i="1" s="1"/>
  <c r="L114" i="1"/>
  <c r="P88" i="1"/>
  <c r="Q88" i="1"/>
  <c r="I88" i="1"/>
  <c r="O142" i="1"/>
  <c r="M142" i="1" s="1"/>
  <c r="L142" i="1"/>
  <c r="O243" i="1"/>
  <c r="M243" i="1" s="1"/>
  <c r="L243" i="1"/>
  <c r="P74" i="1"/>
  <c r="Q74" i="1"/>
  <c r="I74" i="1"/>
  <c r="Q122" i="1"/>
  <c r="P122" i="1"/>
  <c r="I122" i="1"/>
  <c r="L107" i="1"/>
  <c r="O107" i="1"/>
  <c r="M107" i="1" s="1"/>
  <c r="O94" i="1"/>
  <c r="M94" i="1" s="1"/>
  <c r="L94" i="1"/>
  <c r="L78" i="1"/>
  <c r="O78" i="1"/>
  <c r="M78" i="1" s="1"/>
  <c r="O81" i="1"/>
  <c r="M81" i="1" s="1"/>
  <c r="L81" i="1"/>
  <c r="P121" i="1"/>
  <c r="Q121" i="1"/>
  <c r="I121" i="1"/>
  <c r="O67" i="1"/>
  <c r="M67" i="1" s="1"/>
  <c r="L67" i="1"/>
  <c r="O127" i="1"/>
  <c r="M127" i="1" s="1"/>
  <c r="L127" i="1"/>
  <c r="Q98" i="1"/>
  <c r="P98" i="1"/>
  <c r="I98" i="1"/>
  <c r="Q131" i="1"/>
  <c r="I131" i="1"/>
  <c r="P131" i="1"/>
  <c r="O91" i="1"/>
  <c r="M91" i="1" s="1"/>
  <c r="L91" i="1"/>
  <c r="Q126" i="1"/>
  <c r="P126" i="1"/>
  <c r="I126" i="1"/>
  <c r="P143" i="1"/>
  <c r="Q143" i="1"/>
  <c r="I143" i="1"/>
  <c r="P244" i="1"/>
  <c r="Q244" i="1"/>
  <c r="I244" i="1"/>
  <c r="L119" i="1"/>
  <c r="O119" i="1"/>
  <c r="M119" i="1" s="1"/>
  <c r="O71" i="1"/>
  <c r="M71" i="1" s="1"/>
  <c r="L71" i="1"/>
  <c r="O244" i="1"/>
  <c r="M244" i="1" s="1"/>
  <c r="L244" i="1"/>
  <c r="P69" i="1"/>
  <c r="P81" i="1"/>
  <c r="P105" i="1"/>
  <c r="P117" i="1"/>
  <c r="Q142" i="1"/>
  <c r="P149" i="1"/>
  <c r="Q156" i="1"/>
  <c r="I178" i="1"/>
  <c r="P199" i="1"/>
  <c r="Q206" i="1"/>
  <c r="Q274" i="1"/>
  <c r="P287" i="1"/>
  <c r="Q149" i="1"/>
  <c r="I171" i="1"/>
  <c r="L178" i="1"/>
  <c r="Q199" i="1"/>
  <c r="I221" i="1"/>
  <c r="L228" i="1"/>
  <c r="Q287" i="1"/>
  <c r="I7" i="1"/>
  <c r="I15" i="1"/>
  <c r="I23" i="1"/>
  <c r="I31" i="1"/>
  <c r="I39" i="1"/>
  <c r="I47" i="1"/>
  <c r="I55" i="1"/>
  <c r="I63" i="1"/>
  <c r="L99" i="1"/>
  <c r="O136" i="1"/>
  <c r="M136" i="1" s="1"/>
  <c r="I164" i="1"/>
  <c r="L171" i="1"/>
  <c r="Q192" i="1"/>
  <c r="I214" i="1"/>
  <c r="L221" i="1"/>
  <c r="P235" i="1"/>
  <c r="Q93" i="1"/>
  <c r="N130" i="1"/>
  <c r="L150" i="1"/>
  <c r="P178" i="1"/>
  <c r="Q185" i="1"/>
  <c r="I193" i="1"/>
  <c r="L200" i="1"/>
  <c r="Q235" i="1"/>
  <c r="Q275" i="1"/>
  <c r="P288" i="1"/>
  <c r="P93" i="1"/>
  <c r="P185" i="1"/>
  <c r="I250" i="1"/>
  <c r="L137" i="1"/>
  <c r="N143" i="1"/>
  <c r="I186" i="1"/>
  <c r="I236" i="1"/>
  <c r="I276" i="1"/>
  <c r="P289" i="1"/>
  <c r="T76" i="1"/>
  <c r="N88" i="1"/>
  <c r="L100" i="1"/>
  <c r="T112" i="1"/>
  <c r="L172" i="1"/>
  <c r="I215" i="1"/>
  <c r="L222" i="1"/>
  <c r="N242" i="1"/>
  <c r="I251" i="1"/>
  <c r="U76" i="1"/>
  <c r="U112" i="1"/>
  <c r="T143" i="1"/>
  <c r="I264" i="1"/>
  <c r="L208" i="1"/>
  <c r="P236" i="1"/>
  <c r="N70" i="1"/>
  <c r="U70" i="1"/>
  <c r="U82" i="1"/>
  <c r="U106" i="1"/>
  <c r="U118" i="1"/>
  <c r="L131" i="1"/>
  <c r="L151" i="1"/>
  <c r="L201" i="1"/>
  <c r="P277" i="1"/>
  <c r="I290" i="1"/>
  <c r="T242" i="1"/>
  <c r="P290" i="1"/>
  <c r="I230" i="1"/>
  <c r="I223" i="1"/>
  <c r="I243" i="1"/>
  <c r="T130" i="1"/>
  <c r="T131" i="1"/>
  <c r="I166" i="1"/>
  <c r="I216" i="1"/>
  <c r="P291" i="1"/>
  <c r="Q117" i="1"/>
  <c r="N113" i="1"/>
  <c r="P17" i="1"/>
  <c r="P33" i="1"/>
  <c r="P41" i="1"/>
  <c r="P49" i="1"/>
  <c r="P57" i="1"/>
  <c r="T77" i="1"/>
  <c r="N89" i="1"/>
  <c r="T113" i="1"/>
  <c r="I266" i="1"/>
  <c r="T94" i="1"/>
  <c r="N138" i="1"/>
  <c r="P9" i="1"/>
  <c r="P25" i="1"/>
  <c r="U77" i="1"/>
  <c r="P180" i="1"/>
  <c r="P230" i="1"/>
  <c r="P266" i="1"/>
  <c r="I279" i="1"/>
  <c r="T71" i="1"/>
  <c r="T83" i="1"/>
  <c r="N95" i="1"/>
  <c r="P101" i="1"/>
  <c r="T107" i="1"/>
  <c r="T119" i="1"/>
  <c r="L145" i="1"/>
  <c r="P173" i="1"/>
  <c r="L195" i="1"/>
  <c r="P223" i="1"/>
  <c r="P243" i="1"/>
  <c r="P279" i="1"/>
  <c r="I292" i="1"/>
  <c r="U71" i="1"/>
  <c r="U83" i="1"/>
  <c r="U107" i="1"/>
  <c r="U119" i="1"/>
  <c r="T138" i="1"/>
  <c r="P292" i="1"/>
  <c r="T88" i="1"/>
  <c r="P267" i="1"/>
  <c r="I280" i="1"/>
  <c r="P280" i="1"/>
  <c r="I293" i="1"/>
  <c r="L217" i="1"/>
  <c r="P293" i="1"/>
  <c r="N238" i="1"/>
  <c r="T95" i="1"/>
  <c r="Q69" i="1"/>
  <c r="N120" i="1"/>
  <c r="T238" i="1"/>
  <c r="T244" i="1"/>
  <c r="U66" i="1"/>
  <c r="U90" i="1"/>
  <c r="U102" i="1"/>
  <c r="L175" i="1"/>
  <c r="Q196" i="1"/>
  <c r="L225" i="1"/>
  <c r="P269" i="1"/>
  <c r="N66" i="1"/>
  <c r="U78" i="1"/>
  <c r="N85" i="1"/>
  <c r="N121" i="1"/>
  <c r="L147" i="1"/>
  <c r="P175" i="1"/>
  <c r="L197" i="1"/>
  <c r="P225" i="1"/>
  <c r="N239" i="1"/>
  <c r="P257" i="1"/>
  <c r="T78" i="1"/>
  <c r="P211" i="1"/>
  <c r="N245" i="1"/>
  <c r="T126" i="1"/>
  <c r="T84" i="1"/>
  <c r="T127" i="1"/>
  <c r="U79" i="1"/>
  <c r="U115" i="1"/>
  <c r="U127" i="1"/>
  <c r="N134" i="1"/>
  <c r="P154" i="1"/>
  <c r="T114" i="1"/>
  <c r="N96" i="1"/>
  <c r="U120" i="1"/>
  <c r="T96" i="1"/>
  <c r="T85" i="1"/>
  <c r="N97" i="1"/>
  <c r="T121" i="1"/>
  <c r="L183" i="1"/>
  <c r="L233" i="1"/>
  <c r="T239" i="1"/>
  <c r="N82" i="1"/>
  <c r="U139" i="1"/>
  <c r="T79" i="1"/>
  <c r="I271" i="1"/>
  <c r="T139" i="1"/>
  <c r="I162" i="1"/>
  <c r="I212" i="1"/>
  <c r="T245" i="1"/>
  <c r="P271" i="1"/>
  <c r="I284" i="1"/>
  <c r="T89" i="1"/>
  <c r="T67" i="1"/>
  <c r="T103" i="1"/>
  <c r="N74" i="1"/>
  <c r="N110" i="1"/>
  <c r="T134" i="1"/>
  <c r="L162" i="1"/>
  <c r="L212" i="1"/>
  <c r="P284" i="1"/>
  <c r="U84" i="1"/>
  <c r="T102" i="1"/>
  <c r="T91" i="1"/>
  <c r="U67" i="1"/>
  <c r="U91" i="1"/>
  <c r="U103" i="1"/>
  <c r="L116" i="1"/>
  <c r="I13" i="1"/>
  <c r="I21" i="1"/>
  <c r="I29" i="1"/>
  <c r="I37" i="1"/>
  <c r="I45" i="1"/>
  <c r="I53" i="1"/>
  <c r="I61" i="1"/>
  <c r="T97" i="1"/>
  <c r="L155" i="1"/>
  <c r="I198" i="1"/>
  <c r="L205" i="1"/>
  <c r="I240" i="1"/>
  <c r="U114" i="1"/>
  <c r="N90" i="1"/>
  <c r="P141" i="1"/>
  <c r="P169" i="1"/>
  <c r="P219" i="1"/>
  <c r="P259" i="1"/>
  <c r="I272" i="1"/>
  <c r="O160" i="1"/>
  <c r="M160" i="1" s="1"/>
  <c r="L5" i="1"/>
  <c r="T74" i="1"/>
  <c r="N86" i="1"/>
  <c r="T110" i="1"/>
  <c r="N122" i="1"/>
  <c r="P162" i="1"/>
  <c r="P212" i="1"/>
  <c r="N240" i="1"/>
  <c r="P272" i="1"/>
  <c r="N80" i="1"/>
  <c r="T80" i="1"/>
  <c r="N92" i="1"/>
  <c r="T116" i="1"/>
  <c r="I170" i="1"/>
  <c r="I220" i="1"/>
  <c r="I75" i="1"/>
  <c r="T86" i="1"/>
  <c r="N98" i="1"/>
  <c r="I111" i="1"/>
  <c r="T122" i="1"/>
  <c r="I163" i="1"/>
  <c r="L170" i="1"/>
  <c r="I213" i="1"/>
  <c r="L220" i="1"/>
  <c r="I273" i="1"/>
  <c r="N115" i="1"/>
  <c r="I30" i="1"/>
  <c r="I38" i="1"/>
  <c r="P286" i="1"/>
  <c r="I299" i="1"/>
  <c r="I22" i="1"/>
  <c r="I62" i="1"/>
  <c r="I142" i="1"/>
  <c r="I156" i="1"/>
  <c r="I206" i="1"/>
  <c r="L69" i="1"/>
  <c r="L105" i="1"/>
  <c r="P129" i="1"/>
  <c r="T135" i="1"/>
  <c r="P177" i="1"/>
  <c r="P227" i="1"/>
  <c r="I248" i="1"/>
  <c r="P299" i="1"/>
  <c r="N135" i="1"/>
  <c r="I14" i="1"/>
  <c r="I54" i="1"/>
  <c r="T98" i="1"/>
  <c r="P170" i="1"/>
  <c r="P220" i="1"/>
  <c r="P248" i="1"/>
  <c r="I261" i="1"/>
  <c r="I6" i="1"/>
  <c r="I46" i="1"/>
  <c r="P6" i="1"/>
  <c r="P14" i="1"/>
  <c r="P22" i="1"/>
  <c r="P30" i="1"/>
  <c r="P38" i="1"/>
  <c r="P46" i="1"/>
  <c r="P54" i="1"/>
  <c r="P62" i="1"/>
  <c r="P75" i="1"/>
  <c r="P111" i="1"/>
  <c r="P163" i="1"/>
  <c r="P213" i="1"/>
  <c r="P261" i="1"/>
  <c r="I274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P521" i="1"/>
  <c r="O521" i="1"/>
  <c r="M521" i="1"/>
  <c r="N521" i="1" s="1"/>
  <c r="P520" i="1"/>
  <c r="O520" i="1"/>
  <c r="M520" i="1"/>
  <c r="N520" i="1" s="1"/>
  <c r="P519" i="1"/>
  <c r="O519" i="1"/>
  <c r="M519" i="1"/>
  <c r="N519" i="1" s="1"/>
  <c r="P518" i="1"/>
  <c r="O518" i="1"/>
  <c r="M518" i="1"/>
  <c r="N518" i="1" s="1"/>
  <c r="P517" i="1"/>
  <c r="O517" i="1"/>
  <c r="M517" i="1"/>
  <c r="N517" i="1" s="1"/>
  <c r="P516" i="1"/>
  <c r="O516" i="1"/>
  <c r="M516" i="1"/>
  <c r="N516" i="1" s="1"/>
  <c r="P515" i="1"/>
  <c r="O515" i="1"/>
  <c r="M515" i="1"/>
  <c r="N515" i="1" s="1"/>
  <c r="P514" i="1"/>
  <c r="O514" i="1"/>
  <c r="M514" i="1"/>
  <c r="N514" i="1" s="1"/>
  <c r="P513" i="1"/>
  <c r="O513" i="1"/>
  <c r="M513" i="1"/>
  <c r="N513" i="1" s="1"/>
  <c r="P512" i="1"/>
  <c r="O512" i="1"/>
  <c r="M512" i="1"/>
  <c r="N512" i="1" s="1"/>
  <c r="P511" i="1"/>
  <c r="O511" i="1"/>
  <c r="M511" i="1"/>
  <c r="N511" i="1" s="1"/>
  <c r="P510" i="1"/>
  <c r="O510" i="1"/>
  <c r="M510" i="1"/>
  <c r="N510" i="1" s="1"/>
  <c r="O300" i="1"/>
  <c r="M300" i="1" s="1"/>
  <c r="O301" i="1"/>
  <c r="M301" i="1" s="1"/>
  <c r="O302" i="1"/>
  <c r="M302" i="1" s="1"/>
  <c r="O303" i="1"/>
  <c r="M303" i="1" s="1"/>
  <c r="O304" i="1"/>
  <c r="M304" i="1" s="1"/>
  <c r="O305" i="1"/>
  <c r="M305" i="1" s="1"/>
  <c r="O306" i="1"/>
  <c r="P306" i="1" s="1"/>
  <c r="N306" i="1" s="1"/>
  <c r="O307" i="1"/>
  <c r="M307" i="1" s="1"/>
  <c r="O308" i="1"/>
  <c r="M308" i="1" s="1"/>
  <c r="O309" i="1"/>
  <c r="M309" i="1" s="1"/>
  <c r="O310" i="1"/>
  <c r="M310" i="1" s="1"/>
  <c r="O311" i="1"/>
  <c r="M311" i="1" s="1"/>
  <c r="O312" i="1"/>
  <c r="M312" i="1" s="1"/>
  <c r="O313" i="1"/>
  <c r="M313" i="1" s="1"/>
  <c r="O314" i="1"/>
  <c r="M314" i="1" s="1"/>
  <c r="O315" i="1"/>
  <c r="M315" i="1" s="1"/>
  <c r="O316" i="1"/>
  <c r="M316" i="1" s="1"/>
  <c r="O317" i="1"/>
  <c r="M317" i="1" s="1"/>
  <c r="O318" i="1"/>
  <c r="M318" i="1" s="1"/>
  <c r="O319" i="1"/>
  <c r="M319" i="1" s="1"/>
  <c r="O320" i="1"/>
  <c r="M320" i="1" s="1"/>
  <c r="O321" i="1"/>
  <c r="M321" i="1" s="1"/>
  <c r="O322" i="1"/>
  <c r="P322" i="1" s="1"/>
  <c r="N322" i="1" s="1"/>
  <c r="O323" i="1"/>
  <c r="M323" i="1" s="1"/>
  <c r="O324" i="1"/>
  <c r="M324" i="1" s="1"/>
  <c r="P324" i="1"/>
  <c r="N324" i="1" s="1"/>
  <c r="O325" i="1"/>
  <c r="M325" i="1" s="1"/>
  <c r="O326" i="1"/>
  <c r="M326" i="1" s="1"/>
  <c r="O327" i="1"/>
  <c r="M327" i="1" s="1"/>
  <c r="O328" i="1"/>
  <c r="M328" i="1" s="1"/>
  <c r="O329" i="1"/>
  <c r="M329" i="1" s="1"/>
  <c r="O330" i="1"/>
  <c r="M330" i="1" s="1"/>
  <c r="O331" i="1"/>
  <c r="M331" i="1" s="1"/>
  <c r="O332" i="1"/>
  <c r="M332" i="1" s="1"/>
  <c r="O333" i="1"/>
  <c r="M333" i="1" s="1"/>
  <c r="O334" i="1"/>
  <c r="M334" i="1" s="1"/>
  <c r="O335" i="1"/>
  <c r="M335" i="1" s="1"/>
  <c r="O336" i="1"/>
  <c r="M336" i="1" s="1"/>
  <c r="O337" i="1"/>
  <c r="M337" i="1" s="1"/>
  <c r="O338" i="1"/>
  <c r="P338" i="1" s="1"/>
  <c r="N338" i="1" s="1"/>
  <c r="O339" i="1"/>
  <c r="M339" i="1" s="1"/>
  <c r="O340" i="1"/>
  <c r="P340" i="1" s="1"/>
  <c r="N340" i="1" s="1"/>
  <c r="O341" i="1"/>
  <c r="M341" i="1" s="1"/>
  <c r="O342" i="1"/>
  <c r="M342" i="1" s="1"/>
  <c r="O343" i="1"/>
  <c r="M343" i="1" s="1"/>
  <c r="O344" i="1"/>
  <c r="M344" i="1" s="1"/>
  <c r="O345" i="1"/>
  <c r="M345" i="1" s="1"/>
  <c r="O346" i="1"/>
  <c r="M346" i="1" s="1"/>
  <c r="O347" i="1"/>
  <c r="M347" i="1" s="1"/>
  <c r="O348" i="1"/>
  <c r="M348" i="1" s="1"/>
  <c r="O349" i="1"/>
  <c r="M349" i="1" s="1"/>
  <c r="O350" i="1"/>
  <c r="M350" i="1" s="1"/>
  <c r="O351" i="1"/>
  <c r="M351" i="1" s="1"/>
  <c r="O352" i="1"/>
  <c r="M352" i="1" s="1"/>
  <c r="O353" i="1"/>
  <c r="M353" i="1" s="1"/>
  <c r="O354" i="1"/>
  <c r="P354" i="1" s="1"/>
  <c r="N354" i="1" s="1"/>
  <c r="O355" i="1"/>
  <c r="M355" i="1" s="1"/>
  <c r="O356" i="1"/>
  <c r="M356" i="1" s="1"/>
  <c r="P356" i="1"/>
  <c r="N356" i="1" s="1"/>
  <c r="O357" i="1"/>
  <c r="M357" i="1" s="1"/>
  <c r="O358" i="1"/>
  <c r="M358" i="1" s="1"/>
  <c r="O359" i="1"/>
  <c r="M359" i="1" s="1"/>
  <c r="P359" i="1"/>
  <c r="N359" i="1" s="1"/>
  <c r="O360" i="1"/>
  <c r="M360" i="1" s="1"/>
  <c r="O361" i="1"/>
  <c r="M361" i="1" s="1"/>
  <c r="O362" i="1"/>
  <c r="M362" i="1" s="1"/>
  <c r="O363" i="1"/>
  <c r="M363" i="1" s="1"/>
  <c r="O364" i="1"/>
  <c r="M364" i="1" s="1"/>
  <c r="P364" i="1"/>
  <c r="N364" i="1" s="1"/>
  <c r="O365" i="1"/>
  <c r="M365" i="1" s="1"/>
  <c r="O366" i="1"/>
  <c r="M366" i="1" s="1"/>
  <c r="O367" i="1"/>
  <c r="M367" i="1" s="1"/>
  <c r="O368" i="1"/>
  <c r="M368" i="1" s="1"/>
  <c r="O369" i="1"/>
  <c r="M369" i="1" s="1"/>
  <c r="P369" i="1"/>
  <c r="N369" i="1" s="1"/>
  <c r="O370" i="1"/>
  <c r="P370" i="1" s="1"/>
  <c r="N370" i="1" s="1"/>
  <c r="O371" i="1"/>
  <c r="M371" i="1" s="1"/>
  <c r="O372" i="1"/>
  <c r="M372" i="1" s="1"/>
  <c r="O373" i="1"/>
  <c r="M373" i="1" s="1"/>
  <c r="O374" i="1"/>
  <c r="M374" i="1" s="1"/>
  <c r="O375" i="1"/>
  <c r="M375" i="1" s="1"/>
  <c r="O376" i="1"/>
  <c r="M376" i="1" s="1"/>
  <c r="O377" i="1"/>
  <c r="M377" i="1" s="1"/>
  <c r="O378" i="1"/>
  <c r="M378" i="1" s="1"/>
  <c r="O379" i="1"/>
  <c r="M379" i="1" s="1"/>
  <c r="O380" i="1"/>
  <c r="M380" i="1" s="1"/>
  <c r="O381" i="1"/>
  <c r="M381" i="1" s="1"/>
  <c r="O382" i="1"/>
  <c r="M382" i="1" s="1"/>
  <c r="O383" i="1"/>
  <c r="M383" i="1" s="1"/>
  <c r="O384" i="1"/>
  <c r="M384" i="1" s="1"/>
  <c r="O385" i="1"/>
  <c r="M385" i="1" s="1"/>
  <c r="O386" i="1"/>
  <c r="P386" i="1" s="1"/>
  <c r="N386" i="1" s="1"/>
  <c r="O387" i="1"/>
  <c r="M387" i="1" s="1"/>
  <c r="O388" i="1"/>
  <c r="M388" i="1" s="1"/>
  <c r="O389" i="1"/>
  <c r="M389" i="1" s="1"/>
  <c r="P389" i="1"/>
  <c r="N389" i="1" s="1"/>
  <c r="O390" i="1"/>
  <c r="M390" i="1" s="1"/>
  <c r="O391" i="1"/>
  <c r="M391" i="1" s="1"/>
  <c r="O392" i="1"/>
  <c r="M392" i="1" s="1"/>
  <c r="O393" i="1"/>
  <c r="M393" i="1" s="1"/>
  <c r="O394" i="1"/>
  <c r="M394" i="1" s="1"/>
  <c r="O395" i="1"/>
  <c r="M395" i="1" s="1"/>
  <c r="O396" i="1"/>
  <c r="M396" i="1" s="1"/>
  <c r="O397" i="1"/>
  <c r="M397" i="1" s="1"/>
  <c r="O398" i="1"/>
  <c r="M398" i="1" s="1"/>
  <c r="O399" i="1"/>
  <c r="M399" i="1" s="1"/>
  <c r="O400" i="1"/>
  <c r="M400" i="1" s="1"/>
  <c r="O401" i="1"/>
  <c r="M401" i="1" s="1"/>
  <c r="O402" i="1"/>
  <c r="P402" i="1" s="1"/>
  <c r="N402" i="1" s="1"/>
  <c r="O403" i="1"/>
  <c r="M403" i="1" s="1"/>
  <c r="O404" i="1"/>
  <c r="M404" i="1" s="1"/>
  <c r="O405" i="1"/>
  <c r="M405" i="1" s="1"/>
  <c r="O406" i="1"/>
  <c r="M406" i="1" s="1"/>
  <c r="O407" i="1"/>
  <c r="M407" i="1" s="1"/>
  <c r="O408" i="1"/>
  <c r="M408" i="1" s="1"/>
  <c r="O409" i="1"/>
  <c r="M409" i="1" s="1"/>
  <c r="O410" i="1"/>
  <c r="M410" i="1" s="1"/>
  <c r="O411" i="1"/>
  <c r="M411" i="1" s="1"/>
  <c r="O412" i="1"/>
  <c r="M412" i="1" s="1"/>
  <c r="O413" i="1"/>
  <c r="M413" i="1" s="1"/>
  <c r="O414" i="1"/>
  <c r="M414" i="1" s="1"/>
  <c r="O415" i="1"/>
  <c r="M415" i="1" s="1"/>
  <c r="O416" i="1"/>
  <c r="M416" i="1" s="1"/>
  <c r="O417" i="1"/>
  <c r="M417" i="1" s="1"/>
  <c r="O418" i="1"/>
  <c r="P418" i="1" s="1"/>
  <c r="N418" i="1" s="1"/>
  <c r="O419" i="1"/>
  <c r="M419" i="1" s="1"/>
  <c r="O420" i="1"/>
  <c r="M420" i="1" s="1"/>
  <c r="O421" i="1"/>
  <c r="M421" i="1" s="1"/>
  <c r="O422" i="1"/>
  <c r="M422" i="1" s="1"/>
  <c r="O423" i="1"/>
  <c r="M423" i="1" s="1"/>
  <c r="O424" i="1"/>
  <c r="M424" i="1" s="1"/>
  <c r="O425" i="1"/>
  <c r="M425" i="1" s="1"/>
  <c r="O426" i="1"/>
  <c r="M426" i="1" s="1"/>
  <c r="O427" i="1"/>
  <c r="M427" i="1" s="1"/>
  <c r="O428" i="1"/>
  <c r="M428" i="1" s="1"/>
  <c r="O429" i="1"/>
  <c r="M429" i="1" s="1"/>
  <c r="O430" i="1"/>
  <c r="M430" i="1" s="1"/>
  <c r="O431" i="1"/>
  <c r="M431" i="1" s="1"/>
  <c r="O432" i="1"/>
  <c r="M432" i="1" s="1"/>
  <c r="O433" i="1"/>
  <c r="M433" i="1" s="1"/>
  <c r="O434" i="1"/>
  <c r="P434" i="1" s="1"/>
  <c r="N434" i="1" s="1"/>
  <c r="O435" i="1"/>
  <c r="M435" i="1" s="1"/>
  <c r="O436" i="1"/>
  <c r="M436" i="1" s="1"/>
  <c r="O437" i="1"/>
  <c r="P437" i="1" s="1"/>
  <c r="N437" i="1" s="1"/>
  <c r="O438" i="1"/>
  <c r="M438" i="1" s="1"/>
  <c r="O439" i="1"/>
  <c r="M439" i="1" s="1"/>
  <c r="O440" i="1"/>
  <c r="M440" i="1" s="1"/>
  <c r="O441" i="1"/>
  <c r="M441" i="1" s="1"/>
  <c r="P441" i="1"/>
  <c r="N441" i="1" s="1"/>
  <c r="O442" i="1"/>
  <c r="M442" i="1" s="1"/>
  <c r="O443" i="1"/>
  <c r="M443" i="1" s="1"/>
  <c r="O444" i="1"/>
  <c r="M444" i="1" s="1"/>
  <c r="O445" i="1"/>
  <c r="M445" i="1" s="1"/>
  <c r="O446" i="1"/>
  <c r="M446" i="1" s="1"/>
  <c r="P446" i="1"/>
  <c r="N446" i="1" s="1"/>
  <c r="O447" i="1"/>
  <c r="M447" i="1" s="1"/>
  <c r="O448" i="1"/>
  <c r="M448" i="1" s="1"/>
  <c r="O449" i="1"/>
  <c r="M449" i="1" s="1"/>
  <c r="O450" i="1"/>
  <c r="P450" i="1" s="1"/>
  <c r="N450" i="1" s="1"/>
  <c r="O451" i="1"/>
  <c r="M451" i="1" s="1"/>
  <c r="O452" i="1"/>
  <c r="M452" i="1" s="1"/>
  <c r="O453" i="1"/>
  <c r="M453" i="1" s="1"/>
  <c r="O454" i="1"/>
  <c r="M454" i="1" s="1"/>
  <c r="O455" i="1"/>
  <c r="M455" i="1" s="1"/>
  <c r="O456" i="1"/>
  <c r="M456" i="1" s="1"/>
  <c r="O457" i="1"/>
  <c r="M457" i="1" s="1"/>
  <c r="O458" i="1"/>
  <c r="M458" i="1" s="1"/>
  <c r="O459" i="1"/>
  <c r="M459" i="1" s="1"/>
  <c r="O460" i="1"/>
  <c r="M460" i="1" s="1"/>
  <c r="O461" i="1"/>
  <c r="M461" i="1" s="1"/>
  <c r="O462" i="1"/>
  <c r="M462" i="1" s="1"/>
  <c r="O463" i="1"/>
  <c r="M463" i="1" s="1"/>
  <c r="O464" i="1"/>
  <c r="M464" i="1" s="1"/>
  <c r="O465" i="1"/>
  <c r="M465" i="1" s="1"/>
  <c r="O466" i="1"/>
  <c r="P466" i="1" s="1"/>
  <c r="N466" i="1" s="1"/>
  <c r="O467" i="1"/>
  <c r="M467" i="1" s="1"/>
  <c r="O468" i="1"/>
  <c r="M468" i="1" s="1"/>
  <c r="O469" i="1"/>
  <c r="M469" i="1" s="1"/>
  <c r="O470" i="1"/>
  <c r="M470" i="1" s="1"/>
  <c r="O471" i="1"/>
  <c r="M471" i="1" s="1"/>
  <c r="O472" i="1"/>
  <c r="M472" i="1" s="1"/>
  <c r="O473" i="1"/>
  <c r="M473" i="1" s="1"/>
  <c r="O474" i="1"/>
  <c r="M474" i="1" s="1"/>
  <c r="O475" i="1"/>
  <c r="M475" i="1" s="1"/>
  <c r="O476" i="1"/>
  <c r="M476" i="1" s="1"/>
  <c r="O477" i="1"/>
  <c r="M477" i="1" s="1"/>
  <c r="O478" i="1"/>
  <c r="M478" i="1" s="1"/>
  <c r="O479" i="1"/>
  <c r="M479" i="1" s="1"/>
  <c r="O480" i="1"/>
  <c r="M480" i="1" s="1"/>
  <c r="O481" i="1"/>
  <c r="M481" i="1" s="1"/>
  <c r="O482" i="1"/>
  <c r="P482" i="1" s="1"/>
  <c r="N482" i="1" s="1"/>
  <c r="O483" i="1"/>
  <c r="M483" i="1" s="1"/>
  <c r="O484" i="1"/>
  <c r="M484" i="1" s="1"/>
  <c r="O485" i="1"/>
  <c r="M485" i="1" s="1"/>
  <c r="O486" i="1"/>
  <c r="M486" i="1" s="1"/>
  <c r="O487" i="1"/>
  <c r="M487" i="1" s="1"/>
  <c r="O488" i="1"/>
  <c r="M488" i="1" s="1"/>
  <c r="O489" i="1"/>
  <c r="M489" i="1" s="1"/>
  <c r="O490" i="1"/>
  <c r="M490" i="1" s="1"/>
  <c r="O491" i="1"/>
  <c r="M491" i="1" s="1"/>
  <c r="O492" i="1"/>
  <c r="M492" i="1" s="1"/>
  <c r="O493" i="1"/>
  <c r="M493" i="1" s="1"/>
  <c r="O494" i="1"/>
  <c r="M494" i="1" s="1"/>
  <c r="O495" i="1"/>
  <c r="M495" i="1" s="1"/>
  <c r="O496" i="1"/>
  <c r="M496" i="1" s="1"/>
  <c r="O497" i="1"/>
  <c r="M497" i="1" s="1"/>
  <c r="O498" i="1"/>
  <c r="M498" i="1" s="1"/>
  <c r="O499" i="1"/>
  <c r="M499" i="1" s="1"/>
  <c r="O500" i="1"/>
  <c r="M500" i="1" s="1"/>
  <c r="O501" i="1"/>
  <c r="M501" i="1" s="1"/>
  <c r="O502" i="1"/>
  <c r="M502" i="1" s="1"/>
  <c r="O503" i="1"/>
  <c r="M503" i="1" s="1"/>
  <c r="N504" i="1"/>
  <c r="O504" i="1"/>
  <c r="M504" i="1" s="1"/>
  <c r="O505" i="1"/>
  <c r="M505" i="1" s="1"/>
  <c r="P505" i="1"/>
  <c r="N505" i="1" s="1"/>
  <c r="O506" i="1"/>
  <c r="M506" i="1" s="1"/>
  <c r="O507" i="1"/>
  <c r="M507" i="1" s="1"/>
  <c r="O508" i="1"/>
  <c r="M508" i="1" s="1"/>
  <c r="O509" i="1"/>
  <c r="P509" i="1" s="1"/>
  <c r="N509" i="1" s="1"/>
  <c r="P303" i="1" l="1"/>
  <c r="N303" i="1" s="1"/>
  <c r="P417" i="1"/>
  <c r="N417" i="1" s="1"/>
  <c r="P472" i="1"/>
  <c r="N472" i="1" s="1"/>
  <c r="P350" i="1"/>
  <c r="N350" i="1" s="1"/>
  <c r="P401" i="1"/>
  <c r="N401" i="1" s="1"/>
  <c r="P332" i="1"/>
  <c r="N332" i="1" s="1"/>
  <c r="P328" i="1"/>
  <c r="N328" i="1" s="1"/>
  <c r="P447" i="1"/>
  <c r="N447" i="1" s="1"/>
  <c r="P331" i="1"/>
  <c r="N331" i="1" s="1"/>
  <c r="O92" i="1"/>
  <c r="M92" i="1" s="1"/>
  <c r="L92" i="1"/>
  <c r="O82" i="1"/>
  <c r="M82" i="1" s="1"/>
  <c r="L82" i="1"/>
  <c r="L130" i="1"/>
  <c r="O130" i="1"/>
  <c r="M130" i="1" s="1"/>
  <c r="O239" i="1"/>
  <c r="M239" i="1" s="1"/>
  <c r="L239" i="1"/>
  <c r="L90" i="1"/>
  <c r="O90" i="1"/>
  <c r="M90" i="1" s="1"/>
  <c r="O95" i="1"/>
  <c r="M95" i="1" s="1"/>
  <c r="L95" i="1"/>
  <c r="Q114" i="1"/>
  <c r="P114" i="1"/>
  <c r="I114" i="1"/>
  <c r="P102" i="1"/>
  <c r="Q102" i="1"/>
  <c r="I102" i="1"/>
  <c r="O98" i="1"/>
  <c r="M98" i="1" s="1"/>
  <c r="L98" i="1"/>
  <c r="L138" i="1"/>
  <c r="O138" i="1"/>
  <c r="M138" i="1" s="1"/>
  <c r="O86" i="1"/>
  <c r="M86" i="1" s="1"/>
  <c r="L86" i="1"/>
  <c r="O143" i="1"/>
  <c r="M143" i="1" s="1"/>
  <c r="L143" i="1"/>
  <c r="I78" i="1"/>
  <c r="P78" i="1"/>
  <c r="Q78" i="1"/>
  <c r="Q103" i="1"/>
  <c r="P103" i="1"/>
  <c r="I103" i="1"/>
  <c r="Q139" i="1"/>
  <c r="I139" i="1"/>
  <c r="P139" i="1"/>
  <c r="O80" i="1"/>
  <c r="M80" i="1" s="1"/>
  <c r="L80" i="1"/>
  <c r="I127" i="1"/>
  <c r="Q127" i="1"/>
  <c r="P127" i="1"/>
  <c r="Q91" i="1"/>
  <c r="P91" i="1"/>
  <c r="I91" i="1"/>
  <c r="Q70" i="1"/>
  <c r="P70" i="1"/>
  <c r="I70" i="1"/>
  <c r="L70" i="1"/>
  <c r="O70" i="1"/>
  <c r="M70" i="1" s="1"/>
  <c r="O66" i="1"/>
  <c r="M66" i="1" s="1"/>
  <c r="L66" i="1"/>
  <c r="O135" i="1"/>
  <c r="M135" i="1" s="1"/>
  <c r="L135" i="1"/>
  <c r="O238" i="1"/>
  <c r="M238" i="1" s="1"/>
  <c r="L238" i="1"/>
  <c r="L121" i="1"/>
  <c r="O121" i="1"/>
  <c r="M121" i="1" s="1"/>
  <c r="O134" i="1"/>
  <c r="M134" i="1" s="1"/>
  <c r="L134" i="1"/>
  <c r="L85" i="1"/>
  <c r="O85" i="1"/>
  <c r="M85" i="1" s="1"/>
  <c r="O96" i="1"/>
  <c r="M96" i="1" s="1"/>
  <c r="L96" i="1"/>
  <c r="O240" i="1"/>
  <c r="M240" i="1" s="1"/>
  <c r="L240" i="1"/>
  <c r="I79" i="1"/>
  <c r="Q79" i="1"/>
  <c r="P79" i="1"/>
  <c r="I90" i="1"/>
  <c r="P90" i="1"/>
  <c r="Q90" i="1"/>
  <c r="Q66" i="1"/>
  <c r="I66" i="1"/>
  <c r="P66" i="1"/>
  <c r="O74" i="1"/>
  <c r="M74" i="1" s="1"/>
  <c r="L74" i="1"/>
  <c r="Q106" i="1"/>
  <c r="P106" i="1"/>
  <c r="I106" i="1"/>
  <c r="I115" i="1"/>
  <c r="Q115" i="1"/>
  <c r="P115" i="1"/>
  <c r="Q119" i="1"/>
  <c r="P119" i="1"/>
  <c r="I119" i="1"/>
  <c r="L97" i="1"/>
  <c r="O97" i="1"/>
  <c r="M97" i="1" s="1"/>
  <c r="P120" i="1"/>
  <c r="Q120" i="1"/>
  <c r="I120" i="1"/>
  <c r="L113" i="1"/>
  <c r="O113" i="1"/>
  <c r="M113" i="1" s="1"/>
  <c r="Q118" i="1"/>
  <c r="P118" i="1"/>
  <c r="I118" i="1"/>
  <c r="O110" i="1"/>
  <c r="M110" i="1" s="1"/>
  <c r="L110" i="1"/>
  <c r="L242" i="1"/>
  <c r="O242" i="1"/>
  <c r="M242" i="1" s="1"/>
  <c r="I107" i="1"/>
  <c r="Q107" i="1"/>
  <c r="P107" i="1"/>
  <c r="L89" i="1"/>
  <c r="O89" i="1"/>
  <c r="M89" i="1" s="1"/>
  <c r="O120" i="1"/>
  <c r="M120" i="1" s="1"/>
  <c r="L120" i="1"/>
  <c r="Q82" i="1"/>
  <c r="P82" i="1"/>
  <c r="I82" i="1"/>
  <c r="I83" i="1"/>
  <c r="Q83" i="1"/>
  <c r="P83" i="1"/>
  <c r="P77" i="1"/>
  <c r="Q77" i="1"/>
  <c r="I77" i="1"/>
  <c r="I71" i="1"/>
  <c r="Q71" i="1"/>
  <c r="P71" i="1"/>
  <c r="O115" i="1"/>
  <c r="M115" i="1" s="1"/>
  <c r="L115" i="1"/>
  <c r="O122" i="1"/>
  <c r="M122" i="1" s="1"/>
  <c r="L122" i="1"/>
  <c r="O245" i="1"/>
  <c r="M245" i="1" s="1"/>
  <c r="L245" i="1"/>
  <c r="Q67" i="1"/>
  <c r="P67" i="1"/>
  <c r="I67" i="1"/>
  <c r="Q112" i="1"/>
  <c r="P112" i="1"/>
  <c r="I112" i="1"/>
  <c r="Q84" i="1"/>
  <c r="I84" i="1"/>
  <c r="P84" i="1"/>
  <c r="P76" i="1"/>
  <c r="I76" i="1"/>
  <c r="Q76" i="1"/>
  <c r="L88" i="1"/>
  <c r="O88" i="1"/>
  <c r="M88" i="1" s="1"/>
  <c r="P347" i="1"/>
  <c r="N347" i="1" s="1"/>
  <c r="P387" i="1"/>
  <c r="N387" i="1" s="1"/>
  <c r="P408" i="1"/>
  <c r="N408" i="1" s="1"/>
  <c r="P327" i="1"/>
  <c r="N327" i="1" s="1"/>
  <c r="P343" i="1"/>
  <c r="N343" i="1" s="1"/>
  <c r="P453" i="1"/>
  <c r="N453" i="1" s="1"/>
  <c r="P319" i="1"/>
  <c r="N319" i="1" s="1"/>
  <c r="P492" i="1"/>
  <c r="N492" i="1" s="1"/>
  <c r="P363" i="1"/>
  <c r="N363" i="1" s="1"/>
  <c r="P495" i="1"/>
  <c r="N495" i="1" s="1"/>
  <c r="P438" i="1"/>
  <c r="N438" i="1" s="1"/>
  <c r="P326" i="1"/>
  <c r="N326" i="1" s="1"/>
  <c r="P500" i="1"/>
  <c r="N500" i="1" s="1"/>
  <c r="P426" i="1"/>
  <c r="N426" i="1" s="1"/>
  <c r="P391" i="1"/>
  <c r="N391" i="1" s="1"/>
  <c r="P485" i="1"/>
  <c r="N485" i="1" s="1"/>
  <c r="P320" i="1"/>
  <c r="N320" i="1" s="1"/>
  <c r="P368" i="1"/>
  <c r="N368" i="1" s="1"/>
  <c r="P460" i="1"/>
  <c r="N460" i="1" s="1"/>
  <c r="P366" i="1"/>
  <c r="N366" i="1" s="1"/>
  <c r="P473" i="1"/>
  <c r="N473" i="1" s="1"/>
  <c r="P321" i="1"/>
  <c r="N321" i="1" s="1"/>
  <c r="P360" i="1"/>
  <c r="N360" i="1" s="1"/>
  <c r="P409" i="1"/>
  <c r="N409" i="1" s="1"/>
  <c r="P422" i="1"/>
  <c r="N422" i="1" s="1"/>
  <c r="P311" i="1"/>
  <c r="N311" i="1" s="1"/>
  <c r="P475" i="1"/>
  <c r="N475" i="1" s="1"/>
  <c r="P508" i="1"/>
  <c r="N508" i="1" s="1"/>
  <c r="P456" i="1"/>
  <c r="N456" i="1" s="1"/>
  <c r="P403" i="1"/>
  <c r="N403" i="1" s="1"/>
  <c r="P352" i="1"/>
  <c r="N352" i="1" s="1"/>
  <c r="P463" i="1"/>
  <c r="N463" i="1" s="1"/>
  <c r="P361" i="1"/>
  <c r="N361" i="1" s="1"/>
  <c r="P313" i="1"/>
  <c r="N313" i="1" s="1"/>
  <c r="P318" i="1"/>
  <c r="N318" i="1" s="1"/>
  <c r="P462" i="1"/>
  <c r="N462" i="1" s="1"/>
  <c r="P457" i="1"/>
  <c r="N457" i="1" s="1"/>
  <c r="P405" i="1"/>
  <c r="N405" i="1" s="1"/>
  <c r="P502" i="1"/>
  <c r="N502" i="1" s="1"/>
  <c r="P400" i="1"/>
  <c r="N400" i="1" s="1"/>
  <c r="P399" i="1"/>
  <c r="N399" i="1" s="1"/>
  <c r="P499" i="1"/>
  <c r="N499" i="1" s="1"/>
  <c r="P496" i="1"/>
  <c r="N496" i="1" s="1"/>
  <c r="P398" i="1"/>
  <c r="N398" i="1" s="1"/>
  <c r="P304" i="1"/>
  <c r="N304" i="1" s="1"/>
  <c r="P307" i="1"/>
  <c r="N307" i="1" s="1"/>
  <c r="P494" i="1"/>
  <c r="N494" i="1" s="1"/>
  <c r="P444" i="1"/>
  <c r="N444" i="1" s="1"/>
  <c r="P355" i="1"/>
  <c r="N355" i="1" s="1"/>
  <c r="P442" i="1"/>
  <c r="N442" i="1" s="1"/>
  <c r="P385" i="1"/>
  <c r="N385" i="1" s="1"/>
  <c r="P337" i="1"/>
  <c r="N337" i="1" s="1"/>
  <c r="P384" i="1"/>
  <c r="N384" i="1" s="1"/>
  <c r="P439" i="1"/>
  <c r="N439" i="1" s="1"/>
  <c r="P484" i="1"/>
  <c r="N484" i="1" s="1"/>
  <c r="P436" i="1"/>
  <c r="N436" i="1" s="1"/>
  <c r="P423" i="1"/>
  <c r="N423" i="1" s="1"/>
  <c r="P421" i="1"/>
  <c r="N421" i="1" s="1"/>
  <c r="P465" i="1"/>
  <c r="N465" i="1" s="1"/>
  <c r="P420" i="1"/>
  <c r="N420" i="1" s="1"/>
  <c r="P371" i="1"/>
  <c r="N371" i="1" s="1"/>
  <c r="P419" i="1"/>
  <c r="N419" i="1" s="1"/>
  <c r="P372" i="1"/>
  <c r="N372" i="1" s="1"/>
  <c r="P329" i="1"/>
  <c r="N329" i="1" s="1"/>
  <c r="P323" i="1"/>
  <c r="N323" i="1" s="1"/>
  <c r="P406" i="1"/>
  <c r="N406" i="1" s="1"/>
  <c r="P362" i="1"/>
  <c r="N362" i="1" s="1"/>
  <c r="P425" i="1"/>
  <c r="N425" i="1" s="1"/>
  <c r="P330" i="1"/>
  <c r="N330" i="1" s="1"/>
  <c r="P479" i="1"/>
  <c r="N479" i="1" s="1"/>
  <c r="P435" i="1"/>
  <c r="N435" i="1" s="1"/>
  <c r="P471" i="1"/>
  <c r="N471" i="1" s="1"/>
  <c r="P388" i="1"/>
  <c r="N388" i="1" s="1"/>
  <c r="P503" i="1"/>
  <c r="N503" i="1" s="1"/>
  <c r="P507" i="1"/>
  <c r="N507" i="1" s="1"/>
  <c r="P470" i="1"/>
  <c r="N470" i="1" s="1"/>
  <c r="P433" i="1"/>
  <c r="N433" i="1" s="1"/>
  <c r="P396" i="1"/>
  <c r="N396" i="1" s="1"/>
  <c r="P358" i="1"/>
  <c r="N358" i="1" s="1"/>
  <c r="P469" i="1"/>
  <c r="N469" i="1" s="1"/>
  <c r="P432" i="1"/>
  <c r="N432" i="1" s="1"/>
  <c r="P395" i="1"/>
  <c r="N395" i="1" s="1"/>
  <c r="P468" i="1"/>
  <c r="N468" i="1" s="1"/>
  <c r="P431" i="1"/>
  <c r="N431" i="1" s="1"/>
  <c r="P394" i="1"/>
  <c r="N394" i="1" s="1"/>
  <c r="P467" i="1"/>
  <c r="N467" i="1" s="1"/>
  <c r="P430" i="1"/>
  <c r="N430" i="1" s="1"/>
  <c r="P393" i="1"/>
  <c r="N393" i="1" s="1"/>
  <c r="P316" i="1"/>
  <c r="N316" i="1" s="1"/>
  <c r="P392" i="1"/>
  <c r="N392" i="1" s="1"/>
  <c r="P353" i="1"/>
  <c r="N353" i="1" s="1"/>
  <c r="P315" i="1"/>
  <c r="N315" i="1" s="1"/>
  <c r="P428" i="1"/>
  <c r="N428" i="1" s="1"/>
  <c r="P501" i="1"/>
  <c r="N501" i="1" s="1"/>
  <c r="P464" i="1"/>
  <c r="N464" i="1" s="1"/>
  <c r="P427" i="1"/>
  <c r="N427" i="1" s="1"/>
  <c r="P390" i="1"/>
  <c r="N390" i="1" s="1"/>
  <c r="P351" i="1"/>
  <c r="N351" i="1" s="1"/>
  <c r="P424" i="1"/>
  <c r="N424" i="1" s="1"/>
  <c r="M482" i="1"/>
  <c r="P459" i="1"/>
  <c r="N459" i="1" s="1"/>
  <c r="P346" i="1"/>
  <c r="N346" i="1" s="1"/>
  <c r="M509" i="1"/>
  <c r="P458" i="1"/>
  <c r="N458" i="1" s="1"/>
  <c r="P305" i="1"/>
  <c r="N305" i="1" s="1"/>
  <c r="P404" i="1"/>
  <c r="N404" i="1" s="1"/>
  <c r="P491" i="1"/>
  <c r="N491" i="1" s="1"/>
  <c r="P455" i="1"/>
  <c r="N455" i="1" s="1"/>
  <c r="P380" i="1"/>
  <c r="N380" i="1" s="1"/>
  <c r="P302" i="1"/>
  <c r="N302" i="1" s="1"/>
  <c r="P339" i="1"/>
  <c r="N339" i="1" s="1"/>
  <c r="P490" i="1"/>
  <c r="N490" i="1" s="1"/>
  <c r="P454" i="1"/>
  <c r="N454" i="1" s="1"/>
  <c r="P325" i="1"/>
  <c r="N325" i="1" s="1"/>
  <c r="P489" i="1"/>
  <c r="N489" i="1" s="1"/>
  <c r="P376" i="1"/>
  <c r="N376" i="1" s="1"/>
  <c r="P488" i="1"/>
  <c r="N488" i="1" s="1"/>
  <c r="P452" i="1"/>
  <c r="N452" i="1" s="1"/>
  <c r="P414" i="1"/>
  <c r="N414" i="1" s="1"/>
  <c r="P336" i="1"/>
  <c r="N336" i="1" s="1"/>
  <c r="P483" i="1"/>
  <c r="N483" i="1" s="1"/>
  <c r="P487" i="1"/>
  <c r="N487" i="1" s="1"/>
  <c r="P451" i="1"/>
  <c r="N451" i="1" s="1"/>
  <c r="P374" i="1"/>
  <c r="N374" i="1" s="1"/>
  <c r="P334" i="1"/>
  <c r="N334" i="1" s="1"/>
  <c r="P486" i="1"/>
  <c r="N486" i="1" s="1"/>
  <c r="P411" i="1"/>
  <c r="N411" i="1" s="1"/>
  <c r="P506" i="1"/>
  <c r="N506" i="1" s="1"/>
  <c r="P474" i="1"/>
  <c r="N474" i="1" s="1"/>
  <c r="P375" i="1"/>
  <c r="N375" i="1" s="1"/>
  <c r="P342" i="1"/>
  <c r="N342" i="1" s="1"/>
  <c r="P308" i="1"/>
  <c r="N308" i="1" s="1"/>
  <c r="P440" i="1"/>
  <c r="N440" i="1" s="1"/>
  <c r="P407" i="1"/>
  <c r="N407" i="1" s="1"/>
  <c r="M466" i="1"/>
  <c r="M306" i="1"/>
  <c r="M402" i="1"/>
  <c r="P300" i="1"/>
  <c r="N300" i="1" s="1"/>
  <c r="P449" i="1"/>
  <c r="N449" i="1" s="1"/>
  <c r="P416" i="1"/>
  <c r="N416" i="1" s="1"/>
  <c r="P383" i="1"/>
  <c r="N383" i="1" s="1"/>
  <c r="M338" i="1"/>
  <c r="M450" i="1"/>
  <c r="P481" i="1"/>
  <c r="N481" i="1" s="1"/>
  <c r="P448" i="1"/>
  <c r="N448" i="1" s="1"/>
  <c r="P415" i="1"/>
  <c r="N415" i="1" s="1"/>
  <c r="P382" i="1"/>
  <c r="N382" i="1" s="1"/>
  <c r="P348" i="1"/>
  <c r="N348" i="1" s="1"/>
  <c r="M434" i="1"/>
  <c r="M386" i="1"/>
  <c r="P314" i="1"/>
  <c r="N314" i="1" s="1"/>
  <c r="M370" i="1"/>
  <c r="P367" i="1"/>
  <c r="N367" i="1" s="1"/>
  <c r="M354" i="1"/>
  <c r="P480" i="1"/>
  <c r="N480" i="1" s="1"/>
  <c r="P412" i="1"/>
  <c r="N412" i="1" s="1"/>
  <c r="P379" i="1"/>
  <c r="N379" i="1" s="1"/>
  <c r="P312" i="1"/>
  <c r="N312" i="1" s="1"/>
  <c r="P497" i="1"/>
  <c r="N497" i="1" s="1"/>
  <c r="P478" i="1"/>
  <c r="N478" i="1" s="1"/>
  <c r="P345" i="1"/>
  <c r="N345" i="1" s="1"/>
  <c r="M418" i="1"/>
  <c r="M322" i="1"/>
  <c r="P377" i="1"/>
  <c r="N377" i="1" s="1"/>
  <c r="P344" i="1"/>
  <c r="N344" i="1" s="1"/>
  <c r="P443" i="1"/>
  <c r="N443" i="1" s="1"/>
  <c r="P410" i="1"/>
  <c r="N410" i="1" s="1"/>
  <c r="P310" i="1"/>
  <c r="N310" i="1" s="1"/>
  <c r="P309" i="1"/>
  <c r="N309" i="1" s="1"/>
  <c r="P341" i="1"/>
  <c r="N341" i="1" s="1"/>
  <c r="P476" i="1"/>
  <c r="N476" i="1" s="1"/>
  <c r="P357" i="1"/>
  <c r="N357" i="1" s="1"/>
  <c r="M340" i="1"/>
  <c r="P498" i="1"/>
  <c r="N498" i="1" s="1"/>
  <c r="P378" i="1"/>
  <c r="N378" i="1" s="1"/>
  <c r="M437" i="1"/>
  <c r="P373" i="1"/>
  <c r="N373" i="1" s="1"/>
  <c r="P335" i="1"/>
  <c r="N335" i="1" s="1"/>
  <c r="P493" i="1"/>
  <c r="N493" i="1" s="1"/>
  <c r="P477" i="1"/>
  <c r="N477" i="1" s="1"/>
  <c r="P461" i="1"/>
  <c r="N461" i="1" s="1"/>
  <c r="P445" i="1"/>
  <c r="N445" i="1" s="1"/>
  <c r="P429" i="1"/>
  <c r="N429" i="1" s="1"/>
  <c r="P413" i="1"/>
  <c r="N413" i="1" s="1"/>
  <c r="P397" i="1"/>
  <c r="N397" i="1" s="1"/>
  <c r="P381" i="1"/>
  <c r="N381" i="1" s="1"/>
  <c r="P365" i="1"/>
  <c r="N365" i="1" s="1"/>
  <c r="P349" i="1"/>
  <c r="N349" i="1" s="1"/>
  <c r="P333" i="1"/>
  <c r="N333" i="1" s="1"/>
  <c r="P317" i="1"/>
  <c r="N317" i="1" s="1"/>
  <c r="P301" i="1"/>
  <c r="N301" i="1" s="1"/>
  <c r="V395" i="1"/>
  <c r="R395" i="1" s="1"/>
  <c r="U395" i="1"/>
  <c r="V394" i="1"/>
  <c r="R394" i="1" s="1"/>
  <c r="U394" i="1"/>
  <c r="V393" i="1"/>
  <c r="R393" i="1" s="1"/>
  <c r="U393" i="1"/>
  <c r="V392" i="1"/>
  <c r="R392" i="1" s="1"/>
  <c r="U392" i="1"/>
  <c r="V391" i="1"/>
  <c r="R391" i="1" s="1"/>
  <c r="U391" i="1"/>
  <c r="V390" i="1"/>
  <c r="Q390" i="1" s="1"/>
  <c r="U390" i="1"/>
  <c r="V389" i="1"/>
  <c r="R389" i="1" s="1"/>
  <c r="U389" i="1"/>
  <c r="V388" i="1"/>
  <c r="R388" i="1" s="1"/>
  <c r="U388" i="1"/>
  <c r="V387" i="1"/>
  <c r="I387" i="1" s="1"/>
  <c r="U387" i="1"/>
  <c r="V386" i="1"/>
  <c r="R386" i="1" s="1"/>
  <c r="U386" i="1"/>
  <c r="V385" i="1"/>
  <c r="R385" i="1" s="1"/>
  <c r="U385" i="1"/>
  <c r="V384" i="1"/>
  <c r="R384" i="1" s="1"/>
  <c r="U384" i="1"/>
  <c r="V383" i="1"/>
  <c r="R383" i="1" s="1"/>
  <c r="U383" i="1"/>
  <c r="V382" i="1"/>
  <c r="R382" i="1" s="1"/>
  <c r="U382" i="1"/>
  <c r="V381" i="1"/>
  <c r="R381" i="1" s="1"/>
  <c r="U381" i="1"/>
  <c r="V380" i="1"/>
  <c r="Q380" i="1" s="1"/>
  <c r="U380" i="1"/>
  <c r="V379" i="1"/>
  <c r="R379" i="1" s="1"/>
  <c r="U379" i="1"/>
  <c r="V378" i="1"/>
  <c r="R378" i="1" s="1"/>
  <c r="U378" i="1"/>
  <c r="V377" i="1"/>
  <c r="R377" i="1" s="1"/>
  <c r="U377" i="1"/>
  <c r="V376" i="1"/>
  <c r="R376" i="1" s="1"/>
  <c r="U376" i="1"/>
  <c r="V375" i="1"/>
  <c r="R375" i="1" s="1"/>
  <c r="U375" i="1"/>
  <c r="V374" i="1"/>
  <c r="Q374" i="1" s="1"/>
  <c r="U374" i="1"/>
  <c r="V373" i="1"/>
  <c r="Q373" i="1" s="1"/>
  <c r="U373" i="1"/>
  <c r="V372" i="1"/>
  <c r="R372" i="1" s="1"/>
  <c r="U372" i="1"/>
  <c r="V371" i="1"/>
  <c r="R371" i="1" s="1"/>
  <c r="U371" i="1"/>
  <c r="V370" i="1"/>
  <c r="Q370" i="1" s="1"/>
  <c r="U370" i="1"/>
  <c r="V369" i="1"/>
  <c r="R369" i="1" s="1"/>
  <c r="U369" i="1"/>
  <c r="V368" i="1"/>
  <c r="Q368" i="1" s="1"/>
  <c r="U368" i="1"/>
  <c r="V367" i="1"/>
  <c r="Q367" i="1" s="1"/>
  <c r="U367" i="1"/>
  <c r="V366" i="1"/>
  <c r="Q366" i="1" s="1"/>
  <c r="U366" i="1"/>
  <c r="V365" i="1"/>
  <c r="R365" i="1" s="1"/>
  <c r="U365" i="1"/>
  <c r="V364" i="1"/>
  <c r="Q364" i="1" s="1"/>
  <c r="U364" i="1"/>
  <c r="I364" i="1" l="1"/>
  <c r="I392" i="1"/>
  <c r="I376" i="1"/>
  <c r="Q376" i="1"/>
  <c r="I385" i="1"/>
  <c r="I390" i="1"/>
  <c r="I391" i="1"/>
  <c r="Q377" i="1"/>
  <c r="I378" i="1"/>
  <c r="Q384" i="1"/>
  <c r="I373" i="1"/>
  <c r="I369" i="1"/>
  <c r="I384" i="1"/>
  <c r="I380" i="1"/>
  <c r="I370" i="1"/>
  <c r="I371" i="1"/>
  <c r="Q382" i="1"/>
  <c r="I394" i="1"/>
  <c r="I389" i="1"/>
  <c r="Q389" i="1"/>
  <c r="Q394" i="1"/>
  <c r="I395" i="1"/>
  <c r="I382" i="1"/>
  <c r="Q383" i="1"/>
  <c r="Q391" i="1"/>
  <c r="R390" i="1"/>
  <c r="Q386" i="1"/>
  <c r="I383" i="1"/>
  <c r="Q387" i="1"/>
  <c r="R387" i="1"/>
  <c r="R380" i="1"/>
  <c r="Q392" i="1"/>
  <c r="I388" i="1"/>
  <c r="I381" i="1"/>
  <c r="I386" i="1"/>
  <c r="Q395" i="1"/>
  <c r="Q385" i="1"/>
  <c r="I393" i="1"/>
  <c r="Q388" i="1"/>
  <c r="Q381" i="1"/>
  <c r="Q393" i="1"/>
  <c r="I367" i="1"/>
  <c r="R368" i="1"/>
  <c r="I375" i="1"/>
  <c r="Q369" i="1"/>
  <c r="Q378" i="1"/>
  <c r="R370" i="1"/>
  <c r="I379" i="1"/>
  <c r="Q371" i="1"/>
  <c r="I374" i="1"/>
  <c r="I377" i="1"/>
  <c r="I366" i="1"/>
  <c r="R366" i="1"/>
  <c r="R374" i="1"/>
  <c r="R367" i="1"/>
  <c r="I368" i="1"/>
  <c r="R364" i="1"/>
  <c r="Q375" i="1"/>
  <c r="R373" i="1"/>
  <c r="Q379" i="1"/>
  <c r="I372" i="1"/>
  <c r="I365" i="1"/>
  <c r="Q372" i="1"/>
  <c r="Q365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 l="1"/>
  <c r="U306" i="1"/>
  <c r="U305" i="1"/>
  <c r="U304" i="1"/>
  <c r="U303" i="1"/>
  <c r="U302" i="1"/>
  <c r="U301" i="1"/>
  <c r="U300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V500" i="1" l="1"/>
  <c r="I500" i="1" s="1"/>
  <c r="V501" i="1"/>
  <c r="R501" i="1" s="1"/>
  <c r="V502" i="1"/>
  <c r="I502" i="1" s="1"/>
  <c r="V503" i="1"/>
  <c r="R503" i="1" s="1"/>
  <c r="V347" i="1"/>
  <c r="Q347" i="1" s="1"/>
  <c r="V346" i="1"/>
  <c r="R346" i="1" s="1"/>
  <c r="V345" i="1"/>
  <c r="R345" i="1" s="1"/>
  <c r="V344" i="1"/>
  <c r="Q344" i="1" s="1"/>
  <c r="V343" i="1"/>
  <c r="R343" i="1" s="1"/>
  <c r="V342" i="1"/>
  <c r="R342" i="1" s="1"/>
  <c r="V341" i="1"/>
  <c r="R341" i="1" s="1"/>
  <c r="V340" i="1"/>
  <c r="R340" i="1" s="1"/>
  <c r="V339" i="1"/>
  <c r="Q339" i="1" s="1"/>
  <c r="V338" i="1"/>
  <c r="Q338" i="1" s="1"/>
  <c r="V337" i="1"/>
  <c r="Q337" i="1" s="1"/>
  <c r="V336" i="1"/>
  <c r="R336" i="1" s="1"/>
  <c r="V335" i="1"/>
  <c r="Q335" i="1" s="1"/>
  <c r="V334" i="1"/>
  <c r="R334" i="1" s="1"/>
  <c r="V333" i="1"/>
  <c r="R333" i="1" s="1"/>
  <c r="V332" i="1"/>
  <c r="R332" i="1" s="1"/>
  <c r="V331" i="1"/>
  <c r="R331" i="1" s="1"/>
  <c r="V330" i="1"/>
  <c r="R330" i="1" s="1"/>
  <c r="V329" i="1"/>
  <c r="R329" i="1" s="1"/>
  <c r="V328" i="1"/>
  <c r="R328" i="1" s="1"/>
  <c r="V327" i="1"/>
  <c r="Q327" i="1" s="1"/>
  <c r="V326" i="1"/>
  <c r="Q326" i="1" s="1"/>
  <c r="V325" i="1"/>
  <c r="Q325" i="1" s="1"/>
  <c r="V324" i="1"/>
  <c r="R324" i="1" s="1"/>
  <c r="V323" i="1"/>
  <c r="Q323" i="1" s="1"/>
  <c r="V322" i="1"/>
  <c r="Q322" i="1" s="1"/>
  <c r="V321" i="1"/>
  <c r="R321" i="1" s="1"/>
  <c r="V320" i="1"/>
  <c r="R320" i="1" s="1"/>
  <c r="V319" i="1"/>
  <c r="I319" i="1" s="1"/>
  <c r="V318" i="1"/>
  <c r="Q318" i="1" s="1"/>
  <c r="V317" i="1"/>
  <c r="I317" i="1" s="1"/>
  <c r="V316" i="1"/>
  <c r="R316" i="1" s="1"/>
  <c r="V315" i="1"/>
  <c r="R315" i="1" s="1"/>
  <c r="V314" i="1"/>
  <c r="Q314" i="1" s="1"/>
  <c r="V313" i="1"/>
  <c r="R313" i="1" s="1"/>
  <c r="V312" i="1"/>
  <c r="I312" i="1" s="1"/>
  <c r="V311" i="1"/>
  <c r="R311" i="1" s="1"/>
  <c r="V310" i="1"/>
  <c r="R310" i="1" s="1"/>
  <c r="V309" i="1"/>
  <c r="R309" i="1" s="1"/>
  <c r="V308" i="1"/>
  <c r="R308" i="1" s="1"/>
  <c r="I309" i="1" l="1"/>
  <c r="I324" i="1"/>
  <c r="Q320" i="1"/>
  <c r="I325" i="1"/>
  <c r="I320" i="1"/>
  <c r="I328" i="1"/>
  <c r="I316" i="1"/>
  <c r="I341" i="1"/>
  <c r="I503" i="1"/>
  <c r="Q501" i="1"/>
  <c r="I318" i="1"/>
  <c r="Q316" i="1"/>
  <c r="I315" i="1"/>
  <c r="Q332" i="1"/>
  <c r="I501" i="1"/>
  <c r="Q309" i="1"/>
  <c r="R502" i="1"/>
  <c r="Q503" i="1"/>
  <c r="Q502" i="1"/>
  <c r="R500" i="1"/>
  <c r="Q324" i="1"/>
  <c r="Q500" i="1"/>
  <c r="I339" i="1"/>
  <c r="I321" i="1"/>
  <c r="Q336" i="1"/>
  <c r="Q315" i="1"/>
  <c r="I336" i="1"/>
  <c r="I337" i="1"/>
  <c r="I308" i="1"/>
  <c r="Q308" i="1"/>
  <c r="I313" i="1"/>
  <c r="R318" i="1"/>
  <c r="I342" i="1"/>
  <c r="I314" i="1"/>
  <c r="Q334" i="1"/>
  <c r="Q317" i="1"/>
  <c r="R317" i="1"/>
  <c r="I331" i="1"/>
  <c r="R339" i="1"/>
  <c r="Q331" i="1"/>
  <c r="I329" i="1"/>
  <c r="I344" i="1"/>
  <c r="R344" i="1"/>
  <c r="Q312" i="1"/>
  <c r="R325" i="1"/>
  <c r="I346" i="1"/>
  <c r="I338" i="1"/>
  <c r="I310" i="1"/>
  <c r="I334" i="1"/>
  <c r="Q346" i="1"/>
  <c r="R326" i="1"/>
  <c r="Q329" i="1"/>
  <c r="I330" i="1"/>
  <c r="I311" i="1"/>
  <c r="I335" i="1"/>
  <c r="I347" i="1"/>
  <c r="Q311" i="1"/>
  <c r="I323" i="1"/>
  <c r="R338" i="1"/>
  <c r="R347" i="1"/>
  <c r="R323" i="1"/>
  <c r="R335" i="1"/>
  <c r="Q341" i="1"/>
  <c r="R327" i="1"/>
  <c r="R319" i="1"/>
  <c r="Q342" i="1"/>
  <c r="I327" i="1"/>
  <c r="I343" i="1"/>
  <c r="Q343" i="1"/>
  <c r="R322" i="1"/>
  <c r="R314" i="1"/>
  <c r="R337" i="1"/>
  <c r="Q313" i="1"/>
  <c r="Q330" i="1"/>
  <c r="I345" i="1"/>
  <c r="R312" i="1"/>
  <c r="Q345" i="1"/>
  <c r="I332" i="1"/>
  <c r="Q328" i="1"/>
  <c r="Q321" i="1"/>
  <c r="I322" i="1"/>
  <c r="Q319" i="1"/>
  <c r="Q310" i="1"/>
  <c r="I340" i="1"/>
  <c r="Q340" i="1"/>
  <c r="I333" i="1"/>
  <c r="I326" i="1"/>
  <c r="Q333" i="1"/>
  <c r="V508" i="1" l="1"/>
  <c r="V507" i="1" l="1"/>
  <c r="V506" i="1"/>
  <c r="V509" i="1" l="1"/>
  <c r="V505" i="1"/>
  <c r="V504" i="1" l="1"/>
  <c r="R504" i="1" s="1"/>
  <c r="Q504" i="1" l="1"/>
  <c r="I504" i="1"/>
  <c r="V458" i="1"/>
  <c r="V459" i="1"/>
  <c r="V460" i="1"/>
  <c r="V461" i="1"/>
  <c r="V462" i="1"/>
  <c r="V463" i="1"/>
  <c r="V464" i="1"/>
  <c r="V465" i="1"/>
  <c r="V474" i="1"/>
  <c r="V475" i="1"/>
  <c r="V476" i="1"/>
  <c r="V477" i="1"/>
  <c r="V478" i="1"/>
  <c r="V479" i="1"/>
  <c r="V480" i="1"/>
  <c r="V481" i="1"/>
  <c r="V466" i="1"/>
  <c r="V467" i="1"/>
  <c r="V468" i="1"/>
  <c r="V469" i="1"/>
  <c r="I469" i="1" s="1"/>
  <c r="V470" i="1"/>
  <c r="V471" i="1"/>
  <c r="V472" i="1"/>
  <c r="V473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I496" i="1" s="1"/>
  <c r="V497" i="1"/>
  <c r="V498" i="1"/>
  <c r="V499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300" i="1"/>
  <c r="V301" i="1"/>
  <c r="V302" i="1"/>
  <c r="V303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304" i="1"/>
  <c r="V305" i="1"/>
  <c r="R305" i="1" s="1"/>
  <c r="V306" i="1"/>
  <c r="V307" i="1"/>
  <c r="R307" i="1" s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Q305" i="1" l="1"/>
  <c r="Q307" i="1"/>
  <c r="I307" i="1"/>
  <c r="I305" i="1"/>
  <c r="I498" i="1" l="1"/>
  <c r="I499" i="1"/>
  <c r="I358" i="1"/>
  <c r="R359" i="1"/>
  <c r="I360" i="1"/>
  <c r="I361" i="1"/>
  <c r="I362" i="1"/>
  <c r="Q363" i="1"/>
  <c r="I348" i="1"/>
  <c r="I349" i="1"/>
  <c r="I350" i="1"/>
  <c r="R351" i="1"/>
  <c r="R352" i="1"/>
  <c r="Q353" i="1"/>
  <c r="R354" i="1"/>
  <c r="Q355" i="1"/>
  <c r="I356" i="1"/>
  <c r="R357" i="1"/>
  <c r="I440" i="1"/>
  <c r="R441" i="1"/>
  <c r="R442" i="1"/>
  <c r="I443" i="1"/>
  <c r="Q444" i="1"/>
  <c r="Q445" i="1"/>
  <c r="R498" i="1" l="1"/>
  <c r="Q499" i="1"/>
  <c r="R499" i="1"/>
  <c r="Q498" i="1"/>
  <c r="R362" i="1"/>
  <c r="R363" i="1"/>
  <c r="Q359" i="1"/>
  <c r="R360" i="1"/>
  <c r="I363" i="1"/>
  <c r="Q361" i="1"/>
  <c r="I359" i="1"/>
  <c r="R358" i="1"/>
  <c r="R361" i="1"/>
  <c r="Q358" i="1"/>
  <c r="Q362" i="1"/>
  <c r="Q360" i="1"/>
  <c r="I355" i="1"/>
  <c r="Q349" i="1"/>
  <c r="I354" i="1"/>
  <c r="I351" i="1"/>
  <c r="R353" i="1"/>
  <c r="Q351" i="1"/>
  <c r="R356" i="1"/>
  <c r="Q354" i="1"/>
  <c r="Q350" i="1"/>
  <c r="I357" i="1"/>
  <c r="R349" i="1"/>
  <c r="Q356" i="1"/>
  <c r="R348" i="1"/>
  <c r="Q357" i="1"/>
  <c r="R355" i="1"/>
  <c r="Q348" i="1"/>
  <c r="I353" i="1"/>
  <c r="Q352" i="1"/>
  <c r="I352" i="1"/>
  <c r="R350" i="1"/>
  <c r="R440" i="1"/>
  <c r="I445" i="1"/>
  <c r="I444" i="1"/>
  <c r="Q441" i="1"/>
  <c r="Q440" i="1"/>
  <c r="Q442" i="1"/>
  <c r="I442" i="1"/>
  <c r="I441" i="1"/>
  <c r="R443" i="1"/>
  <c r="Q443" i="1"/>
  <c r="R445" i="1"/>
  <c r="R444" i="1"/>
  <c r="Q455" i="1" l="1"/>
  <c r="R455" i="1"/>
  <c r="I455" i="1"/>
  <c r="Q454" i="1"/>
  <c r="R454" i="1"/>
  <c r="I454" i="1"/>
  <c r="R427" i="1"/>
  <c r="Q427" i="1"/>
  <c r="I427" i="1"/>
  <c r="I412" i="1"/>
  <c r="R412" i="1"/>
  <c r="Q412" i="1"/>
  <c r="R425" i="1"/>
  <c r="I425" i="1"/>
  <c r="Q425" i="1"/>
  <c r="I411" i="1"/>
  <c r="Q411" i="1"/>
  <c r="R411" i="1"/>
  <c r="R416" i="1"/>
  <c r="I416" i="1"/>
  <c r="Q416" i="1"/>
  <c r="I410" i="1"/>
  <c r="Q410" i="1"/>
  <c r="R410" i="1"/>
  <c r="R409" i="1"/>
  <c r="Q409" i="1"/>
  <c r="I409" i="1"/>
  <c r="Q408" i="1"/>
  <c r="I408" i="1"/>
  <c r="R408" i="1"/>
  <c r="R418" i="1"/>
  <c r="Q418" i="1"/>
  <c r="I418" i="1"/>
  <c r="Q407" i="1"/>
  <c r="I407" i="1"/>
  <c r="R407" i="1"/>
  <c r="R419" i="1"/>
  <c r="I419" i="1"/>
  <c r="Q419" i="1"/>
  <c r="R413" i="1"/>
  <c r="Q413" i="1"/>
  <c r="I413" i="1"/>
  <c r="Q406" i="1"/>
  <c r="I406" i="1"/>
  <c r="R406" i="1"/>
  <c r="R405" i="1"/>
  <c r="I405" i="1"/>
  <c r="Q405" i="1"/>
  <c r="Q428" i="1"/>
  <c r="R428" i="1"/>
  <c r="I428" i="1"/>
  <c r="R404" i="1"/>
  <c r="I404" i="1"/>
  <c r="Q404" i="1"/>
  <c r="R423" i="1"/>
  <c r="I423" i="1"/>
  <c r="Q423" i="1"/>
  <c r="I403" i="1"/>
  <c r="R403" i="1"/>
  <c r="Q403" i="1"/>
  <c r="R430" i="1"/>
  <c r="Q430" i="1"/>
  <c r="I430" i="1"/>
  <c r="I402" i="1"/>
  <c r="R402" i="1"/>
  <c r="Q402" i="1"/>
  <c r="Q401" i="1"/>
  <c r="R401" i="1"/>
  <c r="I401" i="1"/>
  <c r="Q400" i="1"/>
  <c r="R400" i="1"/>
  <c r="I400" i="1"/>
  <c r="R399" i="1"/>
  <c r="Q399" i="1"/>
  <c r="I399" i="1"/>
  <c r="R398" i="1"/>
  <c r="I398" i="1"/>
  <c r="Q398" i="1"/>
  <c r="Q422" i="1"/>
  <c r="R422" i="1"/>
  <c r="I422" i="1"/>
  <c r="R397" i="1"/>
  <c r="Q397" i="1"/>
  <c r="I397" i="1"/>
  <c r="I421" i="1"/>
  <c r="Q421" i="1"/>
  <c r="R421" i="1"/>
  <c r="R414" i="1"/>
  <c r="I414" i="1"/>
  <c r="Q414" i="1"/>
  <c r="R396" i="1"/>
  <c r="Q396" i="1"/>
  <c r="I396" i="1"/>
  <c r="R431" i="1"/>
  <c r="Q431" i="1"/>
  <c r="I431" i="1"/>
  <c r="I426" i="1"/>
  <c r="R426" i="1"/>
  <c r="Q426" i="1"/>
  <c r="Q415" i="1"/>
  <c r="I415" i="1"/>
  <c r="R415" i="1"/>
  <c r="Q429" i="1"/>
  <c r="R429" i="1"/>
  <c r="I429" i="1"/>
  <c r="Q417" i="1"/>
  <c r="I417" i="1"/>
  <c r="R417" i="1"/>
  <c r="I424" i="1"/>
  <c r="R424" i="1"/>
  <c r="Q424" i="1"/>
  <c r="R420" i="1"/>
  <c r="Q420" i="1"/>
  <c r="I420" i="1"/>
  <c r="Q436" i="1"/>
  <c r="I436" i="1"/>
  <c r="R436" i="1"/>
  <c r="Q435" i="1"/>
  <c r="I435" i="1"/>
  <c r="R435" i="1"/>
  <c r="Q434" i="1"/>
  <c r="I434" i="1"/>
  <c r="R434" i="1"/>
  <c r="Q433" i="1"/>
  <c r="I433" i="1"/>
  <c r="R433" i="1"/>
  <c r="Q432" i="1"/>
  <c r="I432" i="1"/>
  <c r="R432" i="1"/>
  <c r="Q303" i="1"/>
  <c r="I303" i="1"/>
  <c r="R303" i="1"/>
  <c r="Q302" i="1"/>
  <c r="I302" i="1"/>
  <c r="R302" i="1"/>
  <c r="Q301" i="1"/>
  <c r="I301" i="1"/>
  <c r="R301" i="1"/>
  <c r="Q300" i="1"/>
  <c r="I300" i="1"/>
  <c r="R300" i="1"/>
  <c r="I457" i="1"/>
  <c r="R457" i="1"/>
  <c r="Q457" i="1"/>
  <c r="I456" i="1"/>
  <c r="R456" i="1"/>
  <c r="Q456" i="1"/>
  <c r="I452" i="1"/>
  <c r="R452" i="1"/>
  <c r="Q452" i="1"/>
  <c r="I450" i="1"/>
  <c r="R450" i="1"/>
  <c r="Q450" i="1"/>
  <c r="I449" i="1"/>
  <c r="R449" i="1"/>
  <c r="Q449" i="1"/>
  <c r="I448" i="1"/>
  <c r="R448" i="1"/>
  <c r="Q448" i="1"/>
  <c r="I447" i="1"/>
  <c r="R447" i="1"/>
  <c r="Q447" i="1"/>
  <c r="R446" i="1"/>
  <c r="I446" i="1"/>
  <c r="Q446" i="1"/>
  <c r="R497" i="1"/>
  <c r="I497" i="1"/>
  <c r="Q497" i="1"/>
  <c r="R496" i="1"/>
  <c r="Q496" i="1"/>
  <c r="R495" i="1"/>
  <c r="Q495" i="1"/>
  <c r="I495" i="1"/>
  <c r="Q494" i="1"/>
  <c r="R494" i="1"/>
  <c r="I494" i="1"/>
  <c r="R493" i="1"/>
  <c r="Q493" i="1"/>
  <c r="I493" i="1"/>
  <c r="R492" i="1"/>
  <c r="Q492" i="1"/>
  <c r="I492" i="1"/>
  <c r="R491" i="1"/>
  <c r="Q491" i="1"/>
  <c r="I491" i="1"/>
  <c r="Q490" i="1"/>
  <c r="R490" i="1"/>
  <c r="I490" i="1"/>
  <c r="Q489" i="1"/>
  <c r="R489" i="1"/>
  <c r="I489" i="1"/>
  <c r="Q488" i="1"/>
  <c r="R488" i="1"/>
  <c r="I488" i="1"/>
  <c r="I451" i="1"/>
  <c r="R451" i="1"/>
  <c r="Q451" i="1"/>
  <c r="Q487" i="1"/>
  <c r="R487" i="1"/>
  <c r="I487" i="1"/>
  <c r="Q486" i="1"/>
  <c r="R486" i="1"/>
  <c r="I486" i="1"/>
  <c r="Q485" i="1"/>
  <c r="R485" i="1"/>
  <c r="I485" i="1"/>
  <c r="Q484" i="1"/>
  <c r="R484" i="1"/>
  <c r="I484" i="1"/>
  <c r="Q483" i="1"/>
  <c r="I483" i="1"/>
  <c r="R483" i="1"/>
  <c r="Q482" i="1"/>
  <c r="I482" i="1"/>
  <c r="R482" i="1"/>
  <c r="I473" i="1"/>
  <c r="R473" i="1"/>
  <c r="Q473" i="1"/>
  <c r="I472" i="1"/>
  <c r="Q472" i="1"/>
  <c r="R472" i="1"/>
  <c r="Q471" i="1"/>
  <c r="R471" i="1"/>
  <c r="I471" i="1"/>
  <c r="Q470" i="1"/>
  <c r="I470" i="1"/>
  <c r="R470" i="1"/>
  <c r="Q469" i="1"/>
  <c r="R469" i="1"/>
  <c r="I468" i="1"/>
  <c r="R468" i="1"/>
  <c r="Q468" i="1"/>
  <c r="Q467" i="1"/>
  <c r="R467" i="1"/>
  <c r="I467" i="1"/>
  <c r="Q466" i="1"/>
  <c r="R466" i="1"/>
  <c r="I466" i="1"/>
  <c r="I453" i="1"/>
  <c r="R453" i="1"/>
  <c r="Q453" i="1"/>
  <c r="I481" i="1"/>
  <c r="R481" i="1"/>
  <c r="Q481" i="1"/>
  <c r="R480" i="1"/>
  <c r="I480" i="1"/>
  <c r="Q480" i="1"/>
  <c r="R479" i="1"/>
  <c r="I479" i="1"/>
  <c r="Q479" i="1"/>
  <c r="R478" i="1"/>
  <c r="I478" i="1"/>
  <c r="Q478" i="1"/>
  <c r="R477" i="1"/>
  <c r="Q477" i="1"/>
  <c r="I477" i="1"/>
  <c r="Q476" i="1"/>
  <c r="R476" i="1"/>
  <c r="I476" i="1"/>
  <c r="R475" i="1"/>
  <c r="I475" i="1"/>
  <c r="Q475" i="1"/>
  <c r="I474" i="1"/>
  <c r="R474" i="1"/>
  <c r="Q474" i="1"/>
  <c r="I458" i="1"/>
  <c r="R458" i="1"/>
  <c r="Q458" i="1"/>
  <c r="R465" i="1"/>
  <c r="I465" i="1"/>
  <c r="Q465" i="1"/>
  <c r="R464" i="1"/>
  <c r="I464" i="1"/>
  <c r="Q464" i="1"/>
  <c r="R306" i="1"/>
  <c r="I306" i="1"/>
  <c r="Q306" i="1"/>
  <c r="I463" i="1"/>
  <c r="R463" i="1"/>
  <c r="Q463" i="1"/>
  <c r="R304" i="1"/>
  <c r="Q304" i="1"/>
  <c r="I304" i="1"/>
  <c r="R462" i="1"/>
  <c r="I462" i="1"/>
  <c r="Q462" i="1"/>
  <c r="R439" i="1"/>
  <c r="I439" i="1"/>
  <c r="Q439" i="1"/>
  <c r="R461" i="1"/>
  <c r="Q461" i="1"/>
  <c r="I461" i="1"/>
  <c r="R438" i="1"/>
  <c r="I438" i="1"/>
  <c r="Q438" i="1"/>
  <c r="R460" i="1"/>
  <c r="Q460" i="1"/>
  <c r="I460" i="1"/>
  <c r="R437" i="1"/>
  <c r="Q437" i="1"/>
  <c r="I437" i="1"/>
  <c r="R459" i="1"/>
  <c r="Q459" i="1"/>
  <c r="I459" i="1"/>
</calcChain>
</file>

<file path=xl/sharedStrings.xml><?xml version="1.0" encoding="utf-8"?>
<sst xmlns="http://schemas.openxmlformats.org/spreadsheetml/2006/main" count="4004" uniqueCount="820">
  <si>
    <t>Case</t>
  </si>
  <si>
    <t>Run_test</t>
  </si>
  <si>
    <t>ActiveP</t>
  </si>
  <si>
    <t>ReactiveP</t>
  </si>
  <si>
    <t>SCR</t>
  </si>
  <si>
    <t>X_R</t>
  </si>
  <si>
    <t>Vsource_i</t>
  </si>
  <si>
    <t>Fixed_Shunt</t>
  </si>
  <si>
    <t>Fault_duration</t>
  </si>
  <si>
    <t>Rf_Ohms</t>
  </si>
  <si>
    <t>L_H</t>
  </si>
  <si>
    <t>GS_R</t>
  </si>
  <si>
    <t>GS_L</t>
  </si>
  <si>
    <t>Trf_Tap</t>
  </si>
  <si>
    <t>FRT_dip</t>
  </si>
  <si>
    <t>Test_File_Names</t>
  </si>
  <si>
    <t>Fault Factor</t>
  </si>
  <si>
    <t>No</t>
  </si>
  <si>
    <t>Q</t>
  </si>
  <si>
    <t>Test_Type</t>
  </si>
  <si>
    <t>PPCVref</t>
  </si>
  <si>
    <t>SAV_File</t>
  </si>
  <si>
    <t>Addon_Test_Names</t>
  </si>
  <si>
    <t>Notes</t>
  </si>
  <si>
    <t>-0.3</t>
  </si>
  <si>
    <t>-0.395</t>
  </si>
  <si>
    <t>1.0000</t>
  </si>
  <si>
    <t>1.0125</t>
  </si>
  <si>
    <t>S52513_Vsetpoints_CAPlimit</t>
  </si>
  <si>
    <t>S52513_Vsetpoints_INDlimit</t>
  </si>
  <si>
    <t>S52513_PFsetpoints</t>
  </si>
  <si>
    <t>S52513_Qsetpoints</t>
  </si>
  <si>
    <t>S52513_Vgridsteps</t>
  </si>
  <si>
    <t>S52513_Vsetpoints</t>
  </si>
  <si>
    <t>S5253_OFtrip</t>
  </si>
  <si>
    <t>S5253_UFtrip</t>
  </si>
  <si>
    <t>S52511_OF</t>
  </si>
  <si>
    <t>S52511_UF</t>
  </si>
  <si>
    <t>S5254_LVRT</t>
  </si>
  <si>
    <t>S5254_HVRT</t>
  </si>
  <si>
    <t>S52514_Pdispatch</t>
  </si>
  <si>
    <t>S52514_Pstep</t>
  </si>
  <si>
    <t>Flat_Run_test_300s</t>
  </si>
  <si>
    <t>S5255_BalancedFault</t>
  </si>
  <si>
    <t>0.9750</t>
  </si>
  <si>
    <t>S52511_small</t>
  </si>
  <si>
    <t>S5255_HVRT</t>
  </si>
  <si>
    <t>S52513_Vgridsteps_Qmode</t>
  </si>
  <si>
    <t>DMAT_Vsetpoints</t>
  </si>
  <si>
    <t>DMAT_Vgridsteps</t>
  </si>
  <si>
    <t>Vdroop_check</t>
  </si>
  <si>
    <t>1.0296</t>
  </si>
  <si>
    <t>0.9625</t>
  </si>
  <si>
    <t>1.0300</t>
  </si>
  <si>
    <t>1.0375</t>
  </si>
  <si>
    <t>1.0573</t>
  </si>
  <si>
    <t>0.9653</t>
  </si>
  <si>
    <t>0.9958</t>
  </si>
  <si>
    <t>1.0500</t>
  </si>
  <si>
    <t>1.0299</t>
  </si>
  <si>
    <t>1.0303</t>
  </si>
  <si>
    <t>1.0304</t>
  </si>
  <si>
    <t>1.0295</t>
  </si>
  <si>
    <t>DMAT_Valign</t>
  </si>
  <si>
    <t>H_S52513.Vref.1</t>
  </si>
  <si>
    <t>H_S52513.Vref.2</t>
  </si>
  <si>
    <t>H_S52513.Vref.3</t>
  </si>
  <si>
    <t>H_S52513.Vref.4</t>
  </si>
  <si>
    <t>H_S52513.Vref.5</t>
  </si>
  <si>
    <t>H_S52513.Vref.6</t>
  </si>
  <si>
    <t>H_S52513.Vref.7</t>
  </si>
  <si>
    <t>H_S52513.Vref.8</t>
  </si>
  <si>
    <t>H_S52513.Vref.9</t>
  </si>
  <si>
    <t>H_S52513.Vref.10</t>
  </si>
  <si>
    <t>H_S52513.Vref.11</t>
  </si>
  <si>
    <t>H_S52513.Vref.12</t>
  </si>
  <si>
    <t>H_S52513.Vref.13</t>
  </si>
  <si>
    <t>H_S52513.Vref.14</t>
  </si>
  <si>
    <t>H_S52513.Vref.15</t>
  </si>
  <si>
    <t>H_S52513.Vref.16</t>
  </si>
  <si>
    <t>H_S52513.Vref.17</t>
  </si>
  <si>
    <t>H_S52513.Vref.18</t>
  </si>
  <si>
    <t>H_S52513.Vref.19</t>
  </si>
  <si>
    <t>H_S52513.Vref.20</t>
  </si>
  <si>
    <t>H_S52513.Vref.21</t>
  </si>
  <si>
    <t>H_S52513.Vref.22</t>
  </si>
  <si>
    <t>H_S52513.Vref.23</t>
  </si>
  <si>
    <t>H_S52513.Vref.24</t>
  </si>
  <si>
    <t>H_S52513.Vgrid.1</t>
  </si>
  <si>
    <t>H_S52513.Vgrid.2</t>
  </si>
  <si>
    <t>H_S52513.Vgrid.3</t>
  </si>
  <si>
    <t>H_S52513.Vgrid.4</t>
  </si>
  <si>
    <t>H_S52513.Vgrid.5</t>
  </si>
  <si>
    <t>H_S52513.Vgrid.6</t>
  </si>
  <si>
    <t>H_S52513.Vgrid.7</t>
  </si>
  <si>
    <t>H_S52513.Vgrid.8</t>
  </si>
  <si>
    <t>H_S52513.Vgrid.9</t>
  </si>
  <si>
    <t>H_S52513.Vgrid.10</t>
  </si>
  <si>
    <t>H_S52513.Vgrid.11</t>
  </si>
  <si>
    <t>H_S52513.Vgrid.12</t>
  </si>
  <si>
    <t>H_S52513.Vgrid.13</t>
  </si>
  <si>
    <t>H_S52513.Vgrid.14</t>
  </si>
  <si>
    <t>H_S52513.Vgrid.15</t>
  </si>
  <si>
    <t>H_S52513.Vgrid.16</t>
  </si>
  <si>
    <t>H_S52513.Qref.1</t>
  </si>
  <si>
    <t>H_S52513.Qref.2</t>
  </si>
  <si>
    <t>H_S52513.Qref.3</t>
  </si>
  <si>
    <t>H_S52513.Qref.4</t>
  </si>
  <si>
    <t>H_S52513.Qref.5</t>
  </si>
  <si>
    <t>H_S52513.Qref.6</t>
  </si>
  <si>
    <t>H_S52513.Qref.7</t>
  </si>
  <si>
    <t>H_S52513.Qref.8</t>
  </si>
  <si>
    <t>H_S52513.PFref.1</t>
  </si>
  <si>
    <t>H_S52513.PFref.2</t>
  </si>
  <si>
    <t>H_S52513.PFref.3</t>
  </si>
  <si>
    <t>H_S52513.PFref.4</t>
  </si>
  <si>
    <t>H_S5253.OF.1</t>
  </si>
  <si>
    <t>H_S5253.OF.2</t>
  </si>
  <si>
    <t>H_S5253.OF.3</t>
  </si>
  <si>
    <t>H_S5253.OF.4</t>
  </si>
  <si>
    <t>H_S5253.UF.1</t>
  </si>
  <si>
    <t>H_S5253.UF.2</t>
  </si>
  <si>
    <t>H_S5253.UF.3</t>
  </si>
  <si>
    <t>H_S5253.UF.4</t>
  </si>
  <si>
    <t>H_S52511.OF.1</t>
  </si>
  <si>
    <t>H_S52511.OF.2</t>
  </si>
  <si>
    <t>H_S52511.OF.3</t>
  </si>
  <si>
    <t>H_S52511.OF.4</t>
  </si>
  <si>
    <t>H_S52511.UF.1</t>
  </si>
  <si>
    <t>H_S52511.UF.2</t>
  </si>
  <si>
    <t>H_S52511.UF.3</t>
  </si>
  <si>
    <t>H_S52511.UF.4</t>
  </si>
  <si>
    <t>H_S52511.SS.1</t>
  </si>
  <si>
    <t>H_S52511.SS.2</t>
  </si>
  <si>
    <t>H_S52511.SS.3</t>
  </si>
  <si>
    <t>H_S52511.SS.4</t>
  </si>
  <si>
    <t>H_S52511.SS.5</t>
  </si>
  <si>
    <t>H_S52511.SS.6</t>
  </si>
  <si>
    <t>H_S5254.LVRT.1</t>
  </si>
  <si>
    <t>H_S5254.LVRT.2</t>
  </si>
  <si>
    <t>H_S5254.HVRT.1</t>
  </si>
  <si>
    <t>H_S5254.HVRT.2</t>
  </si>
  <si>
    <t>H_S5255.HVRT.1</t>
  </si>
  <si>
    <t>H_S5255.HVRT.2</t>
  </si>
  <si>
    <t>H_S5255.HVRT.3</t>
  </si>
  <si>
    <t>H_S5255.HVRT.4</t>
  </si>
  <si>
    <t>H_S5255.HVRT.5</t>
  </si>
  <si>
    <t>H_S5255.HVRT.6</t>
  </si>
  <si>
    <t>H_S5255.HVRT.7</t>
  </si>
  <si>
    <t>H_S5255.HVRT.8</t>
  </si>
  <si>
    <t>H_S5255.HVRT.9</t>
  </si>
  <si>
    <t>H_S5255.HVRT.10</t>
  </si>
  <si>
    <t>H_S5255.HVRT.11</t>
  </si>
  <si>
    <t>H_S5255.HVRT.12</t>
  </si>
  <si>
    <t>H_S5255.HVRT.13</t>
  </si>
  <si>
    <t>H_S5255.HVRT.14</t>
  </si>
  <si>
    <t>H_S5255.HVRT.15</t>
  </si>
  <si>
    <t>H_S5255.HVRT.16</t>
  </si>
  <si>
    <t>H_S5255.Balanced.1</t>
  </si>
  <si>
    <t>H_S5255.Balanced.2</t>
  </si>
  <si>
    <t>H_S5255.Balanced.3</t>
  </si>
  <si>
    <t>H_S5255.Balanced.4</t>
  </si>
  <si>
    <t>H_S5255.Balanced.5</t>
  </si>
  <si>
    <t>H_S5255.Balanced.6</t>
  </si>
  <si>
    <t>H_S5255.Balanced.7</t>
  </si>
  <si>
    <t>H_S5255.Balanced.8</t>
  </si>
  <si>
    <t>H_S5255.Balanced.9</t>
  </si>
  <si>
    <t>H_S5255.Balanced.10</t>
  </si>
  <si>
    <t>H_S5255.Balanced.11</t>
  </si>
  <si>
    <t>H_S5255.Balanced.12</t>
  </si>
  <si>
    <t>H_S5255.Balanced.13</t>
  </si>
  <si>
    <t>H_S5255.Balanced.14</t>
  </si>
  <si>
    <t>H_S5255.Balanced.15</t>
  </si>
  <si>
    <t>H_S5255.Balanced.16</t>
  </si>
  <si>
    <t>H_S5255.Balanced.17</t>
  </si>
  <si>
    <t>H_S5255.Balanced.18</t>
  </si>
  <si>
    <t>H_S5255.Balanced.19</t>
  </si>
  <si>
    <t>H_S5255.Balanced.20</t>
  </si>
  <si>
    <t>H_S5255.Balanced.21</t>
  </si>
  <si>
    <t>H_S5255.Balanced.22</t>
  </si>
  <si>
    <t>H_S5255.Balanced.23</t>
  </si>
  <si>
    <t>H_S5255.Balanced.24</t>
  </si>
  <si>
    <t>H_S5255.Balanced.25</t>
  </si>
  <si>
    <t>H_S5255.Balanced.26</t>
  </si>
  <si>
    <t>H_S5255.Balanced.27</t>
  </si>
  <si>
    <t>H_S5255.Balanced.28</t>
  </si>
  <si>
    <t>H_S5255.Balanced.29</t>
  </si>
  <si>
    <t>H_S5255.Balanced.30</t>
  </si>
  <si>
    <t>H_S5255.Balanced.31</t>
  </si>
  <si>
    <t>H_S5255.Balanced.32</t>
  </si>
  <si>
    <t>H_S5255.Balanced.33</t>
  </si>
  <si>
    <t>H_S5255.Balanced.34</t>
  </si>
  <si>
    <t>H_S5255.Balanced.35</t>
  </si>
  <si>
    <t>H_S5255.Balanced.36</t>
  </si>
  <si>
    <t>H_Vdroop.1</t>
  </si>
  <si>
    <t>H_Valign.1</t>
  </si>
  <si>
    <t>H_Valign.2</t>
  </si>
  <si>
    <t>H_Valign.3</t>
  </si>
  <si>
    <t>H_Valign.4</t>
  </si>
  <si>
    <t>H_DMAT_HYB_0.99</t>
  </si>
  <si>
    <t>Run_Duration</t>
  </si>
  <si>
    <t>CUO_PIA</t>
  </si>
  <si>
    <t>CUO_PIA_10P</t>
  </si>
  <si>
    <t>CUO_PIA_1_1pu</t>
  </si>
  <si>
    <t>CUO_PIA_0_9pu</t>
  </si>
  <si>
    <t>CUO_LVRT_0_7pu</t>
  </si>
  <si>
    <t>CUO_LVRT_0_8pu</t>
  </si>
  <si>
    <t>CUO_HVRT_1_15pu</t>
  </si>
  <si>
    <t>CUO_HVRT_1_2pu</t>
  </si>
  <si>
    <t>CUO_HVRT_1_25pu</t>
  </si>
  <si>
    <t>CUO_HVRT_1_3pu</t>
  </si>
  <si>
    <t>CUO_HVRT_1_35pu</t>
  </si>
  <si>
    <t>H_CUO_1</t>
  </si>
  <si>
    <t>H_CUO_2</t>
  </si>
  <si>
    <t>H_CUO_3</t>
  </si>
  <si>
    <t>H_CUO_4a</t>
  </si>
  <si>
    <t>H_CUO_5</t>
  </si>
  <si>
    <t>H_CUO_6</t>
  </si>
  <si>
    <t>H_CUO_7</t>
  </si>
  <si>
    <t>H_CUO_8</t>
  </si>
  <si>
    <t>H_CUO_9</t>
  </si>
  <si>
    <t>H_CUO_10</t>
  </si>
  <si>
    <t>H_CUO_11</t>
  </si>
  <si>
    <t>H_CUO_12a</t>
  </si>
  <si>
    <t>H_CUO_13_0.7</t>
  </si>
  <si>
    <t>H_CUO_14_0.7</t>
  </si>
  <si>
    <t>H_CUO_15a_0.7</t>
  </si>
  <si>
    <t>H_CUO_16a_0.7</t>
  </si>
  <si>
    <t>H_CUO_13_0.8</t>
  </si>
  <si>
    <t>H_CUO_14_0.8</t>
  </si>
  <si>
    <t>H_CUO_15a_0.8</t>
  </si>
  <si>
    <t>H_CUO_16a_0.8</t>
  </si>
  <si>
    <t>H_CUO_13_1.15</t>
  </si>
  <si>
    <t>H_CUO_14_1.15</t>
  </si>
  <si>
    <t>H_CUO_15a_1.15</t>
  </si>
  <si>
    <t>H_CUO_16a_1.15</t>
  </si>
  <si>
    <t>H_CUO_13_1.2</t>
  </si>
  <si>
    <t>H_CUO_14_1.2</t>
  </si>
  <si>
    <t>H_CUO_15a_1.2</t>
  </si>
  <si>
    <t>H_CUO_16a_1.2</t>
  </si>
  <si>
    <t>H_CUO_13_1.25</t>
  </si>
  <si>
    <t>H_CUO_14_1.25</t>
  </si>
  <si>
    <t>H_CUO_15a_1.25</t>
  </si>
  <si>
    <t>H_CUO_16a_1.25</t>
  </si>
  <si>
    <t>H_CUO_13_1.3</t>
  </si>
  <si>
    <t>H_CUO_14_1.3</t>
  </si>
  <si>
    <t>H_CUO_15a_1.3</t>
  </si>
  <si>
    <t>H_CUO_16a_1.3</t>
  </si>
  <si>
    <t>H_CUO_13_1.35</t>
  </si>
  <si>
    <t>H_CUO_14_1.35</t>
  </si>
  <si>
    <t>H_CUO_15a_1.35</t>
  </si>
  <si>
    <t>H_CUO_16a_1.35</t>
  </si>
  <si>
    <t>H_S52513.Vgrid.Qmode.1</t>
  </si>
  <si>
    <t>H_S52513.Vgrid.Qmode.2</t>
  </si>
  <si>
    <t>1.0148</t>
  </si>
  <si>
    <t>1.0100</t>
  </si>
  <si>
    <t>H_S52514.1</t>
  </si>
  <si>
    <t>H_S52514.2</t>
  </si>
  <si>
    <t>H_S52514.3</t>
  </si>
  <si>
    <t>H_S52514.4</t>
  </si>
  <si>
    <t>H_S5255.HVRT.17</t>
  </si>
  <si>
    <t>H_S5255.HVRT.18</t>
  </si>
  <si>
    <t>H_S5255.HVRT.19</t>
  </si>
  <si>
    <t>H_S5255.HVRT.20</t>
  </si>
  <si>
    <t>H_S5255.HVRT.21</t>
  </si>
  <si>
    <t>H_S5255.HVRT.22</t>
  </si>
  <si>
    <t>H_S5255.HVRT.23</t>
  </si>
  <si>
    <t>H_S5255.HVRT.24</t>
  </si>
  <si>
    <t>H_S5255.HVRT.25</t>
  </si>
  <si>
    <t>H_S5255.HVRT.26</t>
  </si>
  <si>
    <t>H_S5255.HVRT.27</t>
  </si>
  <si>
    <t>H_S5255.HVRT.28</t>
  </si>
  <si>
    <t>H_S5255.HVRT.29</t>
  </si>
  <si>
    <t>H_S5255.HVRT.30</t>
  </si>
  <si>
    <t>H_S5255.HVRT.31</t>
  </si>
  <si>
    <t>H_S5255.HVRT.32</t>
  </si>
  <si>
    <t>H_S5255.HVRT.33</t>
  </si>
  <si>
    <t>H_S5255.HVRT.34</t>
  </si>
  <si>
    <t>H_S5255.HVRT.35</t>
  </si>
  <si>
    <t>H_S5255.HVRT.36</t>
  </si>
  <si>
    <t>H_S5255.HVRT.37</t>
  </si>
  <si>
    <t>H_S5255.HVRT.38</t>
  </si>
  <si>
    <t>H_S5255.HVRT.39</t>
  </si>
  <si>
    <t>H_S5255.HVRT.40</t>
  </si>
  <si>
    <t>H_S5255.HVRT.41</t>
  </si>
  <si>
    <t>H_S5255.HVRT.42</t>
  </si>
  <si>
    <t>H_S5255.HVRT.43</t>
  </si>
  <si>
    <t>H_S5255.HVRT.44</t>
  </si>
  <si>
    <t>H_S5255.HVRT.45</t>
  </si>
  <si>
    <t>H_S5255.HVRT.46</t>
  </si>
  <si>
    <t>H_S5255.HVRT.47</t>
  </si>
  <si>
    <t>H_S5255.HVRT.48</t>
  </si>
  <si>
    <t>0.8357</t>
  </si>
  <si>
    <t>S5251_PQ_Con</t>
  </si>
  <si>
    <t>S5251_PQ_UnCon</t>
  </si>
  <si>
    <t>S5251_1_PQ_Con_UV_25deg</t>
  </si>
  <si>
    <t>S5251_2_PQ_Con_NV_25deg</t>
  </si>
  <si>
    <t>S5251_3_PQ_Con_OV_25deg</t>
  </si>
  <si>
    <t>S5251_4_PQ_Con_UV_50deg</t>
  </si>
  <si>
    <t>S5251_5_PQ_Con_NV_50deg</t>
  </si>
  <si>
    <t>S5251_6_PQ_Con_OV_50deg</t>
  </si>
  <si>
    <t>S5251_7_PQ_UnCon_UV_25deg</t>
  </si>
  <si>
    <t>S5251_8_PQ_UnCon_NV_25deg</t>
  </si>
  <si>
    <t>S5251_9_PQ_UnCon_OV_25deg</t>
  </si>
  <si>
    <t>S5251_10_PQ_UnCon_UV_50deg</t>
  </si>
  <si>
    <t>S5251_11_PQ_UnCon_NV_50deg</t>
  </si>
  <si>
    <t>S5251_12_PQ_UnCon_OV_50deg</t>
  </si>
  <si>
    <t>PSSE_51_SCR1000_XR10_P1_Q0_POC_UV_25deg</t>
  </si>
  <si>
    <t>PSSE_51_SCR1000_XR10_P1_Q0_POC_NV_25deg</t>
  </si>
  <si>
    <t>PSSE_51_SCR1000_XR10_P1_Q0_POC_OV_25deg</t>
  </si>
  <si>
    <t>PSSE_51_SCR1000_XR10_P1_Q0_POC_UV_50deg</t>
  </si>
  <si>
    <t>PSSE_51_SCR1000_XR10_P1_Q0_POC_NV_50deg</t>
  </si>
  <si>
    <t>PSSE_51_SCR1000_XR10_P1_Q0_POC_OV_50deg</t>
  </si>
  <si>
    <t>1.0966</t>
  </si>
  <si>
    <t>0.9835</t>
  </si>
  <si>
    <t>0.9161</t>
  </si>
  <si>
    <t>Extras</t>
  </si>
  <si>
    <t>TEMP_BESS_41deg</t>
  </si>
  <si>
    <t>S5254_CUO</t>
  </si>
  <si>
    <t>0.9998</t>
  </si>
  <si>
    <t>1.0120</t>
  </si>
  <si>
    <t>PSSE_BESS_only_derating_41deg_SCR1000_XR10_P1_Q0.395</t>
  </si>
  <si>
    <t>TEMP_BESS_43deg</t>
  </si>
  <si>
    <t>PSSE_BESS_only_derating_43deg_SCR1000_XR10_P1_Q0.395</t>
  </si>
  <si>
    <t>TEMP_BESS_46deg</t>
  </si>
  <si>
    <t>PSSE_BESS_only_derating_46deg_SCR1000_XR10_P1_Q0.395</t>
  </si>
  <si>
    <t>TEMP_BESS_50deg</t>
  </si>
  <si>
    <t>PSSE_BESS_only_derating_50deg_SCR1000_XR10_P1_Q0.395</t>
  </si>
  <si>
    <t>BESSD_CUO_1</t>
  </si>
  <si>
    <t>BESSD_CUO_2</t>
  </si>
  <si>
    <t>BESSC_CUO_3a</t>
  </si>
  <si>
    <t>BESSD_CUO_3b</t>
  </si>
  <si>
    <t>BESSC_CUO_4a</t>
  </si>
  <si>
    <t>BESSD_CUO_4b</t>
  </si>
  <si>
    <t>BESSD_CUO_5</t>
  </si>
  <si>
    <t>BESSD_CUO_6</t>
  </si>
  <si>
    <t>BESSD_CUO_7</t>
  </si>
  <si>
    <t>BESSD_CUO_8</t>
  </si>
  <si>
    <t>BESSD_CUO_9</t>
  </si>
  <si>
    <t>BESSD_CUO_10</t>
  </si>
  <si>
    <t>BESSC_CUO_11a</t>
  </si>
  <si>
    <t>BESSD_CUO_11b</t>
  </si>
  <si>
    <t>BESSC_CUO_12a</t>
  </si>
  <si>
    <t>BESSD_CUO_12b</t>
  </si>
  <si>
    <t>BESSD_CUO_13_0.7</t>
  </si>
  <si>
    <t>BESSD_CUO_14_0.7</t>
  </si>
  <si>
    <t>BESSC_CUO_15a_0.7</t>
  </si>
  <si>
    <t>BESSD_CUO_15b_0.7</t>
  </si>
  <si>
    <t>BESSC_CUO_16a_0.7</t>
  </si>
  <si>
    <t>BESSD_CUO_16b_0.7</t>
  </si>
  <si>
    <t>BESSD_CUO_13_0.8</t>
  </si>
  <si>
    <t>BESSD_CUO_14_0.8</t>
  </si>
  <si>
    <t>BESSC_CUO_15a_0.8</t>
  </si>
  <si>
    <t>BESSD_CUO_15b_0.8</t>
  </si>
  <si>
    <t>BESSC_CUO_16a_0.8</t>
  </si>
  <si>
    <t>BESSD_CUO_16b_0.8</t>
  </si>
  <si>
    <t>BESSD_CUO_13_1.15</t>
  </si>
  <si>
    <t>BESSD_CUO_14_1.15</t>
  </si>
  <si>
    <t>BESSC_CUO_15a_1.15</t>
  </si>
  <si>
    <t>BESSD_CUO_15b_1.15</t>
  </si>
  <si>
    <t>BESSC_CUO_16a_1.15</t>
  </si>
  <si>
    <t>BESSD_CUO_16b_1.15</t>
  </si>
  <si>
    <t>BESSD_CUO_13_1.2</t>
  </si>
  <si>
    <t>BESSD_CUO_14_1.2</t>
  </si>
  <si>
    <t>BESSC_CUO_15a_1.2</t>
  </si>
  <si>
    <t>BESSD_CUO_15b_1.2</t>
  </si>
  <si>
    <t>BESSC_CUO_16a_1.2</t>
  </si>
  <si>
    <t>BESSD_CUO_16b_1.2</t>
  </si>
  <si>
    <t>BESSD_CUO_13_1.25</t>
  </si>
  <si>
    <t>BESSD_CUO_14_1.25</t>
  </si>
  <si>
    <t>BESSC_CUO_15a_1.25</t>
  </si>
  <si>
    <t>BESSD_CUO_15b_1.25</t>
  </si>
  <si>
    <t>BESSC_CUO_16a_1.25</t>
  </si>
  <si>
    <t>BESSD_CUO_16b_1.25</t>
  </si>
  <si>
    <t>BESSD_CUO_13_1.3</t>
  </si>
  <si>
    <t>BESSD_CUO_14_1.3</t>
  </si>
  <si>
    <t>BESSC_CUO_15a_1.3</t>
  </si>
  <si>
    <t>BESSD_CUO_15b_1.3</t>
  </si>
  <si>
    <t>BESSC_CUO_16a_1.3</t>
  </si>
  <si>
    <t>BESSD_CUO_16b_1.3</t>
  </si>
  <si>
    <t>BESSD_CUO_13_1.35</t>
  </si>
  <si>
    <t>BESSD_CUO_14_1.35</t>
  </si>
  <si>
    <t>BESSC_CUO_15a_1.35</t>
  </si>
  <si>
    <t>BESSD_CUO_15b_1.35</t>
  </si>
  <si>
    <t>BESSC_CUO_16a_1.35</t>
  </si>
  <si>
    <t>BESSD_CUO_16b_1.35</t>
  </si>
  <si>
    <t>S52513.Vref.1</t>
  </si>
  <si>
    <t>S52513.Vref.2</t>
  </si>
  <si>
    <t>S52513.Vref.3</t>
  </si>
  <si>
    <t>S52513.Vref.4</t>
  </si>
  <si>
    <t>S52513.Vref.5</t>
  </si>
  <si>
    <t>S52513.Vref.6</t>
  </si>
  <si>
    <t>S52513.Vref.7</t>
  </si>
  <si>
    <t>S52513.Vref.8</t>
  </si>
  <si>
    <t>S52513.Vref.9</t>
  </si>
  <si>
    <t>S52513.Vref.10</t>
  </si>
  <si>
    <t>S52513.Vref.11</t>
  </si>
  <si>
    <t>S52513.Vref.12</t>
  </si>
  <si>
    <t>S52513.Vref.13</t>
  </si>
  <si>
    <t>S52513.Vref.14</t>
  </si>
  <si>
    <t>S52513.Vref.15</t>
  </si>
  <si>
    <t>S52513.Vref.16</t>
  </si>
  <si>
    <t>S52513.Vref.17</t>
  </si>
  <si>
    <t>S52513.Vref.18</t>
  </si>
  <si>
    <t>S52513.Vref.19</t>
  </si>
  <si>
    <t>S52513.Vref.20</t>
  </si>
  <si>
    <t>S52513.Vref.21</t>
  </si>
  <si>
    <t>S52513.Vref.22</t>
  </si>
  <si>
    <t>S52513.Vref.23</t>
  </si>
  <si>
    <t>S52513.Vref.24</t>
  </si>
  <si>
    <t>S52513.Vref.25</t>
  </si>
  <si>
    <t>S52513.Vref.26</t>
  </si>
  <si>
    <t>S52513.Vref.27</t>
  </si>
  <si>
    <t>S52513.Vref.28</t>
  </si>
  <si>
    <t>S52513.Vref.29</t>
  </si>
  <si>
    <t>S52513.Vref.30</t>
  </si>
  <si>
    <t>S52513.Vref.31</t>
  </si>
  <si>
    <t>S52513.Vref.32</t>
  </si>
  <si>
    <t>S52513.Vref.33</t>
  </si>
  <si>
    <t>S52513.Vref.34</t>
  </si>
  <si>
    <t>S52513.Vref.35</t>
  </si>
  <si>
    <t>S52513.Vref.36</t>
  </si>
  <si>
    <t>S52513.Vgrid.1</t>
  </si>
  <si>
    <t>S52513.Vgrid.2</t>
  </si>
  <si>
    <t>S52513.Vgrid.3</t>
  </si>
  <si>
    <t>S52513.Vgrid.4</t>
  </si>
  <si>
    <t>S52513.Vgrid.5</t>
  </si>
  <si>
    <t>S52513.Vgrid.6</t>
  </si>
  <si>
    <t>S52513.Vgrid.7</t>
  </si>
  <si>
    <t>S52513.Vgrid.8</t>
  </si>
  <si>
    <t>S52513.Vgrid.9</t>
  </si>
  <si>
    <t>S52513.Vgrid.10</t>
  </si>
  <si>
    <t>S52513.Vgrid.11</t>
  </si>
  <si>
    <t>S52513.Vgrid.12</t>
  </si>
  <si>
    <t>S52513.Vgrid.13</t>
  </si>
  <si>
    <t>S52513.Vgrid.14</t>
  </si>
  <si>
    <t>S52513.Vgrid.15</t>
  </si>
  <si>
    <t>S52513.Vgrid.16</t>
  </si>
  <si>
    <t>S52513.Vgrid.17</t>
  </si>
  <si>
    <t>S52513.Vgrid.18</t>
  </si>
  <si>
    <t>S52513.Vgrid.19</t>
  </si>
  <si>
    <t>S52513.Vgrid.20</t>
  </si>
  <si>
    <t>S52513.Vgrid.21</t>
  </si>
  <si>
    <t>S52513.Vgrid.22</t>
  </si>
  <si>
    <t>S52513.Vgrid.23</t>
  </si>
  <si>
    <t>S52513.Vgrid.24</t>
  </si>
  <si>
    <t>S52513.Qref.1</t>
  </si>
  <si>
    <t>S52513.Qref.2</t>
  </si>
  <si>
    <t>S52513.Qref.3</t>
  </si>
  <si>
    <t>S52513.Qref.4</t>
  </si>
  <si>
    <t>S52513.Qref.5</t>
  </si>
  <si>
    <t>S52513.Qref.6</t>
  </si>
  <si>
    <t>S52513.Qref.7</t>
  </si>
  <si>
    <t>S52513.Qref.8</t>
  </si>
  <si>
    <t>S52513.Qref.9</t>
  </si>
  <si>
    <t>S52513.Qref.10</t>
  </si>
  <si>
    <t>S52513.Qref.11</t>
  </si>
  <si>
    <t>S52513.Qref.12</t>
  </si>
  <si>
    <t>S52513.PFref.1</t>
  </si>
  <si>
    <t>S52513.PFref.2</t>
  </si>
  <si>
    <t>S52513.PFref.3</t>
  </si>
  <si>
    <t>S52513.PFref.4</t>
  </si>
  <si>
    <t>S52513.PFref.5</t>
  </si>
  <si>
    <t>S52513.PFref.6</t>
  </si>
  <si>
    <t>S52513.PFref.7</t>
  </si>
  <si>
    <t>S52513.PFref.8</t>
  </si>
  <si>
    <t>S5253.OF.1</t>
  </si>
  <si>
    <t>S5253_Oftrip</t>
  </si>
  <si>
    <t>S5253.OF.2</t>
  </si>
  <si>
    <t>S5253.OF.3</t>
  </si>
  <si>
    <t>S5253.OF.4</t>
  </si>
  <si>
    <t>S5253.OF.5</t>
  </si>
  <si>
    <t>S5253.OF.6</t>
  </si>
  <si>
    <t>S5253.OF.7</t>
  </si>
  <si>
    <t>S5253.OF.8</t>
  </si>
  <si>
    <t>S5253.UF.1</t>
  </si>
  <si>
    <t>S5253.UF.2</t>
  </si>
  <si>
    <t>S5253.UF.3</t>
  </si>
  <si>
    <t>S5253.UF.4</t>
  </si>
  <si>
    <t>S5253.UF.5</t>
  </si>
  <si>
    <t>S5253.UF.6</t>
  </si>
  <si>
    <t>S5253.UF.7</t>
  </si>
  <si>
    <t>S5253.UF.8</t>
  </si>
  <si>
    <t>S52511.OF.1</t>
  </si>
  <si>
    <t>S52511.OF.2</t>
  </si>
  <si>
    <t>S52511.OF.3</t>
  </si>
  <si>
    <t>S52511.OF.4</t>
  </si>
  <si>
    <t>S52511.OF.5</t>
  </si>
  <si>
    <t>S52511.OF.6</t>
  </si>
  <si>
    <t>S52511.OF.7</t>
  </si>
  <si>
    <t>S52511.OF.8</t>
  </si>
  <si>
    <t>S52511.UF.1</t>
  </si>
  <si>
    <t>S52511.UF.2</t>
  </si>
  <si>
    <t>S52511.UF.3</t>
  </si>
  <si>
    <t>S52511.UF.4</t>
  </si>
  <si>
    <t>S52511.UF.5</t>
  </si>
  <si>
    <t>S52511.UF.6</t>
  </si>
  <si>
    <t>S52511.UF.7</t>
  </si>
  <si>
    <t>S52511.UF.8</t>
  </si>
  <si>
    <t>S52511.SS.1</t>
  </si>
  <si>
    <t>S52511.SS.2</t>
  </si>
  <si>
    <t>S52511.SS.3</t>
  </si>
  <si>
    <t>S52511.SS.4</t>
  </si>
  <si>
    <t>S52511.SS.5</t>
  </si>
  <si>
    <t>S52511.SS.6</t>
  </si>
  <si>
    <t>S52511.SS.7</t>
  </si>
  <si>
    <t>S52511.SS.8</t>
  </si>
  <si>
    <t>S52511.SS.9</t>
  </si>
  <si>
    <t>S52511.SS.10</t>
  </si>
  <si>
    <t>S52511.SS.11</t>
  </si>
  <si>
    <t>S52511.SS.12</t>
  </si>
  <si>
    <t>S5254.LVRT.1</t>
  </si>
  <si>
    <t>S5254.LVRT.2</t>
  </si>
  <si>
    <t>S5254.LVRT.3</t>
  </si>
  <si>
    <t>S5254.LVRT.4</t>
  </si>
  <si>
    <t>S5254.HVRT.1</t>
  </si>
  <si>
    <t>S5254.HVRT.2</t>
  </si>
  <si>
    <t>S5254.HVRT.3</t>
  </si>
  <si>
    <t>S5254.HVRT.4</t>
  </si>
  <si>
    <t>S5254.CUO.1</t>
  </si>
  <si>
    <t>S5254.CUO.2</t>
  </si>
  <si>
    <t>S5254.CUO.3</t>
  </si>
  <si>
    <t>S5254.CUO.4</t>
  </si>
  <si>
    <t>S5254.PLQCUO.1</t>
  </si>
  <si>
    <t>S5254.PLQCUO.2</t>
  </si>
  <si>
    <t>S5254.PLQCUO.3</t>
  </si>
  <si>
    <t>S5254.PLQCUO.4</t>
  </si>
  <si>
    <t>S5254.PLQCUO.5</t>
  </si>
  <si>
    <t>S5254.PLQCUO.6</t>
  </si>
  <si>
    <t>S5255.HVRT.17</t>
  </si>
  <si>
    <t>S5255.HVRT.18</t>
  </si>
  <si>
    <t>S5255.HVRT.19</t>
  </si>
  <si>
    <t>S5255.HVRT.20</t>
  </si>
  <si>
    <t>S5255.HVRT.21</t>
  </si>
  <si>
    <t>S5255.HVRT.22</t>
  </si>
  <si>
    <t>S5255.HVRT.23</t>
  </si>
  <si>
    <t>S5255.HVRT.24</t>
  </si>
  <si>
    <t>S5255.HVRT.25</t>
  </si>
  <si>
    <t>S5255.HVRT.26</t>
  </si>
  <si>
    <t>S5255.HVRT.27</t>
  </si>
  <si>
    <t>S5255.HVRT.28</t>
  </si>
  <si>
    <t>S5255.HVRT.29</t>
  </si>
  <si>
    <t>S5255.HVRT.30</t>
  </si>
  <si>
    <t>S5255.HVRT.31</t>
  </si>
  <si>
    <t>S5255.HVRT.32</t>
  </si>
  <si>
    <t>S5255.HVRT.33</t>
  </si>
  <si>
    <t>S5255.HVRT.34</t>
  </si>
  <si>
    <t>S5255.HVRT.35</t>
  </si>
  <si>
    <t>S5255.HVRT.36</t>
  </si>
  <si>
    <t>S5255.HVRT.37</t>
  </si>
  <si>
    <t>S5255.HVRT.38</t>
  </si>
  <si>
    <t>S5255.HVRT.39</t>
  </si>
  <si>
    <t>S5255.HVRT.40</t>
  </si>
  <si>
    <t>S5255.HVRT.41</t>
  </si>
  <si>
    <t>S5255.HVRT.42</t>
  </si>
  <si>
    <t>S5255.HVRT.43</t>
  </si>
  <si>
    <t>S5255.HVRT.44</t>
  </si>
  <si>
    <t>S5255.HVRT.45</t>
  </si>
  <si>
    <t>S5255.HVRT.46</t>
  </si>
  <si>
    <t>S5255.HVRT.47</t>
  </si>
  <si>
    <t>S5255.HVRT.48</t>
  </si>
  <si>
    <t>S52514.AGC.1</t>
  </si>
  <si>
    <t>S52514.AGC.2</t>
  </si>
  <si>
    <t>S52514.AGC.3</t>
  </si>
  <si>
    <t>S52514.AGC.4</t>
  </si>
  <si>
    <t>S52514.AGC.5</t>
  </si>
  <si>
    <t>S52514.AGC.6</t>
  </si>
  <si>
    <t>S52514.AGC.7</t>
  </si>
  <si>
    <t>S52514.AGC.8</t>
  </si>
  <si>
    <t>S5255.Balanced.1</t>
  </si>
  <si>
    <t>S5255.Balanced.2</t>
  </si>
  <si>
    <t>S5255.Balanced.3</t>
  </si>
  <si>
    <t>S5255.Balanced.4</t>
  </si>
  <si>
    <t>S5255.Balanced.5</t>
  </si>
  <si>
    <t>S5255.Balanced.6</t>
  </si>
  <si>
    <t>S5255.Balanced.7</t>
  </si>
  <si>
    <t>S5255.Balanced.8</t>
  </si>
  <si>
    <t>S5255.Balanced.9</t>
  </si>
  <si>
    <t>S5255.Balanced.10</t>
  </si>
  <si>
    <t>S5255.Balanced.11</t>
  </si>
  <si>
    <t>S5255.Balanced.12</t>
  </si>
  <si>
    <t>S5255.Balanced.13</t>
  </si>
  <si>
    <t>S5255.Balanced.14</t>
  </si>
  <si>
    <t>S5255.Balanced.15</t>
  </si>
  <si>
    <t>S5255.Balanced.16</t>
  </si>
  <si>
    <t>S5255.Balanced.17</t>
  </si>
  <si>
    <t>S5255.Balanced.18</t>
  </si>
  <si>
    <t>S5255.Balanced.19</t>
  </si>
  <si>
    <t>S5255.Balanced.20</t>
  </si>
  <si>
    <t>S5255.Balanced.21</t>
  </si>
  <si>
    <t>S5255.Balanced.22</t>
  </si>
  <si>
    <t>S5255.Balanced.23</t>
  </si>
  <si>
    <t>S5255.Balanced.24</t>
  </si>
  <si>
    <t>S5255.Balanced.25</t>
  </si>
  <si>
    <t>S5255.Balanced.26</t>
  </si>
  <si>
    <t>S5255.Balanced.27</t>
  </si>
  <si>
    <t>S5255.Balanced.28</t>
  </si>
  <si>
    <t>S5255.Balanced.29</t>
  </si>
  <si>
    <t>S5255.Balanced.30</t>
  </si>
  <si>
    <t>S5255.Balanced.31</t>
  </si>
  <si>
    <t>S5255.Balanced.32</t>
  </si>
  <si>
    <t>S5255.Balanced.33</t>
  </si>
  <si>
    <t>S5255.Balanced.34</t>
  </si>
  <si>
    <t>S5255.Balanced.35</t>
  </si>
  <si>
    <t>S5255.Balanced.36</t>
  </si>
  <si>
    <t>S5255.Balanced.37</t>
  </si>
  <si>
    <t>S5255.Balanced.38</t>
  </si>
  <si>
    <t>S5255.Balanced.39</t>
  </si>
  <si>
    <t>S5255.Balanced.40</t>
  </si>
  <si>
    <t>S5255.Balanced.41</t>
  </si>
  <si>
    <t>S5255.Balanced.42</t>
  </si>
  <si>
    <t>S5255.Balanced.43</t>
  </si>
  <si>
    <t>S5255.Balanced.44</t>
  </si>
  <si>
    <t>S5255.Balanced.45</t>
  </si>
  <si>
    <t>S5255.Balanced.46</t>
  </si>
  <si>
    <t>S5255.Balanced.47</t>
  </si>
  <si>
    <t>S5255.Balanced.48</t>
  </si>
  <si>
    <t>S5255.Balanced.49</t>
  </si>
  <si>
    <t>S5255.Balanced.50</t>
  </si>
  <si>
    <t>S5255.Balanced.51</t>
  </si>
  <si>
    <t>S5255.Balanced.52</t>
  </si>
  <si>
    <t>S5255.Balanced.53</t>
  </si>
  <si>
    <t>S5255.Balanced.54</t>
  </si>
  <si>
    <t>Test_S52513.Vref.1_MMHY_R0_SCR3_XR14_P1_Q0</t>
  </si>
  <si>
    <t>PSSE_DMAT_SF_SCR3_XR14_P1_Q0</t>
  </si>
  <si>
    <t>0.9773</t>
  </si>
  <si>
    <t>Test_S52513.Vref.2_MMHY_R0_SCR3_XR3_P1_Q0</t>
  </si>
  <si>
    <t>PSSE_DMAT_SF_SCR3_XR3_P1_Q0</t>
  </si>
  <si>
    <t>Test_S52513.Vref.3_MMHY_R0_SCR7.06_XR1.63_P1_Q0</t>
  </si>
  <si>
    <t>PSSE_DMAT_SF_SCR7.06_XR1.63_P1_Q0</t>
  </si>
  <si>
    <t>0.9087</t>
  </si>
  <si>
    <t>Test_S52513.Vref.4_MMHY_R0_SCR4.53_XR1.21_P1_Q0</t>
  </si>
  <si>
    <t>PSSE_DMAT_SF_SCR4.53_XR1.21_P1_Q0</t>
  </si>
  <si>
    <t>1.0298</t>
  </si>
  <si>
    <t>Test_S52513.Vref.5_MMHY_R0_SCR3_XR14_P0_Q0</t>
  </si>
  <si>
    <t>PSSE_DMAT_SF_SCR3_XR14_P0_Q0</t>
  </si>
  <si>
    <t>Test_S52513.Vref.6_MMHY_R0_SCR3_XR3_P0_Q0</t>
  </si>
  <si>
    <t>PSSE_DMAT_SF_SCR3_XR3_P0_Q0</t>
  </si>
  <si>
    <t>Test_S52513.Vref.7_MMHY_R0_SCR7.06_XR1.63_P0_Q0</t>
  </si>
  <si>
    <t>PSSE_DMAT_SF_SCR7.06_XR1.63_P0_Q0</t>
  </si>
  <si>
    <t>Test_S52513.Vref.8_MMHY_R0_SCR4.53_XR1.21_P0_Q0</t>
  </si>
  <si>
    <t>PSSE_DMAT_SF_SCR4.53_XR1.21_P0_Q0</t>
  </si>
  <si>
    <t>Test_S52513.Vref.13_MMHY_R0_SCR7.06_XR1.63_P1_Q0.395</t>
  </si>
  <si>
    <t>PSSE_DMAT_SF_SCR7.06_XR1.63_P1_Q0.395</t>
  </si>
  <si>
    <t>Test_S52513.Vref.14_MMHY_R0_SCR4.53_XR1.21_P1_Q0.395</t>
  </si>
  <si>
    <t>PSSE_DMAT_SF_SCR4.53_XR1.21_P1_Q0.395</t>
  </si>
  <si>
    <t>0.9841</t>
  </si>
  <si>
    <t>Test_S52513.Vref.15_MMHY_R0_SCR7.06_XR1.63_P0_Q0.395</t>
  </si>
  <si>
    <t>PSSE_DMAT_SF_SCR7.06_XR1.63_P0_Q0.395</t>
  </si>
  <si>
    <t>0.9662</t>
  </si>
  <si>
    <t>Test_S52513.Vref.16_MMHY_R0_SCR4.53_XR1.21_P0_Q0.395</t>
  </si>
  <si>
    <t>PSSE_DMAT_SF_SCR4.53_XR1.21_P0_Q0.395</t>
  </si>
  <si>
    <t>Test_S52513.Vref.19_MMHY_R0_SCR7.06_XR1.63_P1_Q-0.395</t>
  </si>
  <si>
    <t>PSSE_DMAT_SF_SCR7.06_XR1.63_P1_Q-0.395</t>
  </si>
  <si>
    <t>Test_S52513.Vref.20_MMHY_R0_SCR4.53_XR1.21_P1_Q-0.395</t>
  </si>
  <si>
    <t>PSSE_DMAT_SF_SCR4.53_XR1.21_P1_Q-0.395</t>
  </si>
  <si>
    <t>1.0766</t>
  </si>
  <si>
    <t>Test_S52513.Vref.21_MMHY_R0_SCR7.06_XR1.63_P0_Q-0.395</t>
  </si>
  <si>
    <t>PSSE_DMAT_SF_SCR7.06_XR1.63_P0_Q-0.395</t>
  </si>
  <si>
    <t>Test_S52513.Vref.22_MMHY_R0_SCR4.53_XR1.21_P0_Q-0.395</t>
  </si>
  <si>
    <t>PSSE_DMAT_SF_SCR4.53_XR1.21_P0_Q-0.395</t>
  </si>
  <si>
    <t>Test_S52513.Vref.25_MMHY_R0_SCR7.06_XR1.63_P1_Q0.395</t>
  </si>
  <si>
    <t>Test_S52513.Vref.26_MMHY_R0_SCR7.06_XR1.63_P1_Q-0.395</t>
  </si>
  <si>
    <t>Test_S52513.Vref.27_MMHY_R0_SCR7.06_XR1.63_P0_Q0.395</t>
  </si>
  <si>
    <t>Test_S52513.Vref.28_MMHY_R0_SCR7.06_XR1.63_P0_Q-0.395</t>
  </si>
  <si>
    <t>Test_S52513.Vref.31_MMHY_R0_SCR4.53_XR1.21_P1_Q0.395</t>
  </si>
  <si>
    <t>Test_S52513.Vref.32_MMHY_R0_SCR4.53_XR1.21_P1_Q-0.395</t>
  </si>
  <si>
    <t>Test_S52513.Vref.33_MMHY_R0_SCR4.53_XR1.21_P0_Q0.395</t>
  </si>
  <si>
    <t>Test_S52513.Vref.34_MMHY_R0_SCR4.53_XR1.21_P0_Q-0.395</t>
  </si>
  <si>
    <t>Test_S52513.Vgrid.1_MMHY_R0_SCR3_XR14_P1_Q0</t>
  </si>
  <si>
    <t>Test_S52513.Vgrid.2_MMHY_R0_SCR3_XR3_P1_Q0</t>
  </si>
  <si>
    <t>Test_S52513.Vgrid.3_MMHY_R0_SCR7.06_XR1.63_P1_Q0</t>
  </si>
  <si>
    <t>Test_S52513.Vgrid.4_MMHY_R0_SCR4.53_XR1.21_P1_Q0</t>
  </si>
  <si>
    <t>Test_S52513.Vgrid.5_MMHY_R0_SCR3_XR14_P0_Q0</t>
  </si>
  <si>
    <t>Test_S52513.Vgrid.6_MMHY_R0_SCR3_XR3_P0_Q0</t>
  </si>
  <si>
    <t>Test_S52513.Vgrid.7_MMHY_R0_SCR7.06_XR1.63_P0_Q0</t>
  </si>
  <si>
    <t>Test_S52513.Vgrid.8_MMHY_R0_SCR4.53_XR1.21_P0_Q0</t>
  </si>
  <si>
    <t>Test_S52513.Vgrid.13_MMHY_R0_SCR7.06_XR1.63_P1_Q0.395</t>
  </si>
  <si>
    <t>Test_S52513.Vgrid.14_MMHY_R0_SCR7.06_XR1.63_P1_Q-0.395</t>
  </si>
  <si>
    <t>Test_S52513.Vgrid.15_MMHY_R0_SCR7.06_XR1.63_P0_Q0.395</t>
  </si>
  <si>
    <t>Test_S52513.Vgrid.16_MMHY_R0_SCR7.06_XR1.63_P0_Q-0.395</t>
  </si>
  <si>
    <t>Test_S52513.Vgrid.19_MMHY_R0_SCR4.53_XR1.21_P1_Q0.395</t>
  </si>
  <si>
    <t>Test_S52513.Vgrid.20_MMHY_R0_SCR4.53_XR1.21_P1_Q-0.395</t>
  </si>
  <si>
    <t>Test_S52513.Vgrid.21_MMHY_R0_SCR4.53_XR1.21_P0_Q0.395</t>
  </si>
  <si>
    <t>Test_S52513.Vgrid.22_MMHY_R0_SCR4.53_XR1.21_P0_Q-0.395</t>
  </si>
  <si>
    <t>S52513.Vgrid.Qmode.23</t>
  </si>
  <si>
    <t>Test_S52513.Vgrid.Qmode.23_MMHY_R0_SCR7.06_XR1.63_P1_Q0</t>
  </si>
  <si>
    <t>S52513.Vgrid.Qmode.24</t>
  </si>
  <si>
    <t>Test_S52513.Vgrid.Qmode.24_MMHY_R0_SCR4.53_XR1.21_P1_Q0</t>
  </si>
  <si>
    <t>Test_S52513.Qref.1_MMHY_R0_SCR3_XR14_P1_Q0</t>
  </si>
  <si>
    <t>Test_S52513.Qref.2_MMHY_R0_SCR3_XR3_P1_Q0</t>
  </si>
  <si>
    <t>Test_S52513.Qref.3_MMHY_R0_SCR7.06_XR1.63_P1_Q0</t>
  </si>
  <si>
    <t>Test_S52513.Qref.4_MMHY_R0_SCR4.53_XR1.21_P1_Q0</t>
  </si>
  <si>
    <t>Test_S52513.Qref.5_MMHY_R0_SCR3_XR14_P0_Q0</t>
  </si>
  <si>
    <t>Test_S52513.Qref.6_MMHY_R0_SCR3_XR3_P0_Q0</t>
  </si>
  <si>
    <t>Test_S52513.Qref.7_MMHY_R0_SCR7.06_XR1.63_P0_Q0</t>
  </si>
  <si>
    <t>Test_S52513.Qref.8_MMHY_R0_SCR4.53_XR1.21_P0_Q0</t>
  </si>
  <si>
    <t>Test_S52513.PFref.1_MMHY_R0_SCR3_XR14_P1_Q0</t>
  </si>
  <si>
    <t>Test_S52513.PFref.2_MMHY_R0_SCR3_XR3_P1_Q0</t>
  </si>
  <si>
    <t>Test_S52513.PFref.3_MMHY_R0_SCR7.06_XR1.63_P1_Q0</t>
  </si>
  <si>
    <t>Test_S52513.PFref.4_MMHY_R0_SCR4.53_XR1.21_P1_Q0</t>
  </si>
  <si>
    <t>Test_S5253.OF.1_MMHY_R0_SCR7.06_XR1.63_P1_Q0</t>
  </si>
  <si>
    <t>Test_S5253.OF.2_MMHY_R0_SCR4.53_XR1.21_P1_Q0</t>
  </si>
  <si>
    <t>Test_S5253.OF.3_MMHY_R0_SCR7.06_XR1.63_P0.5_Q0</t>
  </si>
  <si>
    <t>PSSE_DMAT_SF_SCR7.06_XR1.63_P0.5_Q0</t>
  </si>
  <si>
    <t>Test_S5253.OF.4_MMHY_R0_SCR4.53_XR1.21_P0.5_Q0</t>
  </si>
  <si>
    <t>PSSE_DMAT_SF_SCR4.53_XR1.21_P0.5_Q0</t>
  </si>
  <si>
    <t>Test_S5253.UF.1_MMHY_R0_SCR7.06_XR1.63_P1_Q0</t>
  </si>
  <si>
    <t>Test_S5253.UF.2_MMHY_R0_SCR4.53_XR1.21_P1_Q0</t>
  </si>
  <si>
    <t>Test_S5253.UF.3_MMHY_R0_SCR7.06_XR1.63_P0.5_Q0</t>
  </si>
  <si>
    <t>Test_S5253.UF.4_MMHY_R0_SCR4.53_XR1.21_P0.5_Q0</t>
  </si>
  <si>
    <t>Test_S52511.OF.1_MMHY_R0_SCR7.06_XR1.63_P1_Q0</t>
  </si>
  <si>
    <t>Test_S52511.OF.2_MMHY_R0_SCR4.53_XR1.21_P1_Q0</t>
  </si>
  <si>
    <t>Test_S52511.OF.3_MMHY_R0_SCR7.06_XR1.63_P0.5_Q0</t>
  </si>
  <si>
    <t>Test_S52511.OF.4_MMHY_R0_SCR4.53_XR1.21_P0.5_Q0</t>
  </si>
  <si>
    <t>Test_S52511.UF.1_MMHY_R0_SCR7.06_XR1.63_P1_Q0</t>
  </si>
  <si>
    <t>Test_S52511.UF.2_MMHY_R0_SCR4.53_XR1.21_P1_Q0</t>
  </si>
  <si>
    <t>Test_S52511.UF.3_MMHY_R0_SCR7.06_XR1.63_P0.5_Q0</t>
  </si>
  <si>
    <t>Test_S52511.UF.4_MMHY_R0_SCR4.53_XR1.21_P0.5_Q0</t>
  </si>
  <si>
    <t>Test_S52511.SS.1_MMHY_R0_SCR7.06_XR1.63_P1_Q0</t>
  </si>
  <si>
    <t>Test_S52511.SS.2_MMHY_R0_SCR4.53_XR1.21_P1_Q0</t>
  </si>
  <si>
    <t>Test_S52511.SS.3_MMHY_R0_SCR7.06_XR1.63_P0.5_Q0</t>
  </si>
  <si>
    <t>Test_S52511.SS.4_MMHY_R0_SCR4.53_XR1.21_P0.5_Q0</t>
  </si>
  <si>
    <t>1.0264</t>
  </si>
  <si>
    <t>Test_S52511.SS.5_MMHY_R0_SCR7.06_XR1.63_P0.05_Q0</t>
  </si>
  <si>
    <t>PSSE_DMAT_SF_SCR7.06_XR1.63_P0.05_Q0</t>
  </si>
  <si>
    <t>1.0233</t>
  </si>
  <si>
    <t>Test_S52511.SS.6_MMHY_R0_SCR4.53_XR1.21_P0.05_Q0</t>
  </si>
  <si>
    <t>PSSE_DMAT_SF_SCR4.53_XR1.21_P0.05_Q0</t>
  </si>
  <si>
    <t>Test_S5254.LVRT.1_MMHY_R0_SCR1000_XR10_P1_Q-0.395</t>
  </si>
  <si>
    <t>PSSE_DMAT_SF_SCR1000_XR10_P1_Q-0.395</t>
  </si>
  <si>
    <t>1.0625</t>
  </si>
  <si>
    <t>Test_S5254.LVRT.2_MMHY_R0_SCR1000_XR10_P1_Q0.395</t>
  </si>
  <si>
    <t>PSSE_DMAT_SF_SCR1000_XR10_P1_Q0.395</t>
  </si>
  <si>
    <t>Test_S5254.HVRT.1_MMHY_R0_SCR1000_XR10_P1_Q0.395</t>
  </si>
  <si>
    <t>Test_S5254.HVRT.2_MMHY_R0_SCR1000_XR10_P1_Q-0.395</t>
  </si>
  <si>
    <t>S5254.HVRT.135.1</t>
  </si>
  <si>
    <t>Test_S5254.HVRT.135.1_MMHY_R0_SCR1000_XR10_P1_Q0.395</t>
  </si>
  <si>
    <t>S5254.HVRT.135.2</t>
  </si>
  <si>
    <t>Test_S5254.HVRT.135.2_MMHY_R0_SCR1000_XR10_P1_Q-0.395</t>
  </si>
  <si>
    <t>Test_S5254.CUO.1_MMHY_R0_SCR1000_XR10_P1_Q0.395</t>
  </si>
  <si>
    <t>Test_S5254.CUO.2_MMHY_R0_SCR1000_XR10_P1_Q-0.395</t>
  </si>
  <si>
    <t>Test_S5254.PLQCUO.1_MMHY_R0_SCR1000_XR10_P1_Q0.395</t>
  </si>
  <si>
    <t>Test_S5254.PLQCUO.2_MMHY_R0_SCR1000_XR10_P1_Q-0.395</t>
  </si>
  <si>
    <t>Test_S5254.PLQCUO.4_MMHY_R0_SCR1000_XR10_P0_Q0.395</t>
  </si>
  <si>
    <t>PSSE_DMAT_SF_SCR1000_XR10_P0_Q0.395</t>
  </si>
  <si>
    <t>Test_S5254.PLQCUO.6_MMHY_R0_SCR1000_XR10_P0_Q-0.395</t>
  </si>
  <si>
    <t>PSSE_DMAT_SF_SCR1000_XR10_P0_Q-0.395</t>
  </si>
  <si>
    <t>S5255.HVRT.1</t>
  </si>
  <si>
    <t>Test_S5255.HVRT.1_MMHY_R0_SCR1000_XR10_P1_Q-0.395</t>
  </si>
  <si>
    <t>S5255.HVRT.2</t>
  </si>
  <si>
    <t>Test_S5255.HVRT.2_MMHY_R0_SCR1000_XR10_P1_Q-0.395</t>
  </si>
  <si>
    <t>S5255.HVRT.3</t>
  </si>
  <si>
    <t>Test_S5255.HVRT.3_MMHY_R0_SCR1000_XR10_P1_Q-0.395</t>
  </si>
  <si>
    <t>S5255.HVRT.4</t>
  </si>
  <si>
    <t>Test_S5255.HVRT.4_MMHY_R0_SCR1000_XR10_P1_Q-0.395</t>
  </si>
  <si>
    <t>S5255.HVRT.5</t>
  </si>
  <si>
    <t>Test_S5255.HVRT.5_MMHY_R0_SCR1000_XR10_P1_Q-0.395</t>
  </si>
  <si>
    <t>S5255.HVRT.6</t>
  </si>
  <si>
    <t>Test_S5255.HVRT.6_MMHY_R0_SCR1000_XR10_P1_Q-0.395</t>
  </si>
  <si>
    <t>S5255.HVRT.7</t>
  </si>
  <si>
    <t>Test_S5255.HVRT.7_MMHY_R0_SCR1000_XR10_P1_Q-0.395</t>
  </si>
  <si>
    <t>S5255.HVRT.8</t>
  </si>
  <si>
    <t>Test_S5255.HVRT.8_MMHY_R0_SCR1000_XR10_P1_Q-0.395</t>
  </si>
  <si>
    <t>S5255.HVRT.9</t>
  </si>
  <si>
    <t>Test_S5255.HVRT.9_MMHY_R0_SCR1000_XR10_P1_Q-0.395</t>
  </si>
  <si>
    <t>S5255.HVRT.10</t>
  </si>
  <si>
    <t>Test_S5255.HVRT.10_MMHY_R0_SCR1000_XR10_P1_Q-0.395</t>
  </si>
  <si>
    <t>S5255.HVRT.11</t>
  </si>
  <si>
    <t>Test_S5255.HVRT.11_MMHY_R0_SCR1000_XR10_P1_Q-0.395</t>
  </si>
  <si>
    <t>S5255.HVRT.12</t>
  </si>
  <si>
    <t>Test_S5255.HVRT.12_MMHY_R0_SCR1000_XR10_P1_Q-0.395</t>
  </si>
  <si>
    <t>S5255.HVRT.13</t>
  </si>
  <si>
    <t>Test_S5255.HVRT.13_MMHY_R0_SCR1000_XR10_P1_Q-0.395</t>
  </si>
  <si>
    <t>S5255.HVRT.14</t>
  </si>
  <si>
    <t>Test_S5255.HVRT.14_MMHY_R0_SCR1000_XR10_P1_Q-0.395</t>
  </si>
  <si>
    <t>S5255.HVRT.15</t>
  </si>
  <si>
    <t>Test_S5255.HVRT.15_MMHY_R0_SCR1000_XR10_P1_Q-0.395</t>
  </si>
  <si>
    <t>S5255.HVRT.16</t>
  </si>
  <si>
    <t>Test_S5255.HVRT.16_MMHY_R0_SCR1000_XR10_P1_Q-0.395</t>
  </si>
  <si>
    <t>Test_S52514.AGC.1_MMHY_R0_SCR7.06_XR1.63_P1_Q0</t>
  </si>
  <si>
    <t>Test_S52514.AGC.2_MMHY_R0_SCR4.53_XR1.21_P1_Q0</t>
  </si>
  <si>
    <t>Test_S52514.AGC.5_MMHY_R0_SCR7.06_XR1.63_P1_Q0</t>
  </si>
  <si>
    <t>Test_S52514.AGC.6_MMHY_R0_SCR4.53_XR1.21_P1_Q0</t>
  </si>
  <si>
    <t>Test_S5255.Balanced.1_MMHY_R0_SCR7.06_XR1.63_P1_Q0</t>
  </si>
  <si>
    <t>Test_S5255.Balanced.2_MMHY_R0_SCR7.06_XR1.63_P1_Q0</t>
  </si>
  <si>
    <t>Test_S5255.Balanced.3_MMHY_R0_SCR7.06_XR1.63_P1_Q0</t>
  </si>
  <si>
    <t>Test_S5255.Balanced.4_MMHY_R0_SCR7.06_XR1.63_P1_Q0.395</t>
  </si>
  <si>
    <t>Test_S5255.Balanced.5_MMHY_R0_SCR7.06_XR1.63_P1_Q0.395</t>
  </si>
  <si>
    <t>Test_S5255.Balanced.6_MMHY_R0_SCR7.06_XR1.63_P1_Q0.395</t>
  </si>
  <si>
    <t>Test_S5255.Balanced.7_MMHY_R0_SCR7.06_XR1.63_P1_Q-0.395</t>
  </si>
  <si>
    <t>Test_S5255.Balanced.8_MMHY_R0_SCR7.06_XR1.63_P1_Q-0.395</t>
  </si>
  <si>
    <t>Test_S5255.Balanced.9_MMHY_R0_SCR7.06_XR1.63_P1_Q-0.395</t>
  </si>
  <si>
    <t>Test_S5255.Balanced.10_MMHY_R0_SCR4.53_XR1.21_P1_Q0</t>
  </si>
  <si>
    <t>Test_S5255.Balanced.11_MMHY_R0_SCR4.53_XR1.21_P1_Q0</t>
  </si>
  <si>
    <t>Test_S5255.Balanced.12_MMHY_R0_SCR4.53_XR1.21_P1_Q0</t>
  </si>
  <si>
    <t>Test_S5255.Balanced.13_MMHY_R0_SCR4.53_XR1.21_P1_Q0.395</t>
  </si>
  <si>
    <t>Test_S5255.Balanced.14_MMHY_R0_SCR4.53_XR1.21_P1_Q0.395</t>
  </si>
  <si>
    <t>Test_S5255.Balanced.15_MMHY_R0_SCR4.53_XR1.21_P1_Q0.395</t>
  </si>
  <si>
    <t>Test_S5255.Balanced.16_MMHY_R0_SCR4.53_XR1.21_P1_Q-0.395</t>
  </si>
  <si>
    <t>Test_S5255.Balanced.17_MMHY_R0_SCR4.53_XR1.21_P1_Q-0.395</t>
  </si>
  <si>
    <t>Test_S5255.Balanced.18_MMHY_R0_SCR4.53_XR1.21_P1_Q-0.395</t>
  </si>
  <si>
    <t>Test_S5255.Balanced.19_MMHY_R0_SCR7.06_XR1.63_P0_Q0</t>
  </si>
  <si>
    <t>Test_S5255.Balanced.20_MMHY_R0_SCR7.06_XR1.63_P0_Q0</t>
  </si>
  <si>
    <t>Test_S5255.Balanced.21_MMHY_R0_SCR7.06_XR1.63_P0_Q0</t>
  </si>
  <si>
    <t>Test_S5255.Balanced.22_MMHY_R0_SCR7.06_XR1.63_P0_Q0.395</t>
  </si>
  <si>
    <t>Test_S5255.Balanced.23_MMHY_R0_SCR7.06_XR1.63_P0_Q0.395</t>
  </si>
  <si>
    <t>Test_S5255.Balanced.24_MMHY_R0_SCR7.06_XR1.63_P0_Q0.395</t>
  </si>
  <si>
    <t>Test_S5255.Balanced.25_MMHY_R0_SCR7.06_XR1.63_P0_Q-0.395</t>
  </si>
  <si>
    <t>Test_S5255.Balanced.26_MMHY_R0_SCR7.06_XR1.63_P0_Q-0.395</t>
  </si>
  <si>
    <t>Test_S5255.Balanced.27_MMHY_R0_SCR7.06_XR1.63_P0_Q-0.395</t>
  </si>
  <si>
    <t>Test_S5255.Balanced.28_MMHY_R0_SCR4.53_XR1.21_P0_Q0</t>
  </si>
  <si>
    <t>Test_S5255.Balanced.29_MMHY_R0_SCR4.53_XR1.21_P0_Q0</t>
  </si>
  <si>
    <t>Test_S5255.Balanced.30_MMHY_R0_SCR4.53_XR1.21_P0_Q0</t>
  </si>
  <si>
    <t>Test_S5255.Balanced.31_MMHY_R0_SCR4.53_XR1.21_P0_Q0.395</t>
  </si>
  <si>
    <t>Test_S5255.Balanced.32_MMHY_R0_SCR4.53_XR1.21_P0_Q0.395</t>
  </si>
  <si>
    <t>Test_S5255.Balanced.33_MMHY_R0_SCR4.53_XR1.21_P0_Q0.395</t>
  </si>
  <si>
    <t>Test_S5255.Balanced.34_MMHY_R0_SCR4.53_XR1.21_P0_Q-0.395</t>
  </si>
  <si>
    <t>Test_S5255.Balanced.35_MMHY_R0_SCR4.53_XR1.21_P0_Q-0.395</t>
  </si>
  <si>
    <t>Test_S5255.Balanced.36_MMHY_R0_SCR4.53_XR1.21_P0_Q-0.395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</si>
</sst>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5" applyNumberFormat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" fillId="2" borderId="1" applyNumberFormat="0" applyAlignment="0" applyProtection="0"/>
    <xf numFmtId="0" fontId="1" fillId="2" borderId="1"/>
    <xf numFmtId="0" fontId="1" fillId="2" borderId="1"/>
  </cellStyleXfs>
  <cellXfs count="29">
    <xf numFmtId="0" fontId="0" fillId="0" borderId="0" xfId="0"/>
    <xf numFmtId="164" fontId="0" fillId="0" borderId="0" xfId="0" applyNumberFormat="1"/>
    <xf numFmtId="0" fontId="0" fillId="3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15" fillId="0" borderId="0" xfId="0" applyFont="1"/>
    <xf numFmtId="0" fontId="15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quotePrefix="1"/>
    <xf numFmtId="0" fontId="15" fillId="0" borderId="0" xfId="0" quotePrefix="1" applyFont="1"/>
    <xf numFmtId="2" fontId="15" fillId="0" borderId="0" xfId="0" applyNumberFormat="1" applyFont="1"/>
    <xf numFmtId="2" fontId="0" fillId="0" borderId="0" xfId="0" applyNumberFormat="1" applyAlignment="1">
      <alignment vertical="center" wrapText="1"/>
    </xf>
    <xf numFmtId="0" fontId="8" fillId="4" borderId="0" xfId="6"/>
    <xf numFmtId="0" fontId="0" fillId="0" borderId="10" xfId="0" applyBorder="1"/>
    <xf numFmtId="0" fontId="0" fillId="3" borderId="0" xfId="0" applyFill="1" applyAlignment="1">
      <alignment horizontal="left"/>
    </xf>
    <xf numFmtId="0" fontId="3" fillId="27" borderId="0" xfId="34"/>
    <xf numFmtId="0" fontId="3" fillId="27" borderId="0" xfId="34" applyAlignment="1">
      <alignment horizontal="center"/>
    </xf>
    <xf numFmtId="0" fontId="3" fillId="27" borderId="0" xfId="34" applyAlignment="1">
      <alignment horizontal="right"/>
    </xf>
    <xf numFmtId="1" fontId="3" fillId="27" borderId="0" xfId="34" applyNumberFormat="1"/>
    <xf numFmtId="164" fontId="3" fillId="27" borderId="0" xfId="34" applyNumberFormat="1"/>
    <xf numFmtId="0" fontId="0" fillId="34" borderId="11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34" borderId="11" xfId="0" applyFill="1" applyBorder="1"/>
    <xf numFmtId="2" fontId="0" fillId="34" borderId="11" xfId="0" applyNumberFormat="1" applyFill="1" applyBorder="1"/>
    <xf numFmtId="0" fontId="8" fillId="34" borderId="11" xfId="6" applyFill="1" applyBorder="1"/>
    <xf numFmtId="0" fontId="0" fillId="0" borderId="11" xfId="0" applyBorder="1"/>
    <xf numFmtId="0" fontId="19" fillId="3" borderId="0" xfId="0" applyFont="1" applyFill="1"/>
    <xf numFmtId="0" fontId="19" fillId="0" borderId="0" xfId="0" applyFont="1"/>
    <xf numFmtId="0" fontId="15" fillId="0" borderId="0" xfId="0" applyFont="1" applyAlignment="1">
      <alignment horizontal="left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42" xr:uid="{03BAFEFB-0C90-4491-963D-684F881E1BF7}"/>
    <cellStyle name="Input 3" xfId="41" xr:uid="{3EA9AF7F-EB28-431B-97DA-874FD5195F07}"/>
    <cellStyle name="Input 4" xfId="43" xr:uid="{45A19538-1097-4D30-8ED1-A62FCA71902B}"/>
    <cellStyle name="Linked Cell" xfId="11" builtinId="24" customBuiltin="1"/>
    <cellStyle name="Neutral" xfId="8" builtinId="28" customBuiltin="1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s\CapricornBESS\R0_Package\PSSE\SMIB\SMIB_studies.xlsx" TargetMode="External"/><Relationship Id="rId1" Type="http://schemas.openxmlformats.org/officeDocument/2006/relationships/externalLinkPath" Target="file:///D:\Projects\CapricornBESS\R0_Package\PSSE\SMIB\SMIB_studi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rojects\0124_MiddlemountBESS\PSSE\CaseCreates\DMAT_SMIB_Tests\BESS\SMIB_studies_full_BESS_DMAT.xlsx" TargetMode="External"/><Relationship Id="rId1" Type="http://schemas.openxmlformats.org/officeDocument/2006/relationships/externalLinkPath" Target="file:///E:\Projects\0124_MiddlemountBESS\PSSE\CaseCreates\DMAT_SMIB_Tests\BESS\SMIB_studies_full_BESS_DM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puts"/>
      <sheetName val="DMAT_studies_DisC"/>
      <sheetName val="DMAT_studies_Char"/>
      <sheetName val="SMIB_Studies"/>
      <sheetName val="Sheet1"/>
      <sheetName val="Placeholder"/>
      <sheetName val="Droop_Verification"/>
      <sheetName val="BACKUP"/>
    </sheetNames>
    <sheetDataSet>
      <sheetData sheetId="0" refreshError="1">
        <row r="8">
          <cell r="B8">
            <v>275</v>
          </cell>
        </row>
        <row r="9">
          <cell r="B9">
            <v>300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MIB_studies_full"/>
      <sheetName val="BaseCases"/>
      <sheetName val="Inputs"/>
    </sheetNames>
    <sheetDataSet>
      <sheetData sheetId="0"/>
      <sheetData sheetId="1">
        <row r="2">
          <cell r="H2" t="str">
            <v>PSSE_DMAT_BESSC_SCR10_XR3_P-1_Q0</v>
          </cell>
          <cell r="I2" t="str">
            <v>1.0647</v>
          </cell>
          <cell r="J2" t="str">
            <v>1.0300</v>
          </cell>
          <cell r="K2" t="str">
            <v>1.0000</v>
          </cell>
        </row>
        <row r="3">
          <cell r="H3" t="str">
            <v>PSSE_DMAT_BESSC_SCR10_XR14_P-1_Q0</v>
          </cell>
          <cell r="I3" t="str">
            <v>1.0414</v>
          </cell>
          <cell r="J3" t="str">
            <v>1.0300</v>
          </cell>
          <cell r="K3" t="str">
            <v>1.0000</v>
          </cell>
        </row>
        <row r="4">
          <cell r="H4" t="str">
            <v>PSSE_DMAT_BESSC_SCR10_XR14_P-1_Q0.3</v>
          </cell>
          <cell r="I4" t="str">
            <v>1.0126</v>
          </cell>
          <cell r="J4" t="str">
            <v>1.0452</v>
          </cell>
          <cell r="K4" t="str">
            <v>1.0375</v>
          </cell>
        </row>
        <row r="5">
          <cell r="H5" t="str">
            <v>PSSE_DMAT_BESSC_SCR10_XR14_P-1_Q-0.3</v>
          </cell>
          <cell r="I5" t="str">
            <v>1.0701</v>
          </cell>
          <cell r="J5" t="str">
            <v>1.0148</v>
          </cell>
          <cell r="K5" t="str">
            <v>0.9750</v>
          </cell>
        </row>
        <row r="6">
          <cell r="H6" t="str">
            <v>PSSE_DMAT_BESSC_SCR3_XR14_P-1_Q0</v>
          </cell>
          <cell r="I6" t="str">
            <v>1.1013</v>
          </cell>
          <cell r="J6" t="str">
            <v>1.0300</v>
          </cell>
          <cell r="K6" t="str">
            <v>1.0000</v>
          </cell>
        </row>
        <row r="7">
          <cell r="H7" t="str">
            <v>PSSE_DMAT_BESSC_SCR3_XR3_P-1_Q0</v>
          </cell>
          <cell r="I7" t="str">
            <v>1.1731</v>
          </cell>
          <cell r="J7" t="str">
            <v>1.0300</v>
          </cell>
          <cell r="K7" t="str">
            <v>1.0000</v>
          </cell>
        </row>
        <row r="8">
          <cell r="H8" t="str">
            <v>PSSE_DMAT_BESSC_SCR3_XR3_P-1_Q0.3</v>
          </cell>
          <cell r="I8" t="str">
            <v>1.0936</v>
          </cell>
          <cell r="J8" t="str">
            <v>1.0452</v>
          </cell>
          <cell r="K8" t="str">
            <v>1.0375</v>
          </cell>
        </row>
        <row r="9">
          <cell r="H9" t="str">
            <v>PSSE_DMAT_BESSC_SCR3_XR3_P-1_Q-0.3</v>
          </cell>
          <cell r="I9" t="str">
            <v>1.2552</v>
          </cell>
          <cell r="J9" t="str">
            <v>1.0148</v>
          </cell>
          <cell r="K9" t="str">
            <v>0.9750</v>
          </cell>
        </row>
        <row r="10">
          <cell r="H10" t="str">
            <v>PSSE_DMAT_BESSC_SCR10_XR14_P-0.05_Q0</v>
          </cell>
          <cell r="I10" t="str">
            <v>1.0303</v>
          </cell>
          <cell r="J10" t="str">
            <v>1.0300</v>
          </cell>
          <cell r="K10" t="str">
            <v>1.0000</v>
          </cell>
        </row>
        <row r="11">
          <cell r="H11" t="str">
            <v>PSSE_DMAT_BESSC_SCR10_XR14_P-0.05_Q0.3</v>
          </cell>
          <cell r="I11" t="str">
            <v>1.0013</v>
          </cell>
          <cell r="J11" t="str">
            <v>1.0452</v>
          </cell>
          <cell r="K11" t="str">
            <v>1.0250</v>
          </cell>
        </row>
        <row r="12">
          <cell r="H12" t="str">
            <v>PSSE_DMAT_BESSC_SCR10_XR14_P-0.05_Q-0.3</v>
          </cell>
          <cell r="I12" t="str">
            <v>1.0593</v>
          </cell>
          <cell r="J12" t="str">
            <v>1.0148</v>
          </cell>
          <cell r="K12" t="str">
            <v>0.9750</v>
          </cell>
        </row>
        <row r="13">
          <cell r="H13" t="str">
            <v>PSSE_DMAT_BESSC_SCR3_XR14_P-0.05_Q0</v>
          </cell>
          <cell r="I13" t="str">
            <v>1.0311</v>
          </cell>
          <cell r="J13" t="str">
            <v>1.0300</v>
          </cell>
          <cell r="K13" t="str">
            <v>1.0000</v>
          </cell>
        </row>
        <row r="14">
          <cell r="H14" t="str">
            <v>PSSE_DMAT_BESSC_SCR3_XR3_P-0.05_Q0</v>
          </cell>
          <cell r="I14" t="str">
            <v>1.0351</v>
          </cell>
          <cell r="J14" t="str">
            <v>1.0300</v>
          </cell>
          <cell r="K14" t="str">
            <v>1.0000</v>
          </cell>
        </row>
        <row r="15">
          <cell r="H15" t="str">
            <v>PSSE_DMAT_BESSC_SCR3_XR3_P-0.05_Q0.3</v>
          </cell>
          <cell r="I15" t="str">
            <v>0.9443</v>
          </cell>
          <cell r="J15" t="str">
            <v>1.0452</v>
          </cell>
          <cell r="K15" t="str">
            <v>1.0250</v>
          </cell>
        </row>
        <row r="16">
          <cell r="H16" t="str">
            <v>PSSE_DMAT_BESSC_SCR3_XR3_P-0.05_Q-0.3</v>
          </cell>
          <cell r="I16" t="str">
            <v>1.1272</v>
          </cell>
          <cell r="J16" t="str">
            <v>1.0148</v>
          </cell>
          <cell r="K16" t="str">
            <v>0.9750</v>
          </cell>
        </row>
        <row r="17">
          <cell r="H17" t="str">
            <v>PSSE_DMAT_BESSC_SCR4.53_XR1.21_P-1_Q0</v>
          </cell>
          <cell r="I17" t="str">
            <v>1.1782</v>
          </cell>
          <cell r="J17" t="str">
            <v>1.0300</v>
          </cell>
          <cell r="K17" t="str">
            <v>1.0000</v>
          </cell>
        </row>
        <row r="18">
          <cell r="H18" t="str">
            <v>PSSE_DMAT_BESSC_SCR4.53_XR1.21_P-1_Q0.3</v>
          </cell>
          <cell r="I18" t="str">
            <v>1.1358</v>
          </cell>
          <cell r="J18" t="str">
            <v>1.0452</v>
          </cell>
          <cell r="K18" t="str">
            <v>1.0375</v>
          </cell>
        </row>
        <row r="19">
          <cell r="H19" t="str">
            <v>PSSE_DMAT_BESSC_SCR4.53_XR1.21_P-1_Q-0.3</v>
          </cell>
          <cell r="I19" t="str">
            <v>1.2225</v>
          </cell>
          <cell r="J19" t="str">
            <v>1.0148</v>
          </cell>
          <cell r="K19" t="str">
            <v>0.9750</v>
          </cell>
        </row>
        <row r="20">
          <cell r="H20" t="str">
            <v>PSSE_DMAT_BESSC_SCR7.06_XR1.63_P-1_Q0</v>
          </cell>
          <cell r="I20" t="str">
            <v>1.1081</v>
          </cell>
          <cell r="J20" t="str">
            <v>1.0300</v>
          </cell>
          <cell r="K20" t="str">
            <v>1.0000</v>
          </cell>
        </row>
        <row r="21">
          <cell r="H21" t="str">
            <v>PSSE_DMAT_BESSC_SCR7.06_XR1.63_P-1_Q0.3</v>
          </cell>
          <cell r="I21" t="str">
            <v>1.0757</v>
          </cell>
          <cell r="J21" t="str">
            <v>1.0452</v>
          </cell>
          <cell r="K21" t="str">
            <v>1.0375</v>
          </cell>
        </row>
        <row r="22">
          <cell r="H22" t="str">
            <v>PSSE_DMAT_BESSC_SCR7.06_XR1.63_P-1_Q-0.3</v>
          </cell>
          <cell r="I22" t="str">
            <v>1.1411</v>
          </cell>
          <cell r="J22" t="str">
            <v>1.0148</v>
          </cell>
          <cell r="K22" t="str">
            <v>0.9750</v>
          </cell>
        </row>
        <row r="23">
          <cell r="H23" t="str">
            <v>PSSE_DMAT_BESSC_SCR4.53_XR1.21_P-0.5_Q0</v>
          </cell>
          <cell r="I23" t="str">
            <v>1.1014</v>
          </cell>
          <cell r="J23" t="str">
            <v>1.0300</v>
          </cell>
          <cell r="K23" t="str">
            <v>1.0000</v>
          </cell>
        </row>
        <row r="24">
          <cell r="H24" t="str">
            <v>PSSE_DMAT_BESSC_SCR7.06_XR1.63_P-0.5_Q0</v>
          </cell>
          <cell r="I24" t="str">
            <v>1.0675</v>
          </cell>
          <cell r="J24" t="str">
            <v>1.0300</v>
          </cell>
          <cell r="K24" t="str">
            <v>1.0000</v>
          </cell>
        </row>
        <row r="25">
          <cell r="H25" t="str">
            <v>PSSE_DMAT_BESSC_SCR4.53_XR1.21_P-0.05_Q0</v>
          </cell>
          <cell r="I25" t="str">
            <v>1.0368</v>
          </cell>
          <cell r="J25" t="str">
            <v>1.0300</v>
          </cell>
          <cell r="K25" t="str">
            <v>1.0000</v>
          </cell>
        </row>
        <row r="26">
          <cell r="H26" t="str">
            <v>PSSE_DMAT_BESSC_SCR7.06_XR1.63_P-0.05_Q0</v>
          </cell>
          <cell r="I26" t="str">
            <v>1.0336</v>
          </cell>
          <cell r="J26" t="str">
            <v>1.0300</v>
          </cell>
          <cell r="K26" t="str">
            <v>1.0000</v>
          </cell>
        </row>
        <row r="27">
          <cell r="H27" t="str">
            <v>PSSE_DMAT_BESSC_SCR1_XR14_P-0.05_Q0</v>
          </cell>
          <cell r="I27" t="str">
            <v>1.0341</v>
          </cell>
          <cell r="J27" t="str">
            <v>1.0300</v>
          </cell>
          <cell r="K27" t="str">
            <v>1.0000</v>
          </cell>
        </row>
        <row r="28">
          <cell r="H28" t="str">
            <v>PSSE_DMAT_BESSC_SCR1_XR3_P-0.05_Q0</v>
          </cell>
          <cell r="I28" t="str">
            <v>1.0457</v>
          </cell>
          <cell r="J28" t="str">
            <v>1.0300</v>
          </cell>
          <cell r="K28" t="str">
            <v>1.0000</v>
          </cell>
        </row>
        <row r="29">
          <cell r="H29" t="str">
            <v>PSSE_DMAT_BESSC_SCR3_XR14_P-0.5_Q0</v>
          </cell>
          <cell r="I29" t="str">
            <v>1.0538</v>
          </cell>
          <cell r="J29" t="str">
            <v>1.0300</v>
          </cell>
          <cell r="K29" t="str">
            <v>1.0000</v>
          </cell>
        </row>
        <row r="30">
          <cell r="H30" t="str">
            <v>PSSE_DMAT_BESSC_SCR3_XR3_P-0.5_Q0</v>
          </cell>
          <cell r="I30" t="str">
            <v>1.0919</v>
          </cell>
          <cell r="J30" t="str">
            <v>1.0300</v>
          </cell>
          <cell r="K30" t="str">
            <v>1.0000</v>
          </cell>
        </row>
        <row r="31">
          <cell r="H31" t="str">
            <v>PSSE_DMAT_BESSC_SCR4.53_XR1.21_P-1_Q0.395</v>
          </cell>
          <cell r="I31" t="str">
            <v>1.1228</v>
          </cell>
          <cell r="J31" t="str">
            <v>1.0500</v>
          </cell>
          <cell r="K31" t="str">
            <v>1.0500</v>
          </cell>
        </row>
        <row r="32">
          <cell r="H32" t="str">
            <v>PSSE_DMAT_BESSC_SCR4.53_XR1.21_P-1_Q-0.395</v>
          </cell>
          <cell r="I32" t="str">
            <v>1.2369</v>
          </cell>
          <cell r="J32" t="str">
            <v>1.0100</v>
          </cell>
          <cell r="K32" t="str">
            <v>0.9625</v>
          </cell>
        </row>
        <row r="33">
          <cell r="H33" t="str">
            <v>PSSE_DMAT_BESSC_SCR7.06_XR1.63_P-1_Q0.395</v>
          </cell>
          <cell r="I33" t="str">
            <v>1.0656</v>
          </cell>
          <cell r="J33" t="str">
            <v>1.0500</v>
          </cell>
          <cell r="K33" t="str">
            <v>1.0500</v>
          </cell>
        </row>
        <row r="34">
          <cell r="H34" t="str">
            <v>PSSE_DMAT_BESSC_SCR7.06_XR1.63_P-1_Q-0.395</v>
          </cell>
          <cell r="I34" t="str">
            <v>1.1516</v>
          </cell>
          <cell r="J34" t="str">
            <v>1.0100</v>
          </cell>
          <cell r="K34" t="str">
            <v>0.9625</v>
          </cell>
        </row>
        <row r="35">
          <cell r="H35" t="str">
            <v>PSSE_DMAT_BESSC_SCR10_XR3_P-0.05_Q0</v>
          </cell>
          <cell r="I35" t="str">
            <v>1.0315</v>
          </cell>
          <cell r="J35" t="str">
            <v>1.0300</v>
          </cell>
          <cell r="K35" t="str">
            <v>1.0000</v>
          </cell>
        </row>
        <row r="36">
          <cell r="H36" t="str">
            <v>PSSE_DMAT_BESSC_SCR1000_XR10_P-1_Q0</v>
          </cell>
          <cell r="I36" t="str">
            <v>1.0301</v>
          </cell>
          <cell r="J36" t="str">
            <v>1.0300</v>
          </cell>
          <cell r="K36" t="str">
            <v>1.0000</v>
          </cell>
        </row>
        <row r="37">
          <cell r="H37" t="str">
            <v>PSSE_DMAT_BESSC_SCR1000_XR10_P-1_Q-0.395</v>
          </cell>
          <cell r="I37" t="str">
            <v>1.0305</v>
          </cell>
          <cell r="J37" t="str">
            <v>1.0100</v>
          </cell>
          <cell r="K37" t="str">
            <v>0.9625</v>
          </cell>
        </row>
        <row r="38">
          <cell r="H38" t="str">
            <v>PSSE_DMAT_BESSC_SCR1000_XR10_P-0.01_Q0.395</v>
          </cell>
          <cell r="I38" t="str">
            <v>1.0296</v>
          </cell>
          <cell r="J38" t="str">
            <v>1.0500</v>
          </cell>
          <cell r="K38" t="str">
            <v>1.0500</v>
          </cell>
        </row>
        <row r="39">
          <cell r="H39" t="str">
            <v>PSSE_DMAT_BESSC_SCR1000_XR10_P-0.01_Q-0.395</v>
          </cell>
          <cell r="I39" t="str">
            <v>1.0304</v>
          </cell>
          <cell r="J39" t="str">
            <v>1.0100</v>
          </cell>
          <cell r="K39" t="str">
            <v>0.9625</v>
          </cell>
        </row>
        <row r="40">
          <cell r="H40" t="str">
            <v>PSSE_DMAT_BESSC_SCR1_XR14_P-1_Q0</v>
          </cell>
          <cell r="I40" t="str">
            <v>1.0000</v>
          </cell>
          <cell r="J40" t="str">
            <v>1.2762</v>
          </cell>
          <cell r="K40" t="str">
            <v>1.0125</v>
          </cell>
        </row>
        <row r="41">
          <cell r="H41" t="str">
            <v>PSSE_DMAT_BESSC_SCR1_XR3_P-1_Q0</v>
          </cell>
          <cell r="I41" t="str">
            <v>1.0000</v>
          </cell>
          <cell r="J41" t="str">
            <v>0.6043</v>
          </cell>
          <cell r="K41" t="str">
            <v>1.0000</v>
          </cell>
        </row>
        <row r="42">
          <cell r="H42" t="str">
            <v>PSSE_DMAT_BESSC_SCR5_XR6_P-1_Q0</v>
          </cell>
          <cell r="I42" t="str">
            <v>1.0789</v>
          </cell>
          <cell r="J42" t="str">
            <v>1.0300</v>
          </cell>
          <cell r="K42" t="str">
            <v>1.0000</v>
          </cell>
        </row>
        <row r="43">
          <cell r="H43" t="str">
            <v>PSSE_DMAT_BESSC_SCR5_XR6_P-0.05_Q0</v>
          </cell>
          <cell r="I43" t="str">
            <v>1.0315</v>
          </cell>
          <cell r="J43" t="str">
            <v>1.0300</v>
          </cell>
          <cell r="K43" t="str">
            <v>1.0000</v>
          </cell>
        </row>
        <row r="44">
          <cell r="H44" t="str">
            <v>PSSE_DMAT_BESSC_SCR10_XR6_P-1_Q0</v>
          </cell>
          <cell r="I44" t="str">
            <v>1.0503</v>
          </cell>
          <cell r="J44" t="str">
            <v>1.0300</v>
          </cell>
          <cell r="K44" t="str">
            <v>1.0000</v>
          </cell>
        </row>
        <row r="45">
          <cell r="H45" t="str">
            <v>PSSE_DMAT_BESSC_SCR3_XR6_P-1_Q0</v>
          </cell>
          <cell r="I45" t="str">
            <v>1.1291</v>
          </cell>
          <cell r="J45" t="str">
            <v>1.0300</v>
          </cell>
          <cell r="K45" t="str">
            <v>1.0000</v>
          </cell>
        </row>
        <row r="46">
          <cell r="H46" t="str">
            <v>PSSE_DMAT_BESSC_SCR7.06_XR1.63_P-0.05_Q-0.3</v>
          </cell>
          <cell r="I46" t="str">
            <v>1.0688</v>
          </cell>
          <cell r="J46" t="str">
            <v>1.0148</v>
          </cell>
          <cell r="K46" t="str">
            <v>0.9750</v>
          </cell>
        </row>
        <row r="47">
          <cell r="H47" t="str">
            <v>PSSE_DMAT_BESSC_SCR7.06_XR1.63_P-0.05_Q0.3</v>
          </cell>
          <cell r="I47" t="str">
            <v>0.9988</v>
          </cell>
          <cell r="J47" t="str">
            <v>1.0452</v>
          </cell>
          <cell r="K47" t="str">
            <v>1.0250</v>
          </cell>
        </row>
        <row r="48">
          <cell r="H48" t="str">
            <v>PSSE_DMAT_BESSC_SCR4.53_XR1.21_P-0.05_Q-0.3</v>
          </cell>
          <cell r="I48" t="str">
            <v>1.0869</v>
          </cell>
          <cell r="J48" t="str">
            <v>1.0148</v>
          </cell>
          <cell r="K48" t="str">
            <v>0.9750</v>
          </cell>
        </row>
        <row r="49">
          <cell r="H49" t="str">
            <v>PSSE_DMAT_BESSC_SCR4.53_XR1.21_P-0.05_Q0.3</v>
          </cell>
          <cell r="I49" t="str">
            <v>0.9885</v>
          </cell>
          <cell r="J49" t="str">
            <v>1.0452</v>
          </cell>
          <cell r="K49" t="str">
            <v>1.0250</v>
          </cell>
        </row>
        <row r="50">
          <cell r="H50" t="str">
            <v>PSSE_DMAT_BESSC_SCR3_XR14_P0_Q0</v>
          </cell>
          <cell r="I50" t="str">
            <v>1.0298</v>
          </cell>
          <cell r="J50" t="str">
            <v>1.0300</v>
          </cell>
          <cell r="K50" t="str">
            <v>1.0000</v>
          </cell>
        </row>
        <row r="51">
          <cell r="H51" t="str">
            <v>PSSE_DMAT_BESSC_SCR3_XR3_P0_Q0</v>
          </cell>
          <cell r="I51" t="str">
            <v>1.0299</v>
          </cell>
          <cell r="J51" t="str">
            <v>1.0300</v>
          </cell>
          <cell r="K51" t="str">
            <v>1.0000</v>
          </cell>
        </row>
        <row r="52">
          <cell r="H52" t="str">
            <v>PSSE_DMAT_BESSC_SCR7.06_XR1.63_P0_Q0</v>
          </cell>
          <cell r="I52" t="str">
            <v>1.0299</v>
          </cell>
          <cell r="J52" t="str">
            <v>1.0300</v>
          </cell>
          <cell r="K52" t="str">
            <v>1.0000</v>
          </cell>
        </row>
        <row r="53">
          <cell r="H53" t="str">
            <v>PSSE_DMAT_BESSC_SCR4.53_XR1.21_P0_Q0</v>
          </cell>
          <cell r="I53" t="str">
            <v>1.0300</v>
          </cell>
          <cell r="J53" t="str">
            <v>1.0300</v>
          </cell>
          <cell r="K53" t="str">
            <v>1.0000</v>
          </cell>
        </row>
        <row r="54">
          <cell r="H54" t="str">
            <v>PSSE_DMAT_BESSC_SCR7.06_XR1.63_P0_Q0.395</v>
          </cell>
          <cell r="I54" t="str">
            <v>0.9841</v>
          </cell>
          <cell r="J54" t="str">
            <v>1.0500</v>
          </cell>
          <cell r="K54" t="str">
            <v>1.0375</v>
          </cell>
        </row>
        <row r="55">
          <cell r="H55" t="str">
            <v>PSSE_DMAT_BESSC_SCR4.53_XR1.21_P0_Q0.395</v>
          </cell>
          <cell r="I55" t="str">
            <v>0.9662</v>
          </cell>
          <cell r="J55" t="str">
            <v>1.0500</v>
          </cell>
          <cell r="K55" t="str">
            <v>1.0375</v>
          </cell>
        </row>
        <row r="56">
          <cell r="H56" t="str">
            <v>PSSE_DMAT_BESSC_SCR7.06_XR1.63_P0_Q-0.395</v>
          </cell>
          <cell r="I56" t="str">
            <v>1.0766</v>
          </cell>
          <cell r="J56" t="str">
            <v>1.0100</v>
          </cell>
          <cell r="K56" t="str">
            <v>0.9625</v>
          </cell>
        </row>
        <row r="57">
          <cell r="H57" t="str">
            <v>PSSE_DMAT_BESSC_SCR4.53_XR1.21_P0_Q-0.395</v>
          </cell>
          <cell r="I57" t="str">
            <v>1.0966</v>
          </cell>
          <cell r="J57" t="str">
            <v>1.0100</v>
          </cell>
          <cell r="K57" t="str">
            <v>0.9625</v>
          </cell>
        </row>
        <row r="58">
          <cell r="H58" t="str">
            <v>PSSE_DMAT_BESSC_SCR1000_XR10_P-1_Q0.395</v>
          </cell>
          <cell r="I58" t="str">
            <v>1.0297</v>
          </cell>
          <cell r="J58" t="str">
            <v>1.0500</v>
          </cell>
          <cell r="K58" t="str">
            <v>1.0500</v>
          </cell>
        </row>
        <row r="59">
          <cell r="H59" t="str">
            <v>PSSE_DMAT_BESSC_SCR1000_XR10_P-1_Q-0.395</v>
          </cell>
          <cell r="I59" t="str">
            <v>1.0305</v>
          </cell>
          <cell r="J59" t="str">
            <v>1.0100</v>
          </cell>
          <cell r="K59" t="str">
            <v>0.9625</v>
          </cell>
        </row>
        <row r="60">
          <cell r="H60" t="str">
            <v>PSSE_DMAT_BESSC_SCR1000_XR10_P0_Q0.395</v>
          </cell>
          <cell r="I60" t="str">
            <v>1.0296</v>
          </cell>
          <cell r="J60" t="str">
            <v>1.0500</v>
          </cell>
          <cell r="K60" t="str">
            <v>1.0500</v>
          </cell>
        </row>
        <row r="61">
          <cell r="H61" t="str">
            <v>PSSE_DMAT_BESSC_SCR1000_XR10_P0_Q-0.395</v>
          </cell>
          <cell r="I61" t="str">
            <v>1.0304</v>
          </cell>
          <cell r="J61" t="str">
            <v>1.0100</v>
          </cell>
          <cell r="K61" t="str">
            <v>0.9625</v>
          </cell>
        </row>
        <row r="62">
          <cell r="H62" t="str">
            <v>PSSE_DMAT_BESSD_SCR10_XR3_P1_Q0</v>
          </cell>
          <cell r="I62" t="str">
            <v>1.0035</v>
          </cell>
          <cell r="J62" t="str">
            <v>1.0300</v>
          </cell>
          <cell r="K62" t="str">
            <v>1.0125</v>
          </cell>
        </row>
        <row r="63">
          <cell r="H63" t="str">
            <v>PSSE_DMAT_BESSD_SCR10_XR14_P1_Q0</v>
          </cell>
          <cell r="I63" t="str">
            <v>1.0276</v>
          </cell>
          <cell r="J63" t="str">
            <v>1.0300</v>
          </cell>
          <cell r="K63" t="str">
            <v>1.0125</v>
          </cell>
        </row>
        <row r="64">
          <cell r="H64" t="str">
            <v>PSSE_DMAT_BESSD_SCR10_XR14_P1_Q0.3</v>
          </cell>
          <cell r="I64" t="str">
            <v>0.9986</v>
          </cell>
          <cell r="J64" t="str">
            <v>1.0451</v>
          </cell>
          <cell r="K64" t="str">
            <v>1.0375</v>
          </cell>
        </row>
        <row r="65">
          <cell r="H65" t="str">
            <v>PSSE_DMAT_BESSD_SCR10_XR14_P1_Q-0.3</v>
          </cell>
          <cell r="I65" t="str">
            <v>1.0567</v>
          </cell>
          <cell r="J65" t="str">
            <v>1.0148</v>
          </cell>
          <cell r="K65" t="str">
            <v>0.9875</v>
          </cell>
        </row>
        <row r="66">
          <cell r="H66" t="str">
            <v>PSSE_DMAT_BESSD_SCR3_XR14_P1_Q0</v>
          </cell>
          <cell r="I66" t="str">
            <v>1.0573</v>
          </cell>
          <cell r="J66" t="str">
            <v>1.0300</v>
          </cell>
          <cell r="K66" t="str">
            <v>1.0125</v>
          </cell>
        </row>
        <row r="67">
          <cell r="H67" t="str">
            <v>PSSE_DMAT_BESSD_SCR3_XR3_P1_Q0</v>
          </cell>
          <cell r="I67" t="str">
            <v>0.9773</v>
          </cell>
          <cell r="J67" t="str">
            <v>1.0300</v>
          </cell>
          <cell r="K67" t="str">
            <v>1.0000</v>
          </cell>
        </row>
        <row r="68">
          <cell r="H68" t="str">
            <v>PSSE_DMAT_BESSD_SCR3_XR3_P1_Q0.3</v>
          </cell>
          <cell r="I68" t="str">
            <v>0.8802</v>
          </cell>
          <cell r="J68" t="str">
            <v>1.0452</v>
          </cell>
          <cell r="K68" t="str">
            <v>1.0375</v>
          </cell>
        </row>
        <row r="69">
          <cell r="H69" t="str">
            <v>PSSE_DMAT_BESSD_SCR3_XR3_P1_Q-0.3</v>
          </cell>
          <cell r="I69" t="str">
            <v>1.0741</v>
          </cell>
          <cell r="J69" t="str">
            <v>1.0148</v>
          </cell>
          <cell r="K69" t="str">
            <v>0.9875</v>
          </cell>
        </row>
        <row r="70">
          <cell r="H70" t="str">
            <v>PSSE_DMAT_BESSD_SCR10_XR14_P0.05_Q0</v>
          </cell>
          <cell r="I70" t="str">
            <v>1.0296</v>
          </cell>
          <cell r="J70" t="str">
            <v>1.0300</v>
          </cell>
          <cell r="K70" t="str">
            <v>1.0000</v>
          </cell>
        </row>
        <row r="71">
          <cell r="H71" t="str">
            <v>PSSE_DMAT_BESSD_SCR10_XR14_P0.05_Q0.3</v>
          </cell>
          <cell r="I71" t="str">
            <v>1.0006</v>
          </cell>
          <cell r="J71" t="str">
            <v>1.0452</v>
          </cell>
          <cell r="K71" t="str">
            <v>1.0250</v>
          </cell>
        </row>
        <row r="72">
          <cell r="H72" t="str">
            <v>PSSE_DMAT_BESSD_SCR10_XR14_P0.05_Q-0.3</v>
          </cell>
          <cell r="I72" t="str">
            <v>1.0587</v>
          </cell>
          <cell r="J72" t="str">
            <v>1.0148</v>
          </cell>
          <cell r="K72" t="str">
            <v>0.9750</v>
          </cell>
        </row>
        <row r="73">
          <cell r="H73" t="str">
            <v>PSSE_DMAT_BESSD_SCR3_XR14_P0.05_Q0</v>
          </cell>
          <cell r="I73" t="str">
            <v>1.0288</v>
          </cell>
          <cell r="J73" t="str">
            <v>1.0300</v>
          </cell>
          <cell r="K73" t="str">
            <v>1.0000</v>
          </cell>
        </row>
        <row r="74">
          <cell r="H74" t="str">
            <v>PSSE_DMAT_BESSD_SCR3_XR3_P0.05_Q0</v>
          </cell>
          <cell r="I74" t="str">
            <v>1.0248</v>
          </cell>
          <cell r="J74" t="str">
            <v>1.0300</v>
          </cell>
          <cell r="K74" t="str">
            <v>1.0000</v>
          </cell>
        </row>
        <row r="75">
          <cell r="H75" t="str">
            <v>PSSE_DMAT_BESSD_SCR3_XR3_P0.05_Q0.3</v>
          </cell>
          <cell r="I75" t="str">
            <v>0.9331</v>
          </cell>
          <cell r="J75" t="str">
            <v>1.0452</v>
          </cell>
          <cell r="K75" t="str">
            <v>1.0250</v>
          </cell>
        </row>
        <row r="76">
          <cell r="H76" t="str">
            <v>PSSE_DMAT_BESSD_SCR3_XR3_P0.05_Q-0.3</v>
          </cell>
          <cell r="I76" t="str">
            <v>1.1178</v>
          </cell>
          <cell r="J76" t="str">
            <v>1.0148</v>
          </cell>
          <cell r="K76" t="str">
            <v>0.9750</v>
          </cell>
        </row>
        <row r="77">
          <cell r="H77" t="str">
            <v>PSSE_DMAT_BESSD_SCR4.53_XR1.21_P1_Q0</v>
          </cell>
          <cell r="I77" t="str">
            <v>0.9087</v>
          </cell>
          <cell r="J77" t="str">
            <v>1.0300</v>
          </cell>
          <cell r="K77" t="str">
            <v>1.0000</v>
          </cell>
        </row>
        <row r="78">
          <cell r="H78" t="str">
            <v>PSSE_DMAT_BESSD_SCR4.53_XR1.21_P1_Q0.3</v>
          </cell>
          <cell r="I78" t="str">
            <v>0.8531</v>
          </cell>
          <cell r="J78" t="str">
            <v>1.0452</v>
          </cell>
          <cell r="K78" t="str">
            <v>1.0375</v>
          </cell>
        </row>
        <row r="79">
          <cell r="H79" t="str">
            <v>PSSE_DMAT_BESSD_SCR4.53_XR1.21_P1_Q-0.3</v>
          </cell>
          <cell r="I79" t="str">
            <v>0.9654</v>
          </cell>
          <cell r="J79" t="str">
            <v>1.0148</v>
          </cell>
          <cell r="K79" t="str">
            <v>0.9750</v>
          </cell>
        </row>
        <row r="80">
          <cell r="H80" t="str">
            <v>PSSE_DMAT_BESSD_SCR7.06_XR1.63_P1_Q0</v>
          </cell>
          <cell r="I80" t="str">
            <v>0.9653</v>
          </cell>
          <cell r="J80" t="str">
            <v>1.0300</v>
          </cell>
          <cell r="K80" t="str">
            <v>1.0000</v>
          </cell>
        </row>
        <row r="81">
          <cell r="H81" t="str">
            <v>PSSE_DMAT_BESSD_SCR7.06_XR1.63_P1_Q0.3</v>
          </cell>
          <cell r="I81" t="str">
            <v>0.9279</v>
          </cell>
          <cell r="J81" t="str">
            <v>1.0452</v>
          </cell>
          <cell r="K81" t="str">
            <v>1.0375</v>
          </cell>
        </row>
        <row r="82">
          <cell r="H82" t="str">
            <v>PSSE_DMAT_BESSD_SCR7.06_XR1.63_P1_Q-0.3</v>
          </cell>
          <cell r="I82" t="str">
            <v>1.0029</v>
          </cell>
          <cell r="J82" t="str">
            <v>1.0148</v>
          </cell>
          <cell r="K82" t="str">
            <v>0.9875</v>
          </cell>
        </row>
        <row r="83">
          <cell r="H83" t="str">
            <v>PSSE_DMAT_BESSD_SCR4.53_XR1.21_P0.5_Q0</v>
          </cell>
          <cell r="I83" t="str">
            <v>0.9653</v>
          </cell>
          <cell r="J83" t="str">
            <v>1.0300</v>
          </cell>
          <cell r="K83" t="str">
            <v>1.0000</v>
          </cell>
        </row>
        <row r="84">
          <cell r="H84" t="str">
            <v>PSSE_DMAT_BESSD_SCR7.06_XR1.63_P0.5_Q0</v>
          </cell>
          <cell r="I84" t="str">
            <v>0.9958</v>
          </cell>
          <cell r="J84" t="str">
            <v>1.0300</v>
          </cell>
          <cell r="K84" t="str">
            <v>1.0000</v>
          </cell>
        </row>
        <row r="85">
          <cell r="H85" t="str">
            <v>PSSE_DMAT_BESSD_SCR4.53_XR1.21_P0.05_Q0</v>
          </cell>
          <cell r="I85" t="str">
            <v>1.0233</v>
          </cell>
          <cell r="J85" t="str">
            <v>1.0300</v>
          </cell>
          <cell r="K85" t="str">
            <v>1.0000</v>
          </cell>
        </row>
        <row r="86">
          <cell r="H86" t="str">
            <v>PSSE_DMAT_BESSD_SCR7.06_XR1.63_P0.05_Q0</v>
          </cell>
          <cell r="I86" t="str">
            <v>1.0264</v>
          </cell>
          <cell r="J86" t="str">
            <v>1.0300</v>
          </cell>
          <cell r="K86" t="str">
            <v>1.0000</v>
          </cell>
        </row>
        <row r="87">
          <cell r="H87" t="str">
            <v>PSSE_DMAT_BESSD_SCR1_XR14_P0.05_Q0</v>
          </cell>
          <cell r="I87" t="str">
            <v>1.0273</v>
          </cell>
          <cell r="J87" t="str">
            <v>1.0300</v>
          </cell>
          <cell r="K87" t="str">
            <v>1.0000</v>
          </cell>
        </row>
        <row r="88">
          <cell r="H88" t="str">
            <v>PSSE_DMAT_BESSD_SCR1_XR3_P0.05_Q0</v>
          </cell>
          <cell r="I88" t="str">
            <v>1.0154</v>
          </cell>
          <cell r="J88" t="str">
            <v>1.0300</v>
          </cell>
          <cell r="K88" t="str">
            <v>1.0000</v>
          </cell>
        </row>
        <row r="89">
          <cell r="H89" t="str">
            <v>PSSE_DMAT_BESSD_SCR3_XR14_P0.5_Q0</v>
          </cell>
          <cell r="I89" t="str">
            <v>1.0310</v>
          </cell>
          <cell r="J89" t="str">
            <v>1.0300</v>
          </cell>
          <cell r="K89" t="str">
            <v>1.0125</v>
          </cell>
        </row>
        <row r="90">
          <cell r="H90" t="str">
            <v>PSSE_DMAT_BESSD_SCR3_XR3_P0.5_Q0</v>
          </cell>
          <cell r="I90" t="str">
            <v>0.9910</v>
          </cell>
          <cell r="J90" t="str">
            <v>1.0300</v>
          </cell>
          <cell r="K90" t="str">
            <v>1.0000</v>
          </cell>
        </row>
        <row r="91">
          <cell r="H91" t="str">
            <v>PSSE_DMAT_BESSD_SCR4.53_XR1.21_P1_Q0.395</v>
          </cell>
          <cell r="I91" t="str">
            <v>0.8357</v>
          </cell>
          <cell r="J91" t="str">
            <v>1.0500</v>
          </cell>
          <cell r="K91" t="str">
            <v>1.0500</v>
          </cell>
        </row>
        <row r="92">
          <cell r="H92" t="str">
            <v>PSSE_DMAT_BESSD_SCR4.53_XR1.21_P1_Q-0.395</v>
          </cell>
          <cell r="I92" t="str">
            <v>0.9835</v>
          </cell>
          <cell r="J92" t="str">
            <v>1.0100</v>
          </cell>
          <cell r="K92" t="str">
            <v>0.9750</v>
          </cell>
        </row>
        <row r="93">
          <cell r="H93" t="str">
            <v>PSSE_DMAT_BESSD_SCR7.06_XR1.63_P1_Q0.395</v>
          </cell>
          <cell r="I93" t="str">
            <v>0.9161</v>
          </cell>
          <cell r="J93" t="str">
            <v>1.0500</v>
          </cell>
          <cell r="K93" t="str">
            <v>1.0500</v>
          </cell>
        </row>
        <row r="94">
          <cell r="H94" t="str">
            <v>PSSE_DMAT_BESSD_SCR7.06_XR1.63_P1_Q-0.395</v>
          </cell>
          <cell r="I94" t="str">
            <v>1.0148</v>
          </cell>
          <cell r="J94" t="str">
            <v>1.0100</v>
          </cell>
          <cell r="K94" t="str">
            <v>0.9750</v>
          </cell>
        </row>
        <row r="95">
          <cell r="H95" t="str">
            <v>PSSE_DMAT_BESSD_SCR10_XR3_P0.05_Q0</v>
          </cell>
          <cell r="I95" t="str">
            <v>1.0284</v>
          </cell>
          <cell r="J95" t="str">
            <v>1.0300</v>
          </cell>
          <cell r="K95" t="str">
            <v>1.0000</v>
          </cell>
        </row>
        <row r="96">
          <cell r="H96" t="str">
            <v>PSSE_DMAT_BESSD_SCR1000_XR10_P1_Q0</v>
          </cell>
          <cell r="I96" t="str">
            <v>1.0299</v>
          </cell>
          <cell r="J96" t="str">
            <v>1.0300</v>
          </cell>
          <cell r="K96" t="str">
            <v>1.0125</v>
          </cell>
        </row>
        <row r="97">
          <cell r="H97" t="str">
            <v>PSSE_DMAT_BESSD_SCR1000_XR10_P1_Q-0.395</v>
          </cell>
          <cell r="I97" t="str">
            <v>1.0303</v>
          </cell>
          <cell r="J97" t="str">
            <v>1.0100</v>
          </cell>
          <cell r="K97" t="str">
            <v>0.9750</v>
          </cell>
        </row>
        <row r="98">
          <cell r="H98" t="str">
            <v>PSSE_DMAT_BESSD_SCR1000_XR10_P0.01_Q0.395</v>
          </cell>
          <cell r="I98" t="str">
            <v>1.0296</v>
          </cell>
          <cell r="J98" t="str">
            <v>1.0500</v>
          </cell>
          <cell r="K98" t="str">
            <v>1.0500</v>
          </cell>
        </row>
        <row r="99">
          <cell r="H99" t="str">
            <v>PSSE_DMAT_BESSD_SCR1000_XR10_P0.01_Q-0.395</v>
          </cell>
          <cell r="I99" t="str">
            <v>1.0304</v>
          </cell>
          <cell r="J99" t="str">
            <v>1.0100</v>
          </cell>
          <cell r="K99" t="str">
            <v>0.9625</v>
          </cell>
        </row>
        <row r="100">
          <cell r="H100" t="str">
            <v>PSSE_DMAT_BESSD_SCR1_XR14_P1_Q0</v>
          </cell>
          <cell r="I100" t="str">
            <v>1.3642</v>
          </cell>
          <cell r="J100" t="str">
            <v>1.0300</v>
          </cell>
          <cell r="K100" t="str">
            <v>1.0125</v>
          </cell>
        </row>
        <row r="101">
          <cell r="H101" t="str">
            <v>PSSE_DMAT_BESSD_SCR1_XR3_P1_Q0</v>
          </cell>
          <cell r="I101" t="str">
            <v>1.1707</v>
          </cell>
          <cell r="J101" t="str">
            <v>1.0300</v>
          </cell>
          <cell r="K101" t="str">
            <v>1.0125</v>
          </cell>
        </row>
        <row r="102">
          <cell r="H102" t="str">
            <v>PSSE_DMAT_BESSD_SCR5_XR6_P1_Q0</v>
          </cell>
          <cell r="I102" t="str">
            <v>1.0162</v>
          </cell>
          <cell r="J102" t="str">
            <v>1.0300</v>
          </cell>
          <cell r="K102" t="str">
            <v>1.0125</v>
          </cell>
        </row>
        <row r="103">
          <cell r="H103" t="str">
            <v>PSSE_DMAT_BESSD_SCR5_XR6_P0.05_Q0</v>
          </cell>
          <cell r="I103" t="str">
            <v>1.0284</v>
          </cell>
          <cell r="J103" t="str">
            <v>1.0300</v>
          </cell>
          <cell r="K103" t="str">
            <v>1.0000</v>
          </cell>
        </row>
        <row r="104">
          <cell r="H104" t="str">
            <v>PSSE_DMAT_BESSD_SCR10_XR6_P1_Q0</v>
          </cell>
          <cell r="I104" t="str">
            <v>1.0185</v>
          </cell>
          <cell r="J104" t="str">
            <v>1.0300</v>
          </cell>
          <cell r="K104" t="str">
            <v>1.0125</v>
          </cell>
        </row>
        <row r="105">
          <cell r="H105" t="str">
            <v>PSSE_DMAT_BESSD_SCR3_XR6_P1_Q0</v>
          </cell>
          <cell r="I105" t="str">
            <v>1.0275</v>
          </cell>
          <cell r="J105" t="str">
            <v>1.0300</v>
          </cell>
          <cell r="K105" t="str">
            <v>1.0125</v>
          </cell>
        </row>
        <row r="106">
          <cell r="H106" t="str">
            <v>PSSE_DMAT_BESSD_SCR7.06_XR1.63_P0.05_Q-0.3</v>
          </cell>
          <cell r="I106" t="str">
            <v>1.0618</v>
          </cell>
          <cell r="J106" t="str">
            <v>1.0148</v>
          </cell>
          <cell r="K106" t="str">
            <v>0.9750</v>
          </cell>
        </row>
        <row r="107">
          <cell r="H107" t="str">
            <v>PSSE_DMAT_BESSD_SCR7.06_XR1.63_P0.05_Q0.3</v>
          </cell>
          <cell r="I107" t="str">
            <v>0.9914</v>
          </cell>
          <cell r="J107" t="str">
            <v>1.0452</v>
          </cell>
          <cell r="K107" t="str">
            <v>1.0250</v>
          </cell>
        </row>
        <row r="108">
          <cell r="H108" t="str">
            <v>PSSE_DMAT_BESSD_SCR4.53_XR1.21_P0.05_Q-0.3</v>
          </cell>
          <cell r="I108" t="str">
            <v>1.0738</v>
          </cell>
          <cell r="J108" t="str">
            <v>1.0148</v>
          </cell>
          <cell r="K108" t="str">
            <v>0.9750</v>
          </cell>
        </row>
        <row r="109">
          <cell r="H109" t="str">
            <v>PSSE_DMAT_BESSD_SCR4.53_XR1.21_P0.05_Q0.3</v>
          </cell>
          <cell r="I109" t="str">
            <v>0.9742</v>
          </cell>
          <cell r="J109" t="str">
            <v>1.0452</v>
          </cell>
          <cell r="K109" t="str">
            <v>1.0250</v>
          </cell>
        </row>
        <row r="110">
          <cell r="H110" t="str">
            <v>PSSE_DMAT_BESSD_SCR1000_XR10_P1_Q0.395</v>
          </cell>
          <cell r="I110" t="str">
            <v>1.0295</v>
          </cell>
          <cell r="J110" t="str">
            <v>1.0500</v>
          </cell>
          <cell r="K110" t="str">
            <v>1.0625</v>
          </cell>
        </row>
        <row r="111">
          <cell r="H111" t="str">
            <v>PSSE_DMAT_BESSD_SCR1000_XR10_P1_Q-0.395</v>
          </cell>
          <cell r="I111" t="str">
            <v>1.0303</v>
          </cell>
          <cell r="J111" t="str">
            <v>1.0100</v>
          </cell>
          <cell r="K111" t="str">
            <v>0.9750</v>
          </cell>
        </row>
        <row r="112">
          <cell r="H112" t="str">
            <v>PSSE_DMAT_BESSD_SCR1001_XR10_P1_Q0.395</v>
          </cell>
          <cell r="I112" t="str">
            <v>0.9995</v>
          </cell>
          <cell r="J112" t="str">
            <v>1.0200</v>
          </cell>
          <cell r="K112" t="str">
            <v>1.0250</v>
          </cell>
        </row>
        <row r="113">
          <cell r="H113" t="str">
            <v>PSSE_DMAT_BESSD_SCR1001_XR10_P1_Q-0.395</v>
          </cell>
          <cell r="I113" t="str">
            <v>1.0003</v>
          </cell>
          <cell r="J113" t="str">
            <v>0.9800</v>
          </cell>
          <cell r="K113" t="str">
            <v>0.9500</v>
          </cell>
        </row>
        <row r="114">
          <cell r="H114" t="str">
            <v>PSSE_DMAT_BESSD_SCR1001_XR10_P0.01_Q0.395</v>
          </cell>
          <cell r="I114" t="str">
            <v>0.9996</v>
          </cell>
          <cell r="J114" t="str">
            <v>1.0200</v>
          </cell>
          <cell r="K114" t="str">
            <v>1.0125</v>
          </cell>
        </row>
        <row r="115">
          <cell r="H115" t="str">
            <v>PSSE_DMAT_BESSD_SCR1001_XR10_P0.01_Q-0.395</v>
          </cell>
          <cell r="I115" t="str">
            <v>1.0004</v>
          </cell>
          <cell r="J115" t="str">
            <v>0.9800</v>
          </cell>
          <cell r="K115" t="str">
            <v>0.9375</v>
          </cell>
        </row>
        <row r="116">
          <cell r="H116" t="str">
            <v>PSSE_DMAT_BESSC_SCR1001_XR10_P-1_Q0.395</v>
          </cell>
          <cell r="I116" t="str">
            <v>0.9997</v>
          </cell>
          <cell r="J116" t="str">
            <v>1.0200</v>
          </cell>
          <cell r="K116" t="str">
            <v>1.0125</v>
          </cell>
        </row>
        <row r="117">
          <cell r="H117" t="str">
            <v>PSSE_DMAT_BESSC_SCR1001_XR10_P-1_Q-0.395</v>
          </cell>
          <cell r="I117" t="str">
            <v>1.0005</v>
          </cell>
          <cell r="J117" t="str">
            <v>0.9800</v>
          </cell>
          <cell r="K117" t="str">
            <v>0.9375</v>
          </cell>
        </row>
        <row r="118">
          <cell r="H118" t="str">
            <v>PSSE_DMAT_BESSC_SCR1001_XR10_P-0.01_Q0.395</v>
          </cell>
          <cell r="I118" t="str">
            <v>0.9996</v>
          </cell>
          <cell r="J118" t="str">
            <v>1.0200</v>
          </cell>
          <cell r="K118" t="str">
            <v>1.0125</v>
          </cell>
        </row>
        <row r="119">
          <cell r="H119" t="str">
            <v>PSSE_DMAT_BESSC_SCR1001_XR10_P-0.01_Q-0.395</v>
          </cell>
          <cell r="I119" t="str">
            <v>1.0004</v>
          </cell>
          <cell r="J119" t="str">
            <v>0.9800</v>
          </cell>
          <cell r="K119" t="str">
            <v>0.9375</v>
          </cell>
        </row>
      </sheetData>
      <sheetData sheetId="2">
        <row r="1">
          <cell r="A1" t="str">
            <v>MMHY</v>
          </cell>
        </row>
        <row r="3">
          <cell r="C3">
            <v>7.06</v>
          </cell>
          <cell r="D3">
            <v>1.63</v>
          </cell>
        </row>
        <row r="4">
          <cell r="C4">
            <v>4.53</v>
          </cell>
          <cell r="D4">
            <v>1.21</v>
          </cell>
        </row>
        <row r="5">
          <cell r="B5">
            <v>66</v>
          </cell>
        </row>
        <row r="7">
          <cell r="B7">
            <v>26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A25D-3C5E-4036-AA25-02E625562C47}">
  <dimension ref="A1:X227"/>
  <sheetViews>
    <sheetView tabSelected="1" workbookViewId="0">
      <selection activeCell="F26" sqref="F26"/>
    </sheetView>
  </sheetViews>
  <sheetFormatPr defaultRowHeight="15" x14ac:dyDescent="0.25"/>
  <sheetData>
    <row r="1" spans="1:24" x14ac:dyDescent="0.25">
      <c r="A1" s="4" t="s">
        <v>0</v>
      </c>
      <c r="B1" t="s">
        <v>1</v>
      </c>
      <c r="C1" t="s">
        <v>19</v>
      </c>
      <c r="D1" t="s">
        <v>200</v>
      </c>
      <c r="E1" t="s">
        <v>2</v>
      </c>
      <c r="F1" t="s">
        <v>3</v>
      </c>
      <c r="G1" s="7" t="s">
        <v>4</v>
      </c>
      <c r="H1" s="7" t="s">
        <v>5</v>
      </c>
      <c r="I1" t="s">
        <v>6</v>
      </c>
      <c r="J1" t="s">
        <v>7</v>
      </c>
      <c r="K1" t="s">
        <v>316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s="12" t="s">
        <v>20</v>
      </c>
      <c r="S1" t="s">
        <v>14</v>
      </c>
      <c r="T1" t="s">
        <v>16</v>
      </c>
      <c r="U1" t="s">
        <v>15</v>
      </c>
      <c r="V1" t="s">
        <v>21</v>
      </c>
      <c r="W1" t="s">
        <v>22</v>
      </c>
      <c r="X1" t="s">
        <v>23</v>
      </c>
    </row>
    <row r="2" spans="1:24" x14ac:dyDescent="0.25">
      <c r="A2" s="20" t="s">
        <v>116</v>
      </c>
      <c r="B2" s="21" t="s">
        <v>17</v>
      </c>
      <c r="C2" s="22" t="s">
        <v>34</v>
      </c>
      <c r="D2" s="22">
        <v>750</v>
      </c>
      <c r="E2" s="22">
        <v>1</v>
      </c>
      <c r="F2" s="22">
        <v>0</v>
      </c>
      <c r="G2" s="23">
        <v>7.06</v>
      </c>
      <c r="H2" s="23">
        <v>1.63</v>
      </c>
      <c r="I2" s="22" t="e">
        <f>VLOOKUP(V2,#REF!,2,FALSE)</f>
        <v>#REF!</v>
      </c>
      <c r="J2" s="22">
        <v>0</v>
      </c>
      <c r="K2" s="22">
        <v>0</v>
      </c>
      <c r="L2" s="22">
        <v>0</v>
      </c>
      <c r="M2" s="22" t="e">
        <f t="shared" ref="M2:M10" si="0">O2*T2</f>
        <v>#REF!</v>
      </c>
      <c r="N2" s="22" t="e">
        <f t="shared" ref="N2:N10" si="1">P2*T2</f>
        <v>#REF!</v>
      </c>
      <c r="O2" s="22" t="e">
        <f>#REF!^2/((G2*#REF!)*(SQRT(1+H2^2)))</f>
        <v>#REF!</v>
      </c>
      <c r="P2" s="22" t="e">
        <f>O2*H2/(2*PI()*50)</f>
        <v>#REF!</v>
      </c>
      <c r="Q2" s="22" t="e">
        <f>VLOOKUP(V2,#REF!,4,FALSE)</f>
        <v>#REF!</v>
      </c>
      <c r="R2" s="24" t="e">
        <f>VLOOKUP(V2,#REF!,3,FALSE)</f>
        <v>#REF!</v>
      </c>
      <c r="S2" s="22">
        <v>0</v>
      </c>
      <c r="T2" s="22">
        <v>0</v>
      </c>
      <c r="U2" s="25" t="e">
        <f>IF(W2="","PSSE_Test_"&amp;A2&amp;"_"&amp;#REF!&amp;"_R0"&amp;"_SCR"&amp;ROUND(G2,2)&amp;"_XR"&amp;ROUND(H2,2)&amp;"_P"&amp;E2&amp;"_Q"&amp;VLOOKUP(F2,$AK$3:$AL$7,2,FALSE),"Test_"&amp;A2&amp;"_"&amp;#REF!&amp;"_R0"&amp;"_SCR"&amp;ROUND(G2,2)&amp;"_XR"&amp;ROUND(H2,2)&amp;"_P"&amp;E2&amp;"_Q"&amp;VLOOKUP(F2,$AK$3:$AL$7,2,FALSE)&amp;"_"&amp;W2)</f>
        <v>#REF!</v>
      </c>
      <c r="V2" s="22" t="str">
        <f t="shared" ref="V2:V65" si="2">"PSSE_DMAT_HYB_SCR"&amp;ROUND(G2,2)&amp;"_XR"&amp;ROUND(H2,2)&amp;"_P"&amp;E2&amp;"_Q"&amp;F2</f>
        <v>PSSE_DMAT_HYB_SCR7.06_XR1.63_P1_Q0</v>
      </c>
    </row>
    <row r="3" spans="1:24" x14ac:dyDescent="0.25">
      <c r="A3" s="4" t="s">
        <v>117</v>
      </c>
      <c r="B3" s="4" t="s">
        <v>17</v>
      </c>
      <c r="C3" t="s">
        <v>34</v>
      </c>
      <c r="D3">
        <v>750</v>
      </c>
      <c r="E3">
        <v>1</v>
      </c>
      <c r="F3">
        <v>0</v>
      </c>
      <c r="G3" s="7">
        <v>4.53</v>
      </c>
      <c r="H3" s="7">
        <v>1.21</v>
      </c>
      <c r="I3" t="e">
        <f>VLOOKUP(V3,#REF!,2,FALSE)</f>
        <v>#REF!</v>
      </c>
      <c r="J3">
        <v>0</v>
      </c>
      <c r="K3">
        <v>0</v>
      </c>
      <c r="L3">
        <v>0</v>
      </c>
      <c r="M3" t="e">
        <f t="shared" si="0"/>
        <v>#REF!</v>
      </c>
      <c r="N3" t="e">
        <f t="shared" si="1"/>
        <v>#REF!</v>
      </c>
      <c r="O3" t="e">
        <f>#REF!^2/((G3*#REF!)*(SQRT(1+H3^2)))</f>
        <v>#REF!</v>
      </c>
      <c r="P3" t="e">
        <f>O3*H3/(2*PI()*50)</f>
        <v>#REF!</v>
      </c>
      <c r="Q3" t="e">
        <f>VLOOKUP(V3,#REF!,4,FALSE)</f>
        <v>#REF!</v>
      </c>
      <c r="R3" s="12" t="e">
        <f>VLOOKUP(V3,#REF!,3,FALSE)</f>
        <v>#REF!</v>
      </c>
      <c r="S3">
        <v>0</v>
      </c>
      <c r="T3">
        <v>0</v>
      </c>
      <c r="U3" t="e">
        <f>IF(W3="","PSSE_Test_"&amp;A3&amp;"_"&amp;#REF!&amp;"_R0"&amp;"_SCR"&amp;ROUND(G3,2)&amp;"_XR"&amp;ROUND(H3,2)&amp;"_P"&amp;E3&amp;"_Q"&amp;VLOOKUP(F3,$AK$3:$AL$7,2,FALSE),"Test_"&amp;A3&amp;"_"&amp;#REF!&amp;"_R0"&amp;"_SCR"&amp;ROUND(G3,2)&amp;"_XR"&amp;ROUND(H3,2)&amp;"_P"&amp;E3&amp;"_Q"&amp;VLOOKUP(F3,$AK$3:$AL$7,2,FALSE)&amp;"_"&amp;W3)</f>
        <v>#REF!</v>
      </c>
      <c r="V3" t="str">
        <f t="shared" si="2"/>
        <v>PSSE_DMAT_HYB_SCR4.53_XR1.21_P1_Q0</v>
      </c>
    </row>
    <row r="4" spans="1:24" x14ac:dyDescent="0.25">
      <c r="A4" s="4" t="s">
        <v>118</v>
      </c>
      <c r="B4" s="4" t="s">
        <v>17</v>
      </c>
      <c r="C4" t="s">
        <v>34</v>
      </c>
      <c r="D4">
        <v>750</v>
      </c>
      <c r="E4">
        <v>0.5</v>
      </c>
      <c r="F4">
        <v>0</v>
      </c>
      <c r="G4" s="7">
        <v>7.06</v>
      </c>
      <c r="H4" s="7">
        <v>1.63</v>
      </c>
      <c r="I4" t="e">
        <f>VLOOKUP(V4,#REF!,2,FALSE)</f>
        <v>#REF!</v>
      </c>
      <c r="J4">
        <v>0</v>
      </c>
      <c r="K4">
        <v>0</v>
      </c>
      <c r="L4">
        <v>0</v>
      </c>
      <c r="M4" t="e">
        <f t="shared" si="0"/>
        <v>#REF!</v>
      </c>
      <c r="N4" t="e">
        <f t="shared" si="1"/>
        <v>#REF!</v>
      </c>
      <c r="O4" t="e">
        <f>#REF!^2/((G4*#REF!)*(SQRT(1+H4^2)))</f>
        <v>#REF!</v>
      </c>
      <c r="P4" t="e">
        <f t="shared" ref="P4:P9" si="3">O4*H4/(2*PI()*50)</f>
        <v>#REF!</v>
      </c>
      <c r="Q4" t="e">
        <f>VLOOKUP(V4,#REF!,4,FALSE)</f>
        <v>#REF!</v>
      </c>
      <c r="R4" s="12" t="e">
        <f>VLOOKUP(V4,#REF!,3,FALSE)</f>
        <v>#REF!</v>
      </c>
      <c r="S4">
        <v>0</v>
      </c>
      <c r="T4">
        <v>0</v>
      </c>
      <c r="U4" t="e">
        <f>IF(W4="","PSSE_Test_"&amp;A4&amp;"_"&amp;#REF!&amp;"_R0"&amp;"_SCR"&amp;ROUND(G4,2)&amp;"_XR"&amp;ROUND(H4,2)&amp;"_P"&amp;E4&amp;"_Q"&amp;VLOOKUP(F4,$AK$3:$AL$7,2,FALSE),"Test_"&amp;A4&amp;"_"&amp;#REF!&amp;"_R0"&amp;"_SCR"&amp;ROUND(G4,2)&amp;"_XR"&amp;ROUND(H4,2)&amp;"_P"&amp;E4&amp;"_Q"&amp;VLOOKUP(F4,$AK$3:$AL$7,2,FALSE)&amp;"_"&amp;W4)</f>
        <v>#REF!</v>
      </c>
      <c r="V4" t="str">
        <f t="shared" si="2"/>
        <v>PSSE_DMAT_HYB_SCR7.06_XR1.63_P0.5_Q0</v>
      </c>
    </row>
    <row r="5" spans="1:24" x14ac:dyDescent="0.25">
      <c r="A5" s="4" t="s">
        <v>119</v>
      </c>
      <c r="B5" s="4" t="s">
        <v>17</v>
      </c>
      <c r="C5" t="s">
        <v>34</v>
      </c>
      <c r="D5">
        <v>750</v>
      </c>
      <c r="E5">
        <v>0.5</v>
      </c>
      <c r="F5">
        <v>0</v>
      </c>
      <c r="G5" s="7">
        <v>4.53</v>
      </c>
      <c r="H5" s="7">
        <v>1.21</v>
      </c>
      <c r="I5" t="e">
        <f>VLOOKUP(V5,#REF!,2,FALSE)</f>
        <v>#REF!</v>
      </c>
      <c r="J5">
        <v>0</v>
      </c>
      <c r="K5">
        <v>0</v>
      </c>
      <c r="L5">
        <v>0</v>
      </c>
      <c r="M5" t="e">
        <f t="shared" si="0"/>
        <v>#REF!</v>
      </c>
      <c r="N5" t="e">
        <f t="shared" si="1"/>
        <v>#REF!</v>
      </c>
      <c r="O5" t="e">
        <f>#REF!^2/((G5*#REF!)*(SQRT(1+H5^2)))</f>
        <v>#REF!</v>
      </c>
      <c r="P5" t="e">
        <f t="shared" si="3"/>
        <v>#REF!</v>
      </c>
      <c r="Q5" t="e">
        <f>VLOOKUP(V5,#REF!,4,FALSE)</f>
        <v>#REF!</v>
      </c>
      <c r="R5" s="12" t="e">
        <f>VLOOKUP(V5,#REF!,3,FALSE)</f>
        <v>#REF!</v>
      </c>
      <c r="S5">
        <v>0</v>
      </c>
      <c r="T5">
        <v>0</v>
      </c>
      <c r="U5" t="e">
        <f>IF(W5="","PSSE_Test_"&amp;A5&amp;"_"&amp;#REF!&amp;"_R0"&amp;"_SCR"&amp;ROUND(G5,2)&amp;"_XR"&amp;ROUND(H5,2)&amp;"_P"&amp;E5&amp;"_Q"&amp;VLOOKUP(F5,$AK$3:$AL$7,2,FALSE),"Test_"&amp;A5&amp;"_"&amp;#REF!&amp;"_R0"&amp;"_SCR"&amp;ROUND(G5,2)&amp;"_XR"&amp;ROUND(H5,2)&amp;"_P"&amp;E5&amp;"_Q"&amp;VLOOKUP(F5,$AK$3:$AL$7,2,FALSE)&amp;"_"&amp;W5)</f>
        <v>#REF!</v>
      </c>
      <c r="V5" t="str">
        <f t="shared" si="2"/>
        <v>PSSE_DMAT_HYB_SCR4.53_XR1.21_P0.5_Q0</v>
      </c>
    </row>
    <row r="6" spans="1:24" x14ac:dyDescent="0.25">
      <c r="A6" s="4" t="s">
        <v>120</v>
      </c>
      <c r="B6" s="4" t="s">
        <v>17</v>
      </c>
      <c r="C6" t="s">
        <v>35</v>
      </c>
      <c r="D6">
        <v>750</v>
      </c>
      <c r="E6">
        <v>1</v>
      </c>
      <c r="F6">
        <v>0</v>
      </c>
      <c r="G6" s="7">
        <v>7.06</v>
      </c>
      <c r="H6" s="7">
        <v>1.63</v>
      </c>
      <c r="I6" t="e">
        <f>VLOOKUP(V6,#REF!,2,FALSE)</f>
        <v>#REF!</v>
      </c>
      <c r="J6">
        <v>0</v>
      </c>
      <c r="K6">
        <v>0</v>
      </c>
      <c r="L6">
        <v>0</v>
      </c>
      <c r="M6" t="e">
        <f t="shared" si="0"/>
        <v>#REF!</v>
      </c>
      <c r="N6" t="e">
        <f t="shared" si="1"/>
        <v>#REF!</v>
      </c>
      <c r="O6" t="e">
        <f>#REF!^2/((G6*#REF!)*(SQRT(1+H6^2)))</f>
        <v>#REF!</v>
      </c>
      <c r="P6" t="e">
        <f t="shared" si="3"/>
        <v>#REF!</v>
      </c>
      <c r="Q6" t="e">
        <f>VLOOKUP(V6,#REF!,4,FALSE)</f>
        <v>#REF!</v>
      </c>
      <c r="R6" s="12" t="e">
        <f>VLOOKUP(V6,#REF!,3,FALSE)</f>
        <v>#REF!</v>
      </c>
      <c r="S6">
        <v>0</v>
      </c>
      <c r="T6">
        <v>0</v>
      </c>
      <c r="U6" t="e">
        <f>IF(W6="","PSSE_Test_"&amp;A6&amp;"_"&amp;#REF!&amp;"_R0"&amp;"_SCR"&amp;ROUND(G6,2)&amp;"_XR"&amp;ROUND(H6,2)&amp;"_P"&amp;E6&amp;"_Q"&amp;VLOOKUP(F6,$AK$3:$AL$7,2,FALSE),"Test_"&amp;A6&amp;"_"&amp;#REF!&amp;"_R0"&amp;"_SCR"&amp;ROUND(G6,2)&amp;"_XR"&amp;ROUND(H6,2)&amp;"_P"&amp;E6&amp;"_Q"&amp;VLOOKUP(F6,$AK$3:$AL$7,2,FALSE)&amp;"_"&amp;W6)</f>
        <v>#REF!</v>
      </c>
      <c r="V6" t="str">
        <f t="shared" si="2"/>
        <v>PSSE_DMAT_HYB_SCR7.06_XR1.63_P1_Q0</v>
      </c>
    </row>
    <row r="7" spans="1:24" x14ac:dyDescent="0.25">
      <c r="A7" s="4" t="s">
        <v>121</v>
      </c>
      <c r="B7" s="4" t="s">
        <v>17</v>
      </c>
      <c r="C7" t="s">
        <v>35</v>
      </c>
      <c r="D7">
        <v>750</v>
      </c>
      <c r="E7">
        <v>1</v>
      </c>
      <c r="F7">
        <v>0</v>
      </c>
      <c r="G7" s="7">
        <v>4.53</v>
      </c>
      <c r="H7" s="7">
        <v>1.21</v>
      </c>
      <c r="I7" t="e">
        <f>VLOOKUP(V7,#REF!,2,FALSE)</f>
        <v>#REF!</v>
      </c>
      <c r="J7">
        <v>0</v>
      </c>
      <c r="K7">
        <v>0</v>
      </c>
      <c r="L7">
        <v>0</v>
      </c>
      <c r="M7" t="e">
        <f t="shared" si="0"/>
        <v>#REF!</v>
      </c>
      <c r="N7" t="e">
        <f t="shared" si="1"/>
        <v>#REF!</v>
      </c>
      <c r="O7" t="e">
        <f>#REF!^2/((G7*#REF!)*(SQRT(1+H7^2)))</f>
        <v>#REF!</v>
      </c>
      <c r="P7" t="e">
        <f t="shared" si="3"/>
        <v>#REF!</v>
      </c>
      <c r="Q7" t="e">
        <f>VLOOKUP(V7,#REF!,4,FALSE)</f>
        <v>#REF!</v>
      </c>
      <c r="R7" s="12" t="e">
        <f>VLOOKUP(V7,#REF!,3,FALSE)</f>
        <v>#REF!</v>
      </c>
      <c r="S7">
        <v>0</v>
      </c>
      <c r="T7">
        <v>0</v>
      </c>
      <c r="U7" t="e">
        <f>IF(W7="","PSSE_Test_"&amp;A7&amp;"_"&amp;#REF!&amp;"_R0"&amp;"_SCR"&amp;ROUND(G7,2)&amp;"_XR"&amp;ROUND(H7,2)&amp;"_P"&amp;E7&amp;"_Q"&amp;VLOOKUP(F7,$AK$3:$AL$7,2,FALSE),"Test_"&amp;A7&amp;"_"&amp;#REF!&amp;"_R0"&amp;"_SCR"&amp;ROUND(G7,2)&amp;"_XR"&amp;ROUND(H7,2)&amp;"_P"&amp;E7&amp;"_Q"&amp;VLOOKUP(F7,$AK$3:$AL$7,2,FALSE)&amp;"_"&amp;W7)</f>
        <v>#REF!</v>
      </c>
      <c r="V7" t="str">
        <f t="shared" si="2"/>
        <v>PSSE_DMAT_HYB_SCR4.53_XR1.21_P1_Q0</v>
      </c>
    </row>
    <row r="8" spans="1:24" x14ac:dyDescent="0.25">
      <c r="A8" s="4" t="s">
        <v>122</v>
      </c>
      <c r="B8" s="4" t="s">
        <v>17</v>
      </c>
      <c r="C8" t="s">
        <v>35</v>
      </c>
      <c r="D8">
        <v>750</v>
      </c>
      <c r="E8">
        <v>0.5</v>
      </c>
      <c r="F8">
        <v>0</v>
      </c>
      <c r="G8" s="7">
        <v>7.06</v>
      </c>
      <c r="H8" s="7">
        <v>1.63</v>
      </c>
      <c r="I8" t="e">
        <f>VLOOKUP(V8,#REF!,2,FALSE)</f>
        <v>#REF!</v>
      </c>
      <c r="J8">
        <v>0</v>
      </c>
      <c r="K8">
        <v>0</v>
      </c>
      <c r="L8">
        <v>0</v>
      </c>
      <c r="M8" t="e">
        <f t="shared" si="0"/>
        <v>#REF!</v>
      </c>
      <c r="N8" t="e">
        <f t="shared" si="1"/>
        <v>#REF!</v>
      </c>
      <c r="O8" t="e">
        <f>#REF!^2/((G8*#REF!)*(SQRT(1+H8^2)))</f>
        <v>#REF!</v>
      </c>
      <c r="P8" t="e">
        <f t="shared" si="3"/>
        <v>#REF!</v>
      </c>
      <c r="Q8" t="e">
        <f>VLOOKUP(V8,#REF!,4,FALSE)</f>
        <v>#REF!</v>
      </c>
      <c r="R8" s="12" t="e">
        <f>VLOOKUP(V8,#REF!,3,FALSE)</f>
        <v>#REF!</v>
      </c>
      <c r="S8">
        <v>0</v>
      </c>
      <c r="T8">
        <v>0</v>
      </c>
      <c r="U8" t="e">
        <f>IF(W8="","PSSE_Test_"&amp;A8&amp;"_"&amp;#REF!&amp;"_R0"&amp;"_SCR"&amp;ROUND(G8,2)&amp;"_XR"&amp;ROUND(H8,2)&amp;"_P"&amp;E8&amp;"_Q"&amp;VLOOKUP(F8,$AK$3:$AL$7,2,FALSE),"Test_"&amp;A8&amp;"_"&amp;#REF!&amp;"_R0"&amp;"_SCR"&amp;ROUND(G8,2)&amp;"_XR"&amp;ROUND(H8,2)&amp;"_P"&amp;E8&amp;"_Q"&amp;VLOOKUP(F8,$AK$3:$AL$7,2,FALSE)&amp;"_"&amp;W8)</f>
        <v>#REF!</v>
      </c>
      <c r="V8" t="str">
        <f t="shared" si="2"/>
        <v>PSSE_DMAT_HYB_SCR7.06_XR1.63_P0.5_Q0</v>
      </c>
    </row>
    <row r="9" spans="1:24" x14ac:dyDescent="0.25">
      <c r="A9" s="4" t="s">
        <v>123</v>
      </c>
      <c r="B9" s="4" t="s">
        <v>17</v>
      </c>
      <c r="C9" t="s">
        <v>35</v>
      </c>
      <c r="D9">
        <v>750</v>
      </c>
      <c r="E9">
        <v>0.5</v>
      </c>
      <c r="F9">
        <v>0</v>
      </c>
      <c r="G9" s="7">
        <v>4.53</v>
      </c>
      <c r="H9" s="7">
        <v>1.21</v>
      </c>
      <c r="I9" t="e">
        <f>VLOOKUP(V9,#REF!,2,FALSE)</f>
        <v>#REF!</v>
      </c>
      <c r="J9">
        <v>0</v>
      </c>
      <c r="K9">
        <v>0</v>
      </c>
      <c r="L9">
        <v>0</v>
      </c>
      <c r="M9" t="e">
        <f t="shared" si="0"/>
        <v>#REF!</v>
      </c>
      <c r="N9" t="e">
        <f t="shared" si="1"/>
        <v>#REF!</v>
      </c>
      <c r="O9" t="e">
        <f>#REF!^2/((G9*#REF!)*(SQRT(1+H9^2)))</f>
        <v>#REF!</v>
      </c>
      <c r="P9" t="e">
        <f t="shared" si="3"/>
        <v>#REF!</v>
      </c>
      <c r="Q9" t="e">
        <f>VLOOKUP(V9,#REF!,4,FALSE)</f>
        <v>#REF!</v>
      </c>
      <c r="R9" s="12" t="e">
        <f>VLOOKUP(V9,#REF!,3,FALSE)</f>
        <v>#REF!</v>
      </c>
      <c r="S9">
        <v>0</v>
      </c>
      <c r="T9">
        <v>0</v>
      </c>
      <c r="U9" t="e">
        <f>IF(W9="","PSSE_Test_"&amp;A9&amp;"_"&amp;#REF!&amp;"_R0"&amp;"_SCR"&amp;ROUND(G9,2)&amp;"_XR"&amp;ROUND(H9,2)&amp;"_P"&amp;E9&amp;"_Q"&amp;VLOOKUP(F9,$AK$3:$AL$7,2,FALSE),"Test_"&amp;A9&amp;"_"&amp;#REF!&amp;"_R0"&amp;"_SCR"&amp;ROUND(G9,2)&amp;"_XR"&amp;ROUND(H9,2)&amp;"_P"&amp;E9&amp;"_Q"&amp;VLOOKUP(F9,$AK$3:$AL$7,2,FALSE)&amp;"_"&amp;W9)</f>
        <v>#REF!</v>
      </c>
      <c r="V9" t="str">
        <f t="shared" si="2"/>
        <v>PSSE_DMAT_HYB_SCR4.53_XR1.21_P0.5_Q0</v>
      </c>
    </row>
    <row r="10" spans="1:24" x14ac:dyDescent="0.25">
      <c r="A10" s="4" t="s">
        <v>138</v>
      </c>
      <c r="B10" s="4" t="s">
        <v>17</v>
      </c>
      <c r="C10" t="s">
        <v>38</v>
      </c>
      <c r="D10">
        <v>55</v>
      </c>
      <c r="E10">
        <v>1</v>
      </c>
      <c r="F10">
        <v>-0.39500000000000002</v>
      </c>
      <c r="G10" s="7">
        <v>1000</v>
      </c>
      <c r="H10" s="7">
        <v>10</v>
      </c>
      <c r="I10" t="e">
        <f>VLOOKUP(V10,#REF!,2,FALSE)</f>
        <v>#REF!</v>
      </c>
      <c r="J10">
        <v>0</v>
      </c>
      <c r="K10">
        <v>0</v>
      </c>
      <c r="L10">
        <v>0</v>
      </c>
      <c r="M10" t="e">
        <f t="shared" si="0"/>
        <v>#REF!</v>
      </c>
      <c r="N10" t="e">
        <f t="shared" si="1"/>
        <v>#REF!</v>
      </c>
      <c r="O10" t="e">
        <f>#REF!^2/((G10*#REF!)*(SQRT(1+H10^2)))</f>
        <v>#REF!</v>
      </c>
      <c r="P10" t="e">
        <f>O10*H10/(2*PI()*50)</f>
        <v>#REF!</v>
      </c>
      <c r="Q10" t="e">
        <f>VLOOKUP(V10,#REF!,4,FALSE)</f>
        <v>#REF!</v>
      </c>
      <c r="R10" s="12" t="e">
        <f>VLOOKUP(V10,#REF!,3,FALSE)</f>
        <v>#REF!</v>
      </c>
      <c r="S10">
        <v>0</v>
      </c>
      <c r="T10">
        <v>0</v>
      </c>
      <c r="U10" t="e">
        <f>IF(W10="","PSSE_Test_"&amp;A10&amp;"_"&amp;#REF!&amp;"_R0"&amp;"_SCR"&amp;ROUND(G10,2)&amp;"_XR"&amp;ROUND(H10,2)&amp;"_P"&amp;E10&amp;"_Q"&amp;VLOOKUP(F10,$AK$3:$AL$7,2,FALSE),"Test_"&amp;A10&amp;"_"&amp;#REF!&amp;"_R0"&amp;"_SCR"&amp;ROUND(G10,2)&amp;"_XR"&amp;ROUND(H10,2)&amp;"_P"&amp;E10&amp;"_Q"&amp;VLOOKUP(F10,$AK$3:$AL$7,2,FALSE)&amp;"_"&amp;W10)</f>
        <v>#REF!</v>
      </c>
      <c r="V10" t="str">
        <f t="shared" si="2"/>
        <v>PSSE_DMAT_HYB_SCR1000_XR10_P1_Q-0.395</v>
      </c>
    </row>
    <row r="11" spans="1:24" x14ac:dyDescent="0.25">
      <c r="A11" s="4" t="s">
        <v>139</v>
      </c>
      <c r="B11" s="4" t="s">
        <v>17</v>
      </c>
      <c r="C11" t="s">
        <v>38</v>
      </c>
      <c r="D11">
        <v>55</v>
      </c>
      <c r="E11">
        <v>1</v>
      </c>
      <c r="F11">
        <v>0.39500000000000002</v>
      </c>
      <c r="G11" s="7">
        <v>1000</v>
      </c>
      <c r="H11" s="7">
        <v>10</v>
      </c>
      <c r="I11" t="e">
        <f>VLOOKUP(V11,#REF!,2,FALSE)</f>
        <v>#REF!</v>
      </c>
      <c r="J11">
        <v>0</v>
      </c>
      <c r="K11">
        <v>0</v>
      </c>
      <c r="L11">
        <v>0</v>
      </c>
      <c r="M11" t="e">
        <f>O11*T11</f>
        <v>#REF!</v>
      </c>
      <c r="N11" t="e">
        <f>P11*T11</f>
        <v>#REF!</v>
      </c>
      <c r="O11" t="e">
        <f>#REF!^2/((G11*#REF!)*(SQRT(1+H11^2)))</f>
        <v>#REF!</v>
      </c>
      <c r="P11" t="e">
        <f>O11*H11/(2*PI()*50)</f>
        <v>#REF!</v>
      </c>
      <c r="Q11" t="e">
        <f>VLOOKUP(V11,#REF!,4,FALSE)</f>
        <v>#REF!</v>
      </c>
      <c r="R11" s="12" t="e">
        <f>VLOOKUP(V11,#REF!,3,FALSE)</f>
        <v>#REF!</v>
      </c>
      <c r="S11">
        <v>0</v>
      </c>
      <c r="T11">
        <v>0</v>
      </c>
      <c r="U11" t="e">
        <f>IF(W11="","PSSE_Test_"&amp;A11&amp;"_"&amp;#REF!&amp;"_R0"&amp;"_SCR"&amp;ROUND(G11,2)&amp;"_XR"&amp;ROUND(H11,2)&amp;"_P"&amp;E11&amp;"_Q"&amp;VLOOKUP(F11,$AK$3:$AL$7,2,FALSE),"Test_"&amp;A11&amp;"_"&amp;#REF!&amp;"_R0"&amp;"_SCR"&amp;ROUND(G11,2)&amp;"_XR"&amp;ROUND(H11,2)&amp;"_P"&amp;E11&amp;"_Q"&amp;VLOOKUP(F11,$AK$3:$AL$7,2,FALSE)&amp;"_"&amp;W11)</f>
        <v>#REF!</v>
      </c>
      <c r="V11" t="str">
        <f t="shared" si="2"/>
        <v>PSSE_DMAT_HYB_SCR1000_XR10_P1_Q0.395</v>
      </c>
    </row>
    <row r="12" spans="1:24" x14ac:dyDescent="0.25">
      <c r="A12" s="4" t="s">
        <v>140</v>
      </c>
      <c r="B12" s="4" t="s">
        <v>17</v>
      </c>
      <c r="C12" t="s">
        <v>39</v>
      </c>
      <c r="D12">
        <v>150</v>
      </c>
      <c r="E12">
        <v>1</v>
      </c>
      <c r="F12">
        <v>0.39500000000000002</v>
      </c>
      <c r="G12" s="7">
        <v>1000</v>
      </c>
      <c r="H12" s="7">
        <v>10</v>
      </c>
      <c r="I12" t="e">
        <f>VLOOKUP(V12,#REF!,2,FALSE)</f>
        <v>#REF!</v>
      </c>
      <c r="J12">
        <v>0</v>
      </c>
      <c r="K12">
        <v>0</v>
      </c>
      <c r="L12">
        <v>0</v>
      </c>
      <c r="M12" t="e">
        <f>O12*T12</f>
        <v>#REF!</v>
      </c>
      <c r="N12" t="e">
        <f>P12*T12</f>
        <v>#REF!</v>
      </c>
      <c r="O12" t="e">
        <f>#REF!^2/((G12*#REF!)*(SQRT(1+H12^2)))</f>
        <v>#REF!</v>
      </c>
      <c r="P12" t="e">
        <f>O12*H12/(2*PI()*50)</f>
        <v>#REF!</v>
      </c>
      <c r="Q12" t="e">
        <f>VLOOKUP(V12,#REF!,4,FALSE)</f>
        <v>#REF!</v>
      </c>
      <c r="R12" s="12" t="e">
        <f>VLOOKUP(V12,#REF!,3,FALSE)</f>
        <v>#REF!</v>
      </c>
      <c r="S12">
        <v>0</v>
      </c>
      <c r="T12">
        <v>0</v>
      </c>
      <c r="U12" t="e">
        <f>IF(W12="","PSSE_Test_"&amp;A12&amp;"_"&amp;#REF!&amp;"_R0"&amp;"_SCR"&amp;ROUND(G12,2)&amp;"_XR"&amp;ROUND(H12,2)&amp;"_P"&amp;E12&amp;"_Q"&amp;VLOOKUP(F12,$AK$3:$AL$7,2,FALSE),"Test_"&amp;A12&amp;"_"&amp;#REF!&amp;"_R0"&amp;"_SCR"&amp;ROUND(G12,2)&amp;"_XR"&amp;ROUND(H12,2)&amp;"_P"&amp;E12&amp;"_Q"&amp;VLOOKUP(F12,$AK$3:$AL$7,2,FALSE)&amp;"_"&amp;W12)</f>
        <v>#REF!</v>
      </c>
      <c r="V12" t="str">
        <f t="shared" si="2"/>
        <v>PSSE_DMAT_HYB_SCR1000_XR10_P1_Q0.395</v>
      </c>
    </row>
    <row r="13" spans="1:24" x14ac:dyDescent="0.25">
      <c r="A13" s="4" t="s">
        <v>141</v>
      </c>
      <c r="B13" s="4" t="s">
        <v>17</v>
      </c>
      <c r="C13" t="s">
        <v>39</v>
      </c>
      <c r="D13">
        <v>150</v>
      </c>
      <c r="E13">
        <v>1</v>
      </c>
      <c r="F13">
        <v>-0.39500000000000002</v>
      </c>
      <c r="G13" s="7">
        <v>1000</v>
      </c>
      <c r="H13" s="7">
        <v>10</v>
      </c>
      <c r="I13" t="e">
        <f>VLOOKUP(V13,#REF!,2,FALSE)</f>
        <v>#REF!</v>
      </c>
      <c r="J13">
        <v>0</v>
      </c>
      <c r="K13">
        <v>0</v>
      </c>
      <c r="L13">
        <v>0</v>
      </c>
      <c r="M13" t="e">
        <f>O13*T13</f>
        <v>#REF!</v>
      </c>
      <c r="N13" t="e">
        <f>P13*T13</f>
        <v>#REF!</v>
      </c>
      <c r="O13" t="e">
        <f>#REF!^2/((G13*#REF!)*(SQRT(1+H13^2)))</f>
        <v>#REF!</v>
      </c>
      <c r="P13" t="e">
        <f>O13*H13/(2*PI()*50)</f>
        <v>#REF!</v>
      </c>
      <c r="Q13" t="e">
        <f>VLOOKUP(V13,#REF!,4,FALSE)</f>
        <v>#REF!</v>
      </c>
      <c r="R13" s="12" t="e">
        <f>VLOOKUP(V13,#REF!,3,FALSE)</f>
        <v>#REF!</v>
      </c>
      <c r="S13">
        <v>0</v>
      </c>
      <c r="T13">
        <v>0</v>
      </c>
      <c r="U13" t="e">
        <f>IF(W13="","PSSE_Test_"&amp;A13&amp;"_"&amp;#REF!&amp;"_R0"&amp;"_SCR"&amp;ROUND(G13,2)&amp;"_XR"&amp;ROUND(H13,2)&amp;"_P"&amp;E13&amp;"_Q"&amp;VLOOKUP(F13,$AK$3:$AL$7,2,FALSE),"Test_"&amp;A13&amp;"_"&amp;#REF!&amp;"_R0"&amp;"_SCR"&amp;ROUND(G13,2)&amp;"_XR"&amp;ROUND(H13,2)&amp;"_P"&amp;E13&amp;"_Q"&amp;VLOOKUP(F13,$AK$3:$AL$7,2,FALSE)&amp;"_"&amp;W13)</f>
        <v>#REF!</v>
      </c>
      <c r="V13" t="str">
        <f t="shared" si="2"/>
        <v>PSSE_DMAT_HYB_SCR1000_XR10_P1_Q-0.395</v>
      </c>
    </row>
    <row r="14" spans="1:24" x14ac:dyDescent="0.25">
      <c r="A14" s="4" t="s">
        <v>212</v>
      </c>
      <c r="B14" s="4" t="s">
        <v>17</v>
      </c>
      <c r="C14" t="s">
        <v>201</v>
      </c>
      <c r="D14">
        <v>70</v>
      </c>
      <c r="E14">
        <v>1</v>
      </c>
      <c r="F14">
        <v>0.39500000000000002</v>
      </c>
      <c r="G14">
        <v>1001</v>
      </c>
      <c r="H14">
        <v>10</v>
      </c>
      <c r="I14" t="e">
        <f>VLOOKUP(V14,#REF!,2,FALSE)</f>
        <v>#REF!</v>
      </c>
      <c r="J14">
        <v>0</v>
      </c>
      <c r="K14">
        <v>0</v>
      </c>
      <c r="L14">
        <v>0</v>
      </c>
      <c r="M14" t="e">
        <f t="shared" ref="M14:M77" si="4">O14*T14</f>
        <v>#REF!</v>
      </c>
      <c r="N14" t="e">
        <f t="shared" ref="N14:N77" si="5">P14*T14</f>
        <v>#REF!</v>
      </c>
      <c r="O14" t="e">
        <f>#REF!^2/((G14*#REF!)*(SQRT(1+H14^2)))</f>
        <v>#REF!</v>
      </c>
      <c r="P14" t="e">
        <f t="shared" ref="P14:P77" si="6">O14*H14/(2*PI()*50)</f>
        <v>#REF!</v>
      </c>
      <c r="Q14" t="e">
        <f>VLOOKUP(V14,#REF!,4,FALSE)</f>
        <v>#REF!</v>
      </c>
      <c r="R14" s="12" t="e">
        <f>VLOOKUP(V14,#REF!,3,FALSE)</f>
        <v>#REF!</v>
      </c>
      <c r="S14">
        <v>0</v>
      </c>
      <c r="T14">
        <v>0</v>
      </c>
      <c r="U14" t="e">
        <f>IF(W14="","PSSE_Test_"&amp;A14&amp;"_"&amp;#REF!&amp;"_R0"&amp;"_SCR"&amp;ROUND(G14,2)&amp;"_XR"&amp;ROUND(H14,2)&amp;"_P"&amp;E14&amp;"_Q"&amp;VLOOKUP(F14,$AK$3:$AL$7,2,FALSE),"Test_"&amp;A14&amp;"_"&amp;#REF!&amp;"_R0"&amp;"_SCR"&amp;ROUND(G14,2)&amp;"_XR"&amp;ROUND(H14,2)&amp;"_P"&amp;E14&amp;"_Q"&amp;VLOOKUP(F14,$AK$3:$AL$7,2,FALSE)&amp;"_"&amp;W14)</f>
        <v>#REF!</v>
      </c>
      <c r="V14" t="str">
        <f t="shared" si="2"/>
        <v>PSSE_DMAT_HYB_SCR1001_XR10_P1_Q0.395</v>
      </c>
    </row>
    <row r="15" spans="1:24" x14ac:dyDescent="0.25">
      <c r="A15" s="4" t="s">
        <v>213</v>
      </c>
      <c r="B15" s="4" t="s">
        <v>17</v>
      </c>
      <c r="C15" t="s">
        <v>201</v>
      </c>
      <c r="D15">
        <v>70</v>
      </c>
      <c r="E15">
        <v>1</v>
      </c>
      <c r="F15">
        <v>-0.39500000000000002</v>
      </c>
      <c r="G15">
        <v>1001</v>
      </c>
      <c r="H15">
        <v>10</v>
      </c>
      <c r="I15" t="e">
        <f>VLOOKUP(V15,#REF!,2,FALSE)</f>
        <v>#REF!</v>
      </c>
      <c r="J15">
        <v>0</v>
      </c>
      <c r="K15">
        <v>0</v>
      </c>
      <c r="L15">
        <v>0</v>
      </c>
      <c r="M15" t="e">
        <f t="shared" si="4"/>
        <v>#REF!</v>
      </c>
      <c r="N15" t="e">
        <f t="shared" si="5"/>
        <v>#REF!</v>
      </c>
      <c r="O15" t="e">
        <f>#REF!^2/((G15*#REF!)*(SQRT(1+H15^2)))</f>
        <v>#REF!</v>
      </c>
      <c r="P15" t="e">
        <f t="shared" si="6"/>
        <v>#REF!</v>
      </c>
      <c r="Q15" t="e">
        <f>VLOOKUP(V15,#REF!,4,FALSE)</f>
        <v>#REF!</v>
      </c>
      <c r="R15" s="12" t="e">
        <f>VLOOKUP(V15,#REF!,3,FALSE)</f>
        <v>#REF!</v>
      </c>
      <c r="S15">
        <v>0</v>
      </c>
      <c r="T15">
        <v>0</v>
      </c>
      <c r="U15" t="e">
        <f>IF(W15="","PSSE_Test_"&amp;A15&amp;"_"&amp;#REF!&amp;"_R0"&amp;"_SCR"&amp;ROUND(G15,2)&amp;"_XR"&amp;ROUND(H15,2)&amp;"_P"&amp;E15&amp;"_Q"&amp;VLOOKUP(F15,$AK$3:$AL$7,2,FALSE),"Test_"&amp;A15&amp;"_"&amp;#REF!&amp;"_R0"&amp;"_SCR"&amp;ROUND(G15,2)&amp;"_XR"&amp;ROUND(H15,2)&amp;"_P"&amp;E15&amp;"_Q"&amp;VLOOKUP(F15,$AK$3:$AL$7,2,FALSE)&amp;"_"&amp;W15)</f>
        <v>#REF!</v>
      </c>
      <c r="V15" t="str">
        <f t="shared" si="2"/>
        <v>PSSE_DMAT_HYB_SCR1001_XR10_P1_Q-0.395</v>
      </c>
    </row>
    <row r="16" spans="1:24" x14ac:dyDescent="0.25">
      <c r="A16" s="14" t="s">
        <v>214</v>
      </c>
      <c r="B16" s="4" t="s">
        <v>17</v>
      </c>
      <c r="C16" t="s">
        <v>201</v>
      </c>
      <c r="D16">
        <v>70</v>
      </c>
      <c r="E16">
        <v>0.01</v>
      </c>
      <c r="F16">
        <v>0.39500000000000002</v>
      </c>
      <c r="G16">
        <v>1001</v>
      </c>
      <c r="H16">
        <v>10</v>
      </c>
      <c r="I16" t="e">
        <f>VLOOKUP(V16,#REF!,2,FALSE)</f>
        <v>#REF!</v>
      </c>
      <c r="J16">
        <v>0</v>
      </c>
      <c r="K16">
        <v>0</v>
      </c>
      <c r="L16">
        <v>0</v>
      </c>
      <c r="M16" t="e">
        <f t="shared" si="4"/>
        <v>#REF!</v>
      </c>
      <c r="N16" t="e">
        <f t="shared" si="5"/>
        <v>#REF!</v>
      </c>
      <c r="O16" t="e">
        <f>#REF!^2/((G16*#REF!)*(SQRT(1+H16^2)))</f>
        <v>#REF!</v>
      </c>
      <c r="P16" t="e">
        <f t="shared" si="6"/>
        <v>#REF!</v>
      </c>
      <c r="Q16" t="e">
        <f>VLOOKUP(V16,#REF!,4,FALSE)</f>
        <v>#REF!</v>
      </c>
      <c r="R16" s="12" t="e">
        <f>VLOOKUP(V16,#REF!,3,FALSE)</f>
        <v>#REF!</v>
      </c>
      <c r="S16">
        <v>0</v>
      </c>
      <c r="T16">
        <v>0</v>
      </c>
      <c r="U16" t="e">
        <f>IF(W16="","PSSE_Test_"&amp;A16&amp;"_"&amp;#REF!&amp;"_R0"&amp;"_SCR"&amp;ROUND(G16,2)&amp;"_XR"&amp;ROUND(H16,2)&amp;"_P"&amp;E16&amp;"_Q"&amp;VLOOKUP(F16,$AK$3:$AL$7,2,FALSE),"Test_"&amp;A16&amp;"_"&amp;#REF!&amp;"_R0"&amp;"_SCR"&amp;ROUND(G16,2)&amp;"_XR"&amp;ROUND(H16,2)&amp;"_P"&amp;E16&amp;"_Q"&amp;VLOOKUP(F16,$AK$3:$AL$7,2,FALSE)&amp;"_"&amp;W16)</f>
        <v>#REF!</v>
      </c>
      <c r="V16" t="str">
        <f t="shared" si="2"/>
        <v>PSSE_DMAT_HYB_SCR1001_XR10_P0.01_Q0.395</v>
      </c>
    </row>
    <row r="17" spans="1:22" x14ac:dyDescent="0.25">
      <c r="A17" s="4" t="s">
        <v>215</v>
      </c>
      <c r="B17" s="4" t="s">
        <v>17</v>
      </c>
      <c r="C17" t="s">
        <v>201</v>
      </c>
      <c r="D17">
        <v>70</v>
      </c>
      <c r="E17">
        <v>0.01</v>
      </c>
      <c r="F17">
        <v>-0.39500000000000002</v>
      </c>
      <c r="G17">
        <v>1001</v>
      </c>
      <c r="H17">
        <v>10</v>
      </c>
      <c r="I17" t="e">
        <f>VLOOKUP(V17,#REF!,2,FALSE)</f>
        <v>#REF!</v>
      </c>
      <c r="J17">
        <v>0</v>
      </c>
      <c r="K17">
        <v>0</v>
      </c>
      <c r="L17">
        <v>0</v>
      </c>
      <c r="M17" t="e">
        <f t="shared" si="4"/>
        <v>#REF!</v>
      </c>
      <c r="N17" t="e">
        <f t="shared" si="5"/>
        <v>#REF!</v>
      </c>
      <c r="O17" t="e">
        <f>#REF!^2/((G17*#REF!)*(SQRT(1+H17^2)))</f>
        <v>#REF!</v>
      </c>
      <c r="P17" t="e">
        <f t="shared" si="6"/>
        <v>#REF!</v>
      </c>
      <c r="Q17" t="e">
        <f>VLOOKUP(V17,#REF!,4,FALSE)</f>
        <v>#REF!</v>
      </c>
      <c r="R17" s="12" t="e">
        <f>VLOOKUP(V17,#REF!,3,FALSE)</f>
        <v>#REF!</v>
      </c>
      <c r="S17">
        <v>0</v>
      </c>
      <c r="T17">
        <v>0</v>
      </c>
      <c r="U17" t="e">
        <f>IF(W17="","PSSE_Test_"&amp;A17&amp;"_"&amp;#REF!&amp;"_R0"&amp;"_SCR"&amp;ROUND(G17,2)&amp;"_XR"&amp;ROUND(H17,2)&amp;"_P"&amp;E17&amp;"_Q"&amp;VLOOKUP(F17,$AK$3:$AL$7,2,FALSE),"Test_"&amp;A17&amp;"_"&amp;#REF!&amp;"_R0"&amp;"_SCR"&amp;ROUND(G17,2)&amp;"_XR"&amp;ROUND(H17,2)&amp;"_P"&amp;E17&amp;"_Q"&amp;VLOOKUP(F17,$AK$3:$AL$7,2,FALSE)&amp;"_"&amp;W17)</f>
        <v>#REF!</v>
      </c>
      <c r="V17" t="str">
        <f t="shared" si="2"/>
        <v>PSSE_DMAT_HYB_SCR1001_XR10_P0.01_Q-0.395</v>
      </c>
    </row>
    <row r="18" spans="1:22" x14ac:dyDescent="0.25">
      <c r="A18" s="4" t="s">
        <v>216</v>
      </c>
      <c r="B18" s="4" t="s">
        <v>17</v>
      </c>
      <c r="C18" t="s">
        <v>202</v>
      </c>
      <c r="D18">
        <v>50</v>
      </c>
      <c r="E18">
        <v>1</v>
      </c>
      <c r="F18">
        <v>0.39500000000000002</v>
      </c>
      <c r="G18">
        <v>1000</v>
      </c>
      <c r="H18">
        <v>10</v>
      </c>
      <c r="I18" t="e">
        <f>VLOOKUP(V18,#REF!,2,FALSE)</f>
        <v>#REF!</v>
      </c>
      <c r="J18">
        <v>0</v>
      </c>
      <c r="K18">
        <v>0</v>
      </c>
      <c r="L18">
        <v>0</v>
      </c>
      <c r="M18" t="e">
        <f t="shared" si="4"/>
        <v>#REF!</v>
      </c>
      <c r="N18" t="e">
        <f t="shared" si="5"/>
        <v>#REF!</v>
      </c>
      <c r="O18" t="e">
        <f>#REF!^2/((G18*#REF!)*(SQRT(1+H18^2)))</f>
        <v>#REF!</v>
      </c>
      <c r="P18" t="e">
        <f t="shared" si="6"/>
        <v>#REF!</v>
      </c>
      <c r="Q18" t="e">
        <f>VLOOKUP(V18,#REF!,4,FALSE)</f>
        <v>#REF!</v>
      </c>
      <c r="R18" s="12" t="e">
        <f>VLOOKUP(V18,#REF!,3,FALSE)</f>
        <v>#REF!</v>
      </c>
      <c r="S18">
        <v>0</v>
      </c>
      <c r="T18">
        <v>0</v>
      </c>
      <c r="U18" t="e">
        <f>IF(W18="","PSSE_Test_"&amp;A18&amp;"_"&amp;#REF!&amp;"_R0"&amp;"_SCR"&amp;ROUND(G18,2)&amp;"_XR"&amp;ROUND(H18,2)&amp;"_P"&amp;E18&amp;"_Q"&amp;VLOOKUP(F18,$AK$3:$AL$7,2,FALSE),"Test_"&amp;A18&amp;"_"&amp;#REF!&amp;"_R0"&amp;"_SCR"&amp;ROUND(G18,2)&amp;"_XR"&amp;ROUND(H18,2)&amp;"_P"&amp;E18&amp;"_Q"&amp;VLOOKUP(F18,$AK$3:$AL$7,2,FALSE)&amp;"_"&amp;W18)</f>
        <v>#REF!</v>
      </c>
      <c r="V18" t="str">
        <f t="shared" si="2"/>
        <v>PSSE_DMAT_HYB_SCR1000_XR10_P1_Q0.395</v>
      </c>
    </row>
    <row r="19" spans="1:22" x14ac:dyDescent="0.25">
      <c r="A19" s="4" t="s">
        <v>217</v>
      </c>
      <c r="B19" s="4" t="s">
        <v>17</v>
      </c>
      <c r="C19" t="s">
        <v>202</v>
      </c>
      <c r="D19">
        <v>50</v>
      </c>
      <c r="E19">
        <v>1</v>
      </c>
      <c r="F19">
        <v>-0.39500000000000002</v>
      </c>
      <c r="G19">
        <v>1000</v>
      </c>
      <c r="H19">
        <v>10</v>
      </c>
      <c r="I19" t="e">
        <f>VLOOKUP(V19,#REF!,2,FALSE)</f>
        <v>#REF!</v>
      </c>
      <c r="J19">
        <v>0</v>
      </c>
      <c r="K19">
        <v>0</v>
      </c>
      <c r="L19">
        <v>0</v>
      </c>
      <c r="M19" t="e">
        <f t="shared" si="4"/>
        <v>#REF!</v>
      </c>
      <c r="N19" t="e">
        <f t="shared" si="5"/>
        <v>#REF!</v>
      </c>
      <c r="O19" t="e">
        <f>#REF!^2/((G19*#REF!)*(SQRT(1+H19^2)))</f>
        <v>#REF!</v>
      </c>
      <c r="P19" t="e">
        <f t="shared" si="6"/>
        <v>#REF!</v>
      </c>
      <c r="Q19" t="e">
        <f>VLOOKUP(V19,#REF!,4,FALSE)</f>
        <v>#REF!</v>
      </c>
      <c r="R19" s="12" t="e">
        <f>VLOOKUP(V19,#REF!,3,FALSE)</f>
        <v>#REF!</v>
      </c>
      <c r="S19">
        <v>0</v>
      </c>
      <c r="T19">
        <v>0</v>
      </c>
      <c r="U19" t="e">
        <f>IF(W19="","PSSE_Test_"&amp;A19&amp;"_"&amp;#REF!&amp;"_R0"&amp;"_SCR"&amp;ROUND(G19,2)&amp;"_XR"&amp;ROUND(H19,2)&amp;"_P"&amp;E19&amp;"_Q"&amp;VLOOKUP(F19,$AK$3:$AL$7,2,FALSE),"Test_"&amp;A19&amp;"_"&amp;#REF!&amp;"_R0"&amp;"_SCR"&amp;ROUND(G19,2)&amp;"_XR"&amp;ROUND(H19,2)&amp;"_P"&amp;E19&amp;"_Q"&amp;VLOOKUP(F19,$AK$3:$AL$7,2,FALSE)&amp;"_"&amp;W19)</f>
        <v>#REF!</v>
      </c>
      <c r="V19" t="str">
        <f t="shared" si="2"/>
        <v>PSSE_DMAT_HYB_SCR1000_XR10_P1_Q-0.395</v>
      </c>
    </row>
    <row r="20" spans="1:22" x14ac:dyDescent="0.25">
      <c r="A20" s="4" t="s">
        <v>218</v>
      </c>
      <c r="B20" s="4" t="s">
        <v>17</v>
      </c>
      <c r="C20" t="s">
        <v>203</v>
      </c>
      <c r="D20">
        <v>50</v>
      </c>
      <c r="E20">
        <v>1</v>
      </c>
      <c r="F20">
        <v>0.39500000000000002</v>
      </c>
      <c r="G20">
        <v>1000</v>
      </c>
      <c r="H20">
        <v>10</v>
      </c>
      <c r="I20" t="e">
        <f>VLOOKUP(V20,#REF!,2,FALSE)</f>
        <v>#REF!</v>
      </c>
      <c r="J20">
        <v>0</v>
      </c>
      <c r="K20">
        <v>0</v>
      </c>
      <c r="L20">
        <v>0</v>
      </c>
      <c r="M20" t="e">
        <f t="shared" si="4"/>
        <v>#REF!</v>
      </c>
      <c r="N20" t="e">
        <f t="shared" si="5"/>
        <v>#REF!</v>
      </c>
      <c r="O20" t="e">
        <f>#REF!^2/((G20*#REF!)*(SQRT(1+H20^2)))</f>
        <v>#REF!</v>
      </c>
      <c r="P20" t="e">
        <f t="shared" si="6"/>
        <v>#REF!</v>
      </c>
      <c r="Q20" t="e">
        <f>VLOOKUP(V20,#REF!,4,FALSE)</f>
        <v>#REF!</v>
      </c>
      <c r="R20" s="12" t="e">
        <f>VLOOKUP(V20,#REF!,3,FALSE)</f>
        <v>#REF!</v>
      </c>
      <c r="S20">
        <v>0</v>
      </c>
      <c r="T20">
        <v>0</v>
      </c>
      <c r="U20" t="e">
        <f>IF(W20="","PSSE_Test_"&amp;A20&amp;"_"&amp;#REF!&amp;"_R0"&amp;"_SCR"&amp;ROUND(G20,2)&amp;"_XR"&amp;ROUND(H20,2)&amp;"_P"&amp;E20&amp;"_Q"&amp;VLOOKUP(F20,$AK$3:$AL$7,2,FALSE),"Test_"&amp;A20&amp;"_"&amp;#REF!&amp;"_R0"&amp;"_SCR"&amp;ROUND(G20,2)&amp;"_XR"&amp;ROUND(H20,2)&amp;"_P"&amp;E20&amp;"_Q"&amp;VLOOKUP(F20,$AK$3:$AL$7,2,FALSE)&amp;"_"&amp;W20)</f>
        <v>#REF!</v>
      </c>
      <c r="V20" t="str">
        <f t="shared" si="2"/>
        <v>PSSE_DMAT_HYB_SCR1000_XR10_P1_Q0.395</v>
      </c>
    </row>
    <row r="21" spans="1:22" x14ac:dyDescent="0.25">
      <c r="A21" s="4" t="s">
        <v>219</v>
      </c>
      <c r="B21" s="4" t="s">
        <v>17</v>
      </c>
      <c r="C21" t="s">
        <v>203</v>
      </c>
      <c r="D21">
        <v>50</v>
      </c>
      <c r="E21">
        <v>1</v>
      </c>
      <c r="F21">
        <v>-0.39500000000000002</v>
      </c>
      <c r="G21">
        <v>1000</v>
      </c>
      <c r="H21">
        <v>10</v>
      </c>
      <c r="I21" t="e">
        <f>VLOOKUP(V21,#REF!,2,FALSE)</f>
        <v>#REF!</v>
      </c>
      <c r="J21">
        <v>0</v>
      </c>
      <c r="K21">
        <v>0</v>
      </c>
      <c r="L21">
        <v>0</v>
      </c>
      <c r="M21" t="e">
        <f t="shared" si="4"/>
        <v>#REF!</v>
      </c>
      <c r="N21" t="e">
        <f t="shared" si="5"/>
        <v>#REF!</v>
      </c>
      <c r="O21" t="e">
        <f>#REF!^2/((G21*#REF!)*(SQRT(1+H21^2)))</f>
        <v>#REF!</v>
      </c>
      <c r="P21" t="e">
        <f t="shared" si="6"/>
        <v>#REF!</v>
      </c>
      <c r="Q21" t="e">
        <f>VLOOKUP(V21,#REF!,4,FALSE)</f>
        <v>#REF!</v>
      </c>
      <c r="R21" s="12" t="e">
        <f>VLOOKUP(V21,#REF!,3,FALSE)</f>
        <v>#REF!</v>
      </c>
      <c r="S21">
        <v>0</v>
      </c>
      <c r="T21">
        <v>0</v>
      </c>
      <c r="U21" t="e">
        <f>IF(W21="","PSSE_Test_"&amp;A21&amp;"_"&amp;#REF!&amp;"_R0"&amp;"_SCR"&amp;ROUND(G21,2)&amp;"_XR"&amp;ROUND(H21,2)&amp;"_P"&amp;E21&amp;"_Q"&amp;VLOOKUP(F21,$AK$3:$AL$7,2,FALSE),"Test_"&amp;A21&amp;"_"&amp;#REF!&amp;"_R0"&amp;"_SCR"&amp;ROUND(G21,2)&amp;"_XR"&amp;ROUND(H21,2)&amp;"_P"&amp;E21&amp;"_Q"&amp;VLOOKUP(F21,$AK$3:$AL$7,2,FALSE)&amp;"_"&amp;W21)</f>
        <v>#REF!</v>
      </c>
      <c r="V21" t="str">
        <f t="shared" si="2"/>
        <v>PSSE_DMAT_HYB_SCR1000_XR10_P1_Q-0.395</v>
      </c>
    </row>
    <row r="22" spans="1:22" x14ac:dyDescent="0.25">
      <c r="A22" s="4" t="s">
        <v>220</v>
      </c>
      <c r="B22" s="4" t="s">
        <v>17</v>
      </c>
      <c r="C22" t="s">
        <v>204</v>
      </c>
      <c r="D22">
        <v>50</v>
      </c>
      <c r="E22">
        <v>1</v>
      </c>
      <c r="F22">
        <v>0.39500000000000002</v>
      </c>
      <c r="G22">
        <v>1000</v>
      </c>
      <c r="H22">
        <v>10</v>
      </c>
      <c r="I22" t="e">
        <f>VLOOKUP(V22,#REF!,2,FALSE)</f>
        <v>#REF!</v>
      </c>
      <c r="J22">
        <v>0</v>
      </c>
      <c r="K22">
        <v>0</v>
      </c>
      <c r="L22">
        <v>0</v>
      </c>
      <c r="M22" t="e">
        <f t="shared" si="4"/>
        <v>#REF!</v>
      </c>
      <c r="N22" t="e">
        <f t="shared" si="5"/>
        <v>#REF!</v>
      </c>
      <c r="O22" t="e">
        <f>#REF!^2/((G22*#REF!)*(SQRT(1+H22^2)))</f>
        <v>#REF!</v>
      </c>
      <c r="P22" t="e">
        <f t="shared" si="6"/>
        <v>#REF!</v>
      </c>
      <c r="Q22" t="e">
        <f>VLOOKUP(V22,#REF!,4,FALSE)</f>
        <v>#REF!</v>
      </c>
      <c r="R22" s="12" t="e">
        <f>VLOOKUP(V22,#REF!,3,FALSE)</f>
        <v>#REF!</v>
      </c>
      <c r="S22">
        <v>0</v>
      </c>
      <c r="T22">
        <v>0</v>
      </c>
      <c r="U22" t="e">
        <f>IF(W22="","PSSE_Test_"&amp;A22&amp;"_"&amp;#REF!&amp;"_R0"&amp;"_SCR"&amp;ROUND(G22,2)&amp;"_XR"&amp;ROUND(H22,2)&amp;"_P"&amp;E22&amp;"_Q"&amp;VLOOKUP(F22,$AK$3:$AL$7,2,FALSE),"Test_"&amp;A22&amp;"_"&amp;#REF!&amp;"_R0"&amp;"_SCR"&amp;ROUND(G22,2)&amp;"_XR"&amp;ROUND(H22,2)&amp;"_P"&amp;E22&amp;"_Q"&amp;VLOOKUP(F22,$AK$3:$AL$7,2,FALSE)&amp;"_"&amp;W22)</f>
        <v>#REF!</v>
      </c>
      <c r="V22" t="str">
        <f t="shared" si="2"/>
        <v>PSSE_DMAT_HYB_SCR1000_XR10_P1_Q0.395</v>
      </c>
    </row>
    <row r="23" spans="1:22" x14ac:dyDescent="0.25">
      <c r="A23" s="4" t="s">
        <v>221</v>
      </c>
      <c r="B23" s="4" t="s">
        <v>17</v>
      </c>
      <c r="C23" t="s">
        <v>204</v>
      </c>
      <c r="D23">
        <v>50</v>
      </c>
      <c r="E23">
        <v>1</v>
      </c>
      <c r="F23">
        <v>-0.39500000000000002</v>
      </c>
      <c r="G23">
        <v>1000</v>
      </c>
      <c r="H23">
        <v>10</v>
      </c>
      <c r="I23" t="e">
        <f>VLOOKUP(V23,#REF!,2,FALSE)</f>
        <v>#REF!</v>
      </c>
      <c r="J23">
        <v>0</v>
      </c>
      <c r="K23">
        <v>0</v>
      </c>
      <c r="L23">
        <v>0</v>
      </c>
      <c r="M23" t="e">
        <f t="shared" si="4"/>
        <v>#REF!</v>
      </c>
      <c r="N23" t="e">
        <f t="shared" si="5"/>
        <v>#REF!</v>
      </c>
      <c r="O23" t="e">
        <f>#REF!^2/((G23*#REF!)*(SQRT(1+H23^2)))</f>
        <v>#REF!</v>
      </c>
      <c r="P23" t="e">
        <f t="shared" si="6"/>
        <v>#REF!</v>
      </c>
      <c r="Q23" t="e">
        <f>VLOOKUP(V23,#REF!,4,FALSE)</f>
        <v>#REF!</v>
      </c>
      <c r="R23" s="12" t="e">
        <f>VLOOKUP(V23,#REF!,3,FALSE)</f>
        <v>#REF!</v>
      </c>
      <c r="S23">
        <v>0</v>
      </c>
      <c r="T23">
        <v>0</v>
      </c>
      <c r="U23" t="e">
        <f>IF(W23="","PSSE_Test_"&amp;A23&amp;"_"&amp;#REF!&amp;"_R0"&amp;"_SCR"&amp;ROUND(G23,2)&amp;"_XR"&amp;ROUND(H23,2)&amp;"_P"&amp;E23&amp;"_Q"&amp;VLOOKUP(F23,$AK$3:$AL$7,2,FALSE),"Test_"&amp;A23&amp;"_"&amp;#REF!&amp;"_R0"&amp;"_SCR"&amp;ROUND(G23,2)&amp;"_XR"&amp;ROUND(H23,2)&amp;"_P"&amp;E23&amp;"_Q"&amp;VLOOKUP(F23,$AK$3:$AL$7,2,FALSE)&amp;"_"&amp;W23)</f>
        <v>#REF!</v>
      </c>
      <c r="V23" t="str">
        <f t="shared" si="2"/>
        <v>PSSE_DMAT_HYB_SCR1000_XR10_P1_Q-0.395</v>
      </c>
    </row>
    <row r="24" spans="1:22" x14ac:dyDescent="0.25">
      <c r="A24" s="14" t="s">
        <v>222</v>
      </c>
      <c r="B24" s="4" t="s">
        <v>17</v>
      </c>
      <c r="C24" t="s">
        <v>204</v>
      </c>
      <c r="D24">
        <v>50</v>
      </c>
      <c r="E24">
        <v>0</v>
      </c>
      <c r="F24">
        <v>0.39500000000000002</v>
      </c>
      <c r="G24">
        <v>1000</v>
      </c>
      <c r="H24">
        <v>10</v>
      </c>
      <c r="I24" t="e">
        <f>VLOOKUP(V24,#REF!,2,FALSE)</f>
        <v>#REF!</v>
      </c>
      <c r="J24">
        <v>0</v>
      </c>
      <c r="K24">
        <v>0</v>
      </c>
      <c r="L24">
        <v>0</v>
      </c>
      <c r="M24" t="e">
        <f t="shared" si="4"/>
        <v>#REF!</v>
      </c>
      <c r="N24" t="e">
        <f t="shared" si="5"/>
        <v>#REF!</v>
      </c>
      <c r="O24" t="e">
        <f>#REF!^2/((G24*#REF!)*(SQRT(1+H24^2)))</f>
        <v>#REF!</v>
      </c>
      <c r="P24" t="e">
        <f t="shared" si="6"/>
        <v>#REF!</v>
      </c>
      <c r="Q24" t="e">
        <f>VLOOKUP(V24,#REF!,4,FALSE)</f>
        <v>#REF!</v>
      </c>
      <c r="R24" s="12" t="e">
        <f>VLOOKUP(V24,#REF!,3,FALSE)</f>
        <v>#REF!</v>
      </c>
      <c r="S24">
        <v>0</v>
      </c>
      <c r="T24">
        <v>0</v>
      </c>
      <c r="U24" t="e">
        <f>IF(W24="","PSSE_Test_"&amp;A24&amp;"_"&amp;#REF!&amp;"_R0"&amp;"_SCR"&amp;ROUND(G24,2)&amp;"_XR"&amp;ROUND(H24,2)&amp;"_P"&amp;E24&amp;"_Q"&amp;VLOOKUP(F24,$AK$3:$AL$7,2,FALSE),"Test_"&amp;A24&amp;"_"&amp;#REF!&amp;"_R0"&amp;"_SCR"&amp;ROUND(G24,2)&amp;"_XR"&amp;ROUND(H24,2)&amp;"_P"&amp;E24&amp;"_Q"&amp;VLOOKUP(F24,$AK$3:$AL$7,2,FALSE)&amp;"_"&amp;W24)</f>
        <v>#REF!</v>
      </c>
      <c r="V24" t="str">
        <f t="shared" si="2"/>
        <v>PSSE_DMAT_HYB_SCR1000_XR10_P0_Q0.395</v>
      </c>
    </row>
    <row r="25" spans="1:22" x14ac:dyDescent="0.25">
      <c r="A25" s="4" t="s">
        <v>223</v>
      </c>
      <c r="B25" s="4" t="s">
        <v>17</v>
      </c>
      <c r="C25" t="s">
        <v>204</v>
      </c>
      <c r="D25">
        <v>50</v>
      </c>
      <c r="E25">
        <v>0</v>
      </c>
      <c r="F25">
        <v>-0.39500000000000002</v>
      </c>
      <c r="G25">
        <v>1000</v>
      </c>
      <c r="H25">
        <v>10</v>
      </c>
      <c r="I25" t="e">
        <f>VLOOKUP(V25,#REF!,2,FALSE)</f>
        <v>#REF!</v>
      </c>
      <c r="J25">
        <v>0</v>
      </c>
      <c r="K25">
        <v>0</v>
      </c>
      <c r="L25">
        <v>0</v>
      </c>
      <c r="M25" t="e">
        <f t="shared" si="4"/>
        <v>#REF!</v>
      </c>
      <c r="N25" t="e">
        <f t="shared" si="5"/>
        <v>#REF!</v>
      </c>
      <c r="O25" t="e">
        <f>#REF!^2/((G25*#REF!)*(SQRT(1+H25^2)))</f>
        <v>#REF!</v>
      </c>
      <c r="P25" t="e">
        <f t="shared" si="6"/>
        <v>#REF!</v>
      </c>
      <c r="Q25" t="e">
        <f>VLOOKUP(V25,#REF!,4,FALSE)</f>
        <v>#REF!</v>
      </c>
      <c r="R25" s="12" t="e">
        <f>VLOOKUP(V25,#REF!,3,FALSE)</f>
        <v>#REF!</v>
      </c>
      <c r="S25">
        <v>0</v>
      </c>
      <c r="T25">
        <v>0</v>
      </c>
      <c r="U25" t="e">
        <f>IF(W25="","PSSE_Test_"&amp;A25&amp;"_"&amp;#REF!&amp;"_R0"&amp;"_SCR"&amp;ROUND(G25,2)&amp;"_XR"&amp;ROUND(H25,2)&amp;"_P"&amp;E25&amp;"_Q"&amp;VLOOKUP(F25,$AK$3:$AL$7,2,FALSE),"Test_"&amp;A25&amp;"_"&amp;#REF!&amp;"_R0"&amp;"_SCR"&amp;ROUND(G25,2)&amp;"_XR"&amp;ROUND(H25,2)&amp;"_P"&amp;E25&amp;"_Q"&amp;VLOOKUP(F25,$AK$3:$AL$7,2,FALSE)&amp;"_"&amp;W25)</f>
        <v>#REF!</v>
      </c>
      <c r="V25" t="str">
        <f t="shared" si="2"/>
        <v>PSSE_DMAT_HYB_SCR1000_XR10_P0_Q-0.395</v>
      </c>
    </row>
    <row r="26" spans="1:22" x14ac:dyDescent="0.25">
      <c r="A26" s="4" t="s">
        <v>224</v>
      </c>
      <c r="B26" s="4" t="s">
        <v>17</v>
      </c>
      <c r="C26" t="s">
        <v>205</v>
      </c>
      <c r="D26">
        <v>50</v>
      </c>
      <c r="E26">
        <v>1</v>
      </c>
      <c r="F26">
        <v>0.39500000000000002</v>
      </c>
      <c r="G26">
        <v>1000</v>
      </c>
      <c r="H26">
        <v>10</v>
      </c>
      <c r="I26" t="e">
        <f>VLOOKUP(V26,#REF!,2,FALSE)</f>
        <v>#REF!</v>
      </c>
      <c r="J26">
        <v>0</v>
      </c>
      <c r="K26">
        <v>0</v>
      </c>
      <c r="L26">
        <v>0</v>
      </c>
      <c r="M26" t="e">
        <f t="shared" si="4"/>
        <v>#REF!</v>
      </c>
      <c r="N26" t="e">
        <f t="shared" si="5"/>
        <v>#REF!</v>
      </c>
      <c r="O26" t="e">
        <f>#REF!^2/((G26*#REF!)*(SQRT(1+H26^2)))</f>
        <v>#REF!</v>
      </c>
      <c r="P26" t="e">
        <f t="shared" si="6"/>
        <v>#REF!</v>
      </c>
      <c r="Q26" t="e">
        <f>VLOOKUP(V26,#REF!,4,FALSE)</f>
        <v>#REF!</v>
      </c>
      <c r="R26" s="12" t="e">
        <f>VLOOKUP(V26,#REF!,3,FALSE)</f>
        <v>#REF!</v>
      </c>
      <c r="S26">
        <v>0</v>
      </c>
      <c r="T26">
        <v>0</v>
      </c>
      <c r="U26" t="e">
        <f>IF(W26="","PSSE_Test_"&amp;A26&amp;"_"&amp;#REF!&amp;"_R0"&amp;"_SCR"&amp;ROUND(G26,2)&amp;"_XR"&amp;ROUND(H26,2)&amp;"_P"&amp;E26&amp;"_Q"&amp;VLOOKUP(F26,$AK$3:$AL$7,2,FALSE),"Test_"&amp;A26&amp;"_"&amp;#REF!&amp;"_R0"&amp;"_SCR"&amp;ROUND(G26,2)&amp;"_XR"&amp;ROUND(H26,2)&amp;"_P"&amp;E26&amp;"_Q"&amp;VLOOKUP(F26,$AK$3:$AL$7,2,FALSE)&amp;"_"&amp;W26)</f>
        <v>#REF!</v>
      </c>
      <c r="V26" t="str">
        <f t="shared" si="2"/>
        <v>PSSE_DMAT_HYB_SCR1000_XR10_P1_Q0.395</v>
      </c>
    </row>
    <row r="27" spans="1:22" x14ac:dyDescent="0.25">
      <c r="A27" s="4" t="s">
        <v>225</v>
      </c>
      <c r="B27" s="4" t="s">
        <v>17</v>
      </c>
      <c r="C27" t="s">
        <v>205</v>
      </c>
      <c r="D27">
        <v>50</v>
      </c>
      <c r="E27">
        <v>1</v>
      </c>
      <c r="F27">
        <v>-0.39500000000000002</v>
      </c>
      <c r="G27">
        <v>1000</v>
      </c>
      <c r="H27">
        <v>10</v>
      </c>
      <c r="I27" t="e">
        <f>VLOOKUP(V27,#REF!,2,FALSE)</f>
        <v>#REF!</v>
      </c>
      <c r="J27">
        <v>0</v>
      </c>
      <c r="K27">
        <v>0</v>
      </c>
      <c r="L27">
        <v>0</v>
      </c>
      <c r="M27" t="e">
        <f t="shared" si="4"/>
        <v>#REF!</v>
      </c>
      <c r="N27" t="e">
        <f t="shared" si="5"/>
        <v>#REF!</v>
      </c>
      <c r="O27" t="e">
        <f>#REF!^2/((G27*#REF!)*(SQRT(1+H27^2)))</f>
        <v>#REF!</v>
      </c>
      <c r="P27" t="e">
        <f t="shared" si="6"/>
        <v>#REF!</v>
      </c>
      <c r="Q27" t="e">
        <f>VLOOKUP(V27,#REF!,4,FALSE)</f>
        <v>#REF!</v>
      </c>
      <c r="R27" s="12" t="e">
        <f>VLOOKUP(V27,#REF!,3,FALSE)</f>
        <v>#REF!</v>
      </c>
      <c r="S27">
        <v>0</v>
      </c>
      <c r="T27">
        <v>0</v>
      </c>
      <c r="U27" t="e">
        <f>IF(W27="","PSSE_Test_"&amp;A27&amp;"_"&amp;#REF!&amp;"_R0"&amp;"_SCR"&amp;ROUND(G27,2)&amp;"_XR"&amp;ROUND(H27,2)&amp;"_P"&amp;E27&amp;"_Q"&amp;VLOOKUP(F27,$AK$3:$AL$7,2,FALSE),"Test_"&amp;A27&amp;"_"&amp;#REF!&amp;"_R0"&amp;"_SCR"&amp;ROUND(G27,2)&amp;"_XR"&amp;ROUND(H27,2)&amp;"_P"&amp;E27&amp;"_Q"&amp;VLOOKUP(F27,$AK$3:$AL$7,2,FALSE)&amp;"_"&amp;W27)</f>
        <v>#REF!</v>
      </c>
      <c r="V27" t="str">
        <f t="shared" si="2"/>
        <v>PSSE_DMAT_HYB_SCR1000_XR10_P1_Q-0.395</v>
      </c>
    </row>
    <row r="28" spans="1:22" x14ac:dyDescent="0.25">
      <c r="A28" s="4" t="s">
        <v>226</v>
      </c>
      <c r="B28" s="4" t="s">
        <v>17</v>
      </c>
      <c r="C28" t="s">
        <v>205</v>
      </c>
      <c r="D28">
        <v>50</v>
      </c>
      <c r="E28">
        <v>0</v>
      </c>
      <c r="F28">
        <v>0.39500000000000002</v>
      </c>
      <c r="G28">
        <v>1000</v>
      </c>
      <c r="H28">
        <v>10</v>
      </c>
      <c r="I28" t="e">
        <f>VLOOKUP(V28,#REF!,2,FALSE)</f>
        <v>#REF!</v>
      </c>
      <c r="J28">
        <v>0</v>
      </c>
      <c r="K28">
        <v>0</v>
      </c>
      <c r="L28">
        <v>0</v>
      </c>
      <c r="M28" t="e">
        <f t="shared" si="4"/>
        <v>#REF!</v>
      </c>
      <c r="N28" t="e">
        <f t="shared" si="5"/>
        <v>#REF!</v>
      </c>
      <c r="O28" t="e">
        <f>#REF!^2/((G28*#REF!)*(SQRT(1+H28^2)))</f>
        <v>#REF!</v>
      </c>
      <c r="P28" t="e">
        <f t="shared" si="6"/>
        <v>#REF!</v>
      </c>
      <c r="Q28" t="e">
        <f>VLOOKUP(V28,#REF!,4,FALSE)</f>
        <v>#REF!</v>
      </c>
      <c r="R28" s="12" t="e">
        <f>VLOOKUP(V28,#REF!,3,FALSE)</f>
        <v>#REF!</v>
      </c>
      <c r="S28">
        <v>0</v>
      </c>
      <c r="T28">
        <v>0</v>
      </c>
      <c r="U28" t="e">
        <f>IF(W28="","PSSE_Test_"&amp;A28&amp;"_"&amp;#REF!&amp;"_R0"&amp;"_SCR"&amp;ROUND(G28,2)&amp;"_XR"&amp;ROUND(H28,2)&amp;"_P"&amp;E28&amp;"_Q"&amp;VLOOKUP(F28,$AK$3:$AL$7,2,FALSE),"Test_"&amp;A28&amp;"_"&amp;#REF!&amp;"_R0"&amp;"_SCR"&amp;ROUND(G28,2)&amp;"_XR"&amp;ROUND(H28,2)&amp;"_P"&amp;E28&amp;"_Q"&amp;VLOOKUP(F28,$AK$3:$AL$7,2,FALSE)&amp;"_"&amp;W28)</f>
        <v>#REF!</v>
      </c>
      <c r="V28" t="str">
        <f t="shared" si="2"/>
        <v>PSSE_DMAT_HYB_SCR1000_XR10_P0_Q0.395</v>
      </c>
    </row>
    <row r="29" spans="1:22" x14ac:dyDescent="0.25">
      <c r="A29" s="4" t="s">
        <v>227</v>
      </c>
      <c r="B29" s="4" t="s">
        <v>17</v>
      </c>
      <c r="C29" t="s">
        <v>205</v>
      </c>
      <c r="D29">
        <v>50</v>
      </c>
      <c r="E29">
        <v>0</v>
      </c>
      <c r="F29">
        <v>-0.39500000000000002</v>
      </c>
      <c r="G29">
        <v>1000</v>
      </c>
      <c r="H29">
        <v>10</v>
      </c>
      <c r="I29" t="e">
        <f>VLOOKUP(V29,#REF!,2,FALSE)</f>
        <v>#REF!</v>
      </c>
      <c r="J29">
        <v>0</v>
      </c>
      <c r="K29">
        <v>0</v>
      </c>
      <c r="L29">
        <v>0</v>
      </c>
      <c r="M29" t="e">
        <f t="shared" si="4"/>
        <v>#REF!</v>
      </c>
      <c r="N29" t="e">
        <f t="shared" si="5"/>
        <v>#REF!</v>
      </c>
      <c r="O29" t="e">
        <f>#REF!^2/((G29*#REF!)*(SQRT(1+H29^2)))</f>
        <v>#REF!</v>
      </c>
      <c r="P29" t="e">
        <f t="shared" si="6"/>
        <v>#REF!</v>
      </c>
      <c r="Q29" t="e">
        <f>VLOOKUP(V29,#REF!,4,FALSE)</f>
        <v>#REF!</v>
      </c>
      <c r="R29" s="12" t="e">
        <f>VLOOKUP(V29,#REF!,3,FALSE)</f>
        <v>#REF!</v>
      </c>
      <c r="S29">
        <v>0</v>
      </c>
      <c r="T29">
        <v>0</v>
      </c>
      <c r="U29" t="e">
        <f>IF(W29="","PSSE_Test_"&amp;A29&amp;"_"&amp;#REF!&amp;"_R0"&amp;"_SCR"&amp;ROUND(G29,2)&amp;"_XR"&amp;ROUND(H29,2)&amp;"_P"&amp;E29&amp;"_Q"&amp;VLOOKUP(F29,$AK$3:$AL$7,2,FALSE),"Test_"&amp;A29&amp;"_"&amp;#REF!&amp;"_R0"&amp;"_SCR"&amp;ROUND(G29,2)&amp;"_XR"&amp;ROUND(H29,2)&amp;"_P"&amp;E29&amp;"_Q"&amp;VLOOKUP(F29,$AK$3:$AL$7,2,FALSE)&amp;"_"&amp;W29)</f>
        <v>#REF!</v>
      </c>
      <c r="V29" t="str">
        <f t="shared" si="2"/>
        <v>PSSE_DMAT_HYB_SCR1000_XR10_P0_Q-0.395</v>
      </c>
    </row>
    <row r="30" spans="1:22" x14ac:dyDescent="0.25">
      <c r="A30" s="4" t="s">
        <v>228</v>
      </c>
      <c r="B30" s="4" t="s">
        <v>17</v>
      </c>
      <c r="C30" t="s">
        <v>206</v>
      </c>
      <c r="D30">
        <v>50</v>
      </c>
      <c r="E30">
        <v>1</v>
      </c>
      <c r="F30">
        <v>0.39500000000000002</v>
      </c>
      <c r="G30">
        <v>1000</v>
      </c>
      <c r="H30">
        <v>10</v>
      </c>
      <c r="I30" t="e">
        <f>VLOOKUP(V30,#REF!,2,FALSE)</f>
        <v>#REF!</v>
      </c>
      <c r="J30">
        <v>0</v>
      </c>
      <c r="K30">
        <v>0</v>
      </c>
      <c r="L30">
        <v>0</v>
      </c>
      <c r="M30" t="e">
        <f t="shared" si="4"/>
        <v>#REF!</v>
      </c>
      <c r="N30" t="e">
        <f t="shared" si="5"/>
        <v>#REF!</v>
      </c>
      <c r="O30" t="e">
        <f>#REF!^2/((G30*#REF!)*(SQRT(1+H30^2)))</f>
        <v>#REF!</v>
      </c>
      <c r="P30" t="e">
        <f t="shared" si="6"/>
        <v>#REF!</v>
      </c>
      <c r="Q30" t="e">
        <f>VLOOKUP(V30,#REF!,4,FALSE)</f>
        <v>#REF!</v>
      </c>
      <c r="R30" s="12" t="e">
        <f>VLOOKUP(V30,#REF!,3,FALSE)</f>
        <v>#REF!</v>
      </c>
      <c r="S30">
        <v>0</v>
      </c>
      <c r="T30">
        <v>0</v>
      </c>
      <c r="U30" t="e">
        <f>IF(W30="","PSSE_Test_"&amp;A30&amp;"_"&amp;#REF!&amp;"_R0"&amp;"_SCR"&amp;ROUND(G30,2)&amp;"_XR"&amp;ROUND(H30,2)&amp;"_P"&amp;E30&amp;"_Q"&amp;VLOOKUP(F30,$AK$3:$AL$7,2,FALSE),"Test_"&amp;A30&amp;"_"&amp;#REF!&amp;"_R0"&amp;"_SCR"&amp;ROUND(G30,2)&amp;"_XR"&amp;ROUND(H30,2)&amp;"_P"&amp;E30&amp;"_Q"&amp;VLOOKUP(F30,$AK$3:$AL$7,2,FALSE)&amp;"_"&amp;W30)</f>
        <v>#REF!</v>
      </c>
      <c r="V30" t="str">
        <f t="shared" si="2"/>
        <v>PSSE_DMAT_HYB_SCR1000_XR10_P1_Q0.395</v>
      </c>
    </row>
    <row r="31" spans="1:22" x14ac:dyDescent="0.25">
      <c r="A31" s="4" t="s">
        <v>229</v>
      </c>
      <c r="B31" s="4" t="s">
        <v>17</v>
      </c>
      <c r="C31" t="s">
        <v>206</v>
      </c>
      <c r="D31">
        <v>50</v>
      </c>
      <c r="E31">
        <v>1</v>
      </c>
      <c r="F31">
        <v>-0.39500000000000002</v>
      </c>
      <c r="G31">
        <v>1000</v>
      </c>
      <c r="H31">
        <v>10</v>
      </c>
      <c r="I31" t="e">
        <f>VLOOKUP(V31,#REF!,2,FALSE)</f>
        <v>#REF!</v>
      </c>
      <c r="J31">
        <v>0</v>
      </c>
      <c r="K31">
        <v>0</v>
      </c>
      <c r="L31">
        <v>0</v>
      </c>
      <c r="M31" t="e">
        <f t="shared" si="4"/>
        <v>#REF!</v>
      </c>
      <c r="N31" t="e">
        <f t="shared" si="5"/>
        <v>#REF!</v>
      </c>
      <c r="O31" t="e">
        <f>#REF!^2/((G31*#REF!)*(SQRT(1+H31^2)))</f>
        <v>#REF!</v>
      </c>
      <c r="P31" t="e">
        <f t="shared" si="6"/>
        <v>#REF!</v>
      </c>
      <c r="Q31" t="e">
        <f>VLOOKUP(V31,#REF!,4,FALSE)</f>
        <v>#REF!</v>
      </c>
      <c r="R31" s="12" t="e">
        <f>VLOOKUP(V31,#REF!,3,FALSE)</f>
        <v>#REF!</v>
      </c>
      <c r="S31">
        <v>0</v>
      </c>
      <c r="T31">
        <v>0</v>
      </c>
      <c r="U31" t="e">
        <f>IF(W31="","PSSE_Test_"&amp;A31&amp;"_"&amp;#REF!&amp;"_R0"&amp;"_SCR"&amp;ROUND(G31,2)&amp;"_XR"&amp;ROUND(H31,2)&amp;"_P"&amp;E31&amp;"_Q"&amp;VLOOKUP(F31,$AK$3:$AL$7,2,FALSE),"Test_"&amp;A31&amp;"_"&amp;#REF!&amp;"_R0"&amp;"_SCR"&amp;ROUND(G31,2)&amp;"_XR"&amp;ROUND(H31,2)&amp;"_P"&amp;E31&amp;"_Q"&amp;VLOOKUP(F31,$AK$3:$AL$7,2,FALSE)&amp;"_"&amp;W31)</f>
        <v>#REF!</v>
      </c>
      <c r="V31" t="str">
        <f t="shared" si="2"/>
        <v>PSSE_DMAT_HYB_SCR1000_XR10_P1_Q-0.395</v>
      </c>
    </row>
    <row r="32" spans="1:22" x14ac:dyDescent="0.25">
      <c r="A32" s="4" t="s">
        <v>230</v>
      </c>
      <c r="B32" s="4" t="s">
        <v>17</v>
      </c>
      <c r="C32" t="s">
        <v>206</v>
      </c>
      <c r="D32">
        <v>50</v>
      </c>
      <c r="E32">
        <v>0</v>
      </c>
      <c r="F32">
        <v>0.39500000000000002</v>
      </c>
      <c r="G32">
        <v>1000</v>
      </c>
      <c r="H32">
        <v>10</v>
      </c>
      <c r="I32" t="e">
        <f>VLOOKUP(V32,#REF!,2,FALSE)</f>
        <v>#REF!</v>
      </c>
      <c r="J32">
        <v>0</v>
      </c>
      <c r="K32">
        <v>0</v>
      </c>
      <c r="L32">
        <v>0</v>
      </c>
      <c r="M32" t="e">
        <f t="shared" si="4"/>
        <v>#REF!</v>
      </c>
      <c r="N32" t="e">
        <f t="shared" si="5"/>
        <v>#REF!</v>
      </c>
      <c r="O32" t="e">
        <f>#REF!^2/((G32*#REF!)*(SQRT(1+H32^2)))</f>
        <v>#REF!</v>
      </c>
      <c r="P32" t="e">
        <f t="shared" si="6"/>
        <v>#REF!</v>
      </c>
      <c r="Q32" t="e">
        <f>VLOOKUP(V32,#REF!,4,FALSE)</f>
        <v>#REF!</v>
      </c>
      <c r="R32" s="12" t="e">
        <f>VLOOKUP(V32,#REF!,3,FALSE)</f>
        <v>#REF!</v>
      </c>
      <c r="S32">
        <v>0</v>
      </c>
      <c r="T32">
        <v>0</v>
      </c>
      <c r="U32" t="e">
        <f>IF(W32="","PSSE_Test_"&amp;A32&amp;"_"&amp;#REF!&amp;"_R0"&amp;"_SCR"&amp;ROUND(G32,2)&amp;"_XR"&amp;ROUND(H32,2)&amp;"_P"&amp;E32&amp;"_Q"&amp;VLOOKUP(F32,$AK$3:$AL$7,2,FALSE),"Test_"&amp;A32&amp;"_"&amp;#REF!&amp;"_R0"&amp;"_SCR"&amp;ROUND(G32,2)&amp;"_XR"&amp;ROUND(H32,2)&amp;"_P"&amp;E32&amp;"_Q"&amp;VLOOKUP(F32,$AK$3:$AL$7,2,FALSE)&amp;"_"&amp;W32)</f>
        <v>#REF!</v>
      </c>
      <c r="V32" t="str">
        <f t="shared" si="2"/>
        <v>PSSE_DMAT_HYB_SCR1000_XR10_P0_Q0.395</v>
      </c>
    </row>
    <row r="33" spans="1:22" x14ac:dyDescent="0.25">
      <c r="A33" s="4" t="s">
        <v>231</v>
      </c>
      <c r="B33" s="4" t="s">
        <v>17</v>
      </c>
      <c r="C33" t="s">
        <v>206</v>
      </c>
      <c r="D33">
        <v>50</v>
      </c>
      <c r="E33">
        <v>0</v>
      </c>
      <c r="F33">
        <v>-0.39500000000000002</v>
      </c>
      <c r="G33">
        <v>1000</v>
      </c>
      <c r="H33">
        <v>10</v>
      </c>
      <c r="I33" t="e">
        <f>VLOOKUP(V33,#REF!,2,FALSE)</f>
        <v>#REF!</v>
      </c>
      <c r="J33">
        <v>0</v>
      </c>
      <c r="K33">
        <v>0</v>
      </c>
      <c r="L33">
        <v>0</v>
      </c>
      <c r="M33" t="e">
        <f t="shared" si="4"/>
        <v>#REF!</v>
      </c>
      <c r="N33" t="e">
        <f t="shared" si="5"/>
        <v>#REF!</v>
      </c>
      <c r="O33" t="e">
        <f>#REF!^2/((G33*#REF!)*(SQRT(1+H33^2)))</f>
        <v>#REF!</v>
      </c>
      <c r="P33" t="e">
        <f t="shared" si="6"/>
        <v>#REF!</v>
      </c>
      <c r="Q33" t="e">
        <f>VLOOKUP(V33,#REF!,4,FALSE)</f>
        <v>#REF!</v>
      </c>
      <c r="R33" s="12" t="e">
        <f>VLOOKUP(V33,#REF!,3,FALSE)</f>
        <v>#REF!</v>
      </c>
      <c r="S33">
        <v>0</v>
      </c>
      <c r="T33">
        <v>0</v>
      </c>
      <c r="U33" t="e">
        <f>IF(W33="","PSSE_Test_"&amp;A33&amp;"_"&amp;#REF!&amp;"_R0"&amp;"_SCR"&amp;ROUND(G33,2)&amp;"_XR"&amp;ROUND(H33,2)&amp;"_P"&amp;E33&amp;"_Q"&amp;VLOOKUP(F33,$AK$3:$AL$7,2,FALSE),"Test_"&amp;A33&amp;"_"&amp;#REF!&amp;"_R0"&amp;"_SCR"&amp;ROUND(G33,2)&amp;"_XR"&amp;ROUND(H33,2)&amp;"_P"&amp;E33&amp;"_Q"&amp;VLOOKUP(F33,$AK$3:$AL$7,2,FALSE)&amp;"_"&amp;W33)</f>
        <v>#REF!</v>
      </c>
      <c r="V33" t="str">
        <f t="shared" si="2"/>
        <v>PSSE_DMAT_HYB_SCR1000_XR10_P0_Q-0.395</v>
      </c>
    </row>
    <row r="34" spans="1:22" x14ac:dyDescent="0.25">
      <c r="A34" s="4" t="s">
        <v>232</v>
      </c>
      <c r="B34" s="4" t="s">
        <v>17</v>
      </c>
      <c r="C34" t="s">
        <v>207</v>
      </c>
      <c r="D34">
        <v>50</v>
      </c>
      <c r="E34">
        <v>1</v>
      </c>
      <c r="F34">
        <v>0.39500000000000002</v>
      </c>
      <c r="G34">
        <v>1000</v>
      </c>
      <c r="H34">
        <v>10</v>
      </c>
      <c r="I34" t="e">
        <f>VLOOKUP(V34,#REF!,2,FALSE)</f>
        <v>#REF!</v>
      </c>
      <c r="J34">
        <v>0</v>
      </c>
      <c r="K34">
        <v>0</v>
      </c>
      <c r="L34">
        <v>0</v>
      </c>
      <c r="M34" t="e">
        <f t="shared" si="4"/>
        <v>#REF!</v>
      </c>
      <c r="N34" t="e">
        <f t="shared" si="5"/>
        <v>#REF!</v>
      </c>
      <c r="O34" t="e">
        <f>#REF!^2/((G34*#REF!)*(SQRT(1+H34^2)))</f>
        <v>#REF!</v>
      </c>
      <c r="P34" t="e">
        <f t="shared" si="6"/>
        <v>#REF!</v>
      </c>
      <c r="Q34" t="e">
        <f>VLOOKUP(V34,#REF!,4,FALSE)</f>
        <v>#REF!</v>
      </c>
      <c r="R34" s="12" t="e">
        <f>VLOOKUP(V34,#REF!,3,FALSE)</f>
        <v>#REF!</v>
      </c>
      <c r="S34">
        <v>0</v>
      </c>
      <c r="T34">
        <v>0</v>
      </c>
      <c r="U34" t="e">
        <f>IF(W34="","PSSE_Test_"&amp;A34&amp;"_"&amp;#REF!&amp;"_R0"&amp;"_SCR"&amp;ROUND(G34,2)&amp;"_XR"&amp;ROUND(H34,2)&amp;"_P"&amp;E34&amp;"_Q"&amp;VLOOKUP(F34,$AK$3:$AL$7,2,FALSE),"Test_"&amp;A34&amp;"_"&amp;#REF!&amp;"_R0"&amp;"_SCR"&amp;ROUND(G34,2)&amp;"_XR"&amp;ROUND(H34,2)&amp;"_P"&amp;E34&amp;"_Q"&amp;VLOOKUP(F34,$AK$3:$AL$7,2,FALSE)&amp;"_"&amp;W34)</f>
        <v>#REF!</v>
      </c>
      <c r="V34" t="str">
        <f t="shared" si="2"/>
        <v>PSSE_DMAT_HYB_SCR1000_XR10_P1_Q0.395</v>
      </c>
    </row>
    <row r="35" spans="1:22" x14ac:dyDescent="0.25">
      <c r="A35" s="4" t="s">
        <v>233</v>
      </c>
      <c r="B35" s="4" t="s">
        <v>17</v>
      </c>
      <c r="C35" t="s">
        <v>207</v>
      </c>
      <c r="D35">
        <v>50</v>
      </c>
      <c r="E35">
        <v>1</v>
      </c>
      <c r="F35">
        <v>-0.39500000000000002</v>
      </c>
      <c r="G35">
        <v>1000</v>
      </c>
      <c r="H35">
        <v>10</v>
      </c>
      <c r="I35" t="e">
        <f>VLOOKUP(V35,#REF!,2,FALSE)</f>
        <v>#REF!</v>
      </c>
      <c r="J35">
        <v>0</v>
      </c>
      <c r="K35">
        <v>0</v>
      </c>
      <c r="L35">
        <v>0</v>
      </c>
      <c r="M35" t="e">
        <f t="shared" si="4"/>
        <v>#REF!</v>
      </c>
      <c r="N35" t="e">
        <f t="shared" si="5"/>
        <v>#REF!</v>
      </c>
      <c r="O35" t="e">
        <f>#REF!^2/((G35*#REF!)*(SQRT(1+H35^2)))</f>
        <v>#REF!</v>
      </c>
      <c r="P35" t="e">
        <f t="shared" si="6"/>
        <v>#REF!</v>
      </c>
      <c r="Q35" t="e">
        <f>VLOOKUP(V35,#REF!,4,FALSE)</f>
        <v>#REF!</v>
      </c>
      <c r="R35" s="12" t="e">
        <f>VLOOKUP(V35,#REF!,3,FALSE)</f>
        <v>#REF!</v>
      </c>
      <c r="S35">
        <v>0</v>
      </c>
      <c r="T35">
        <v>0</v>
      </c>
      <c r="U35" t="e">
        <f>IF(W35="","PSSE_Test_"&amp;A35&amp;"_"&amp;#REF!&amp;"_R0"&amp;"_SCR"&amp;ROUND(G35,2)&amp;"_XR"&amp;ROUND(H35,2)&amp;"_P"&amp;E35&amp;"_Q"&amp;VLOOKUP(F35,$AK$3:$AL$7,2,FALSE),"Test_"&amp;A35&amp;"_"&amp;#REF!&amp;"_R0"&amp;"_SCR"&amp;ROUND(G35,2)&amp;"_XR"&amp;ROUND(H35,2)&amp;"_P"&amp;E35&amp;"_Q"&amp;VLOOKUP(F35,$AK$3:$AL$7,2,FALSE)&amp;"_"&amp;W35)</f>
        <v>#REF!</v>
      </c>
      <c r="V35" t="str">
        <f t="shared" si="2"/>
        <v>PSSE_DMAT_HYB_SCR1000_XR10_P1_Q-0.395</v>
      </c>
    </row>
    <row r="36" spans="1:22" x14ac:dyDescent="0.25">
      <c r="A36" s="4" t="s">
        <v>234</v>
      </c>
      <c r="B36" s="4" t="s">
        <v>17</v>
      </c>
      <c r="C36" t="s">
        <v>207</v>
      </c>
      <c r="D36">
        <v>50</v>
      </c>
      <c r="E36">
        <v>0</v>
      </c>
      <c r="F36">
        <v>0.39500000000000002</v>
      </c>
      <c r="G36">
        <v>1000</v>
      </c>
      <c r="H36">
        <v>10</v>
      </c>
      <c r="I36" t="e">
        <f>VLOOKUP(V36,#REF!,2,FALSE)</f>
        <v>#REF!</v>
      </c>
      <c r="J36">
        <v>0</v>
      </c>
      <c r="K36">
        <v>0</v>
      </c>
      <c r="L36">
        <v>0</v>
      </c>
      <c r="M36" t="e">
        <f t="shared" si="4"/>
        <v>#REF!</v>
      </c>
      <c r="N36" t="e">
        <f t="shared" si="5"/>
        <v>#REF!</v>
      </c>
      <c r="O36" t="e">
        <f>#REF!^2/((G36*#REF!)*(SQRT(1+H36^2)))</f>
        <v>#REF!</v>
      </c>
      <c r="P36" t="e">
        <f t="shared" si="6"/>
        <v>#REF!</v>
      </c>
      <c r="Q36" t="e">
        <f>VLOOKUP(V36,#REF!,4,FALSE)</f>
        <v>#REF!</v>
      </c>
      <c r="R36" s="12" t="e">
        <f>VLOOKUP(V36,#REF!,3,FALSE)</f>
        <v>#REF!</v>
      </c>
      <c r="S36">
        <v>0</v>
      </c>
      <c r="T36">
        <v>0</v>
      </c>
      <c r="U36" t="e">
        <f>IF(W36="","PSSE_Test_"&amp;A36&amp;"_"&amp;#REF!&amp;"_R0"&amp;"_SCR"&amp;ROUND(G36,2)&amp;"_XR"&amp;ROUND(H36,2)&amp;"_P"&amp;E36&amp;"_Q"&amp;VLOOKUP(F36,$AK$3:$AL$7,2,FALSE),"Test_"&amp;A36&amp;"_"&amp;#REF!&amp;"_R0"&amp;"_SCR"&amp;ROUND(G36,2)&amp;"_XR"&amp;ROUND(H36,2)&amp;"_P"&amp;E36&amp;"_Q"&amp;VLOOKUP(F36,$AK$3:$AL$7,2,FALSE)&amp;"_"&amp;W36)</f>
        <v>#REF!</v>
      </c>
      <c r="V36" t="str">
        <f t="shared" si="2"/>
        <v>PSSE_DMAT_HYB_SCR1000_XR10_P0_Q0.395</v>
      </c>
    </row>
    <row r="37" spans="1:22" x14ac:dyDescent="0.25">
      <c r="A37" s="4" t="s">
        <v>235</v>
      </c>
      <c r="B37" s="4" t="s">
        <v>17</v>
      </c>
      <c r="C37" t="s">
        <v>207</v>
      </c>
      <c r="D37">
        <v>50</v>
      </c>
      <c r="E37">
        <v>0</v>
      </c>
      <c r="F37">
        <v>-0.39500000000000002</v>
      </c>
      <c r="G37">
        <v>1000</v>
      </c>
      <c r="H37">
        <v>10</v>
      </c>
      <c r="I37" t="e">
        <f>VLOOKUP(V37,#REF!,2,FALSE)</f>
        <v>#REF!</v>
      </c>
      <c r="J37">
        <v>0</v>
      </c>
      <c r="K37">
        <v>0</v>
      </c>
      <c r="L37">
        <v>0</v>
      </c>
      <c r="M37" t="e">
        <f t="shared" si="4"/>
        <v>#REF!</v>
      </c>
      <c r="N37" t="e">
        <f t="shared" si="5"/>
        <v>#REF!</v>
      </c>
      <c r="O37" t="e">
        <f>#REF!^2/((G37*#REF!)*(SQRT(1+H37^2)))</f>
        <v>#REF!</v>
      </c>
      <c r="P37" t="e">
        <f t="shared" si="6"/>
        <v>#REF!</v>
      </c>
      <c r="Q37" t="e">
        <f>VLOOKUP(V37,#REF!,4,FALSE)</f>
        <v>#REF!</v>
      </c>
      <c r="R37" s="12" t="e">
        <f>VLOOKUP(V37,#REF!,3,FALSE)</f>
        <v>#REF!</v>
      </c>
      <c r="S37">
        <v>0</v>
      </c>
      <c r="T37">
        <v>0</v>
      </c>
      <c r="U37" t="e">
        <f>IF(W37="","PSSE_Test_"&amp;A37&amp;"_"&amp;#REF!&amp;"_R0"&amp;"_SCR"&amp;ROUND(G37,2)&amp;"_XR"&amp;ROUND(H37,2)&amp;"_P"&amp;E37&amp;"_Q"&amp;VLOOKUP(F37,$AK$3:$AL$7,2,FALSE),"Test_"&amp;A37&amp;"_"&amp;#REF!&amp;"_R0"&amp;"_SCR"&amp;ROUND(G37,2)&amp;"_XR"&amp;ROUND(H37,2)&amp;"_P"&amp;E37&amp;"_Q"&amp;VLOOKUP(F37,$AK$3:$AL$7,2,FALSE)&amp;"_"&amp;W37)</f>
        <v>#REF!</v>
      </c>
      <c r="V37" t="str">
        <f t="shared" si="2"/>
        <v>PSSE_DMAT_HYB_SCR1000_XR10_P0_Q-0.395</v>
      </c>
    </row>
    <row r="38" spans="1:22" x14ac:dyDescent="0.25">
      <c r="A38" s="4" t="s">
        <v>236</v>
      </c>
      <c r="B38" s="4" t="s">
        <v>17</v>
      </c>
      <c r="C38" t="s">
        <v>208</v>
      </c>
      <c r="D38">
        <v>50</v>
      </c>
      <c r="E38">
        <v>1</v>
      </c>
      <c r="F38">
        <v>0.39500000000000002</v>
      </c>
      <c r="G38">
        <v>1000</v>
      </c>
      <c r="H38">
        <v>10</v>
      </c>
      <c r="I38" t="e">
        <f>VLOOKUP(V38,#REF!,2,FALSE)</f>
        <v>#REF!</v>
      </c>
      <c r="J38">
        <v>0</v>
      </c>
      <c r="K38">
        <v>0</v>
      </c>
      <c r="L38">
        <v>0</v>
      </c>
      <c r="M38" t="e">
        <f t="shared" si="4"/>
        <v>#REF!</v>
      </c>
      <c r="N38" t="e">
        <f t="shared" si="5"/>
        <v>#REF!</v>
      </c>
      <c r="O38" t="e">
        <f>#REF!^2/((G38*#REF!)*(SQRT(1+H38^2)))</f>
        <v>#REF!</v>
      </c>
      <c r="P38" t="e">
        <f t="shared" si="6"/>
        <v>#REF!</v>
      </c>
      <c r="Q38" t="e">
        <f>VLOOKUP(V38,#REF!,4,FALSE)</f>
        <v>#REF!</v>
      </c>
      <c r="R38" s="12" t="e">
        <f>VLOOKUP(V38,#REF!,3,FALSE)</f>
        <v>#REF!</v>
      </c>
      <c r="S38">
        <v>0</v>
      </c>
      <c r="T38">
        <v>0</v>
      </c>
      <c r="U38" t="e">
        <f>IF(W38="","PSSE_Test_"&amp;A38&amp;"_"&amp;#REF!&amp;"_R0"&amp;"_SCR"&amp;ROUND(G38,2)&amp;"_XR"&amp;ROUND(H38,2)&amp;"_P"&amp;E38&amp;"_Q"&amp;VLOOKUP(F38,$AK$3:$AL$7,2,FALSE),"Test_"&amp;A38&amp;"_"&amp;#REF!&amp;"_R0"&amp;"_SCR"&amp;ROUND(G38,2)&amp;"_XR"&amp;ROUND(H38,2)&amp;"_P"&amp;E38&amp;"_Q"&amp;VLOOKUP(F38,$AK$3:$AL$7,2,FALSE)&amp;"_"&amp;W38)</f>
        <v>#REF!</v>
      </c>
      <c r="V38" t="str">
        <f t="shared" si="2"/>
        <v>PSSE_DMAT_HYB_SCR1000_XR10_P1_Q0.395</v>
      </c>
    </row>
    <row r="39" spans="1:22" x14ac:dyDescent="0.25">
      <c r="A39" s="4" t="s">
        <v>237</v>
      </c>
      <c r="B39" s="4" t="s">
        <v>17</v>
      </c>
      <c r="C39" t="s">
        <v>208</v>
      </c>
      <c r="D39">
        <v>50</v>
      </c>
      <c r="E39">
        <v>1</v>
      </c>
      <c r="F39">
        <v>-0.39500000000000002</v>
      </c>
      <c r="G39">
        <v>1000</v>
      </c>
      <c r="H39">
        <v>10</v>
      </c>
      <c r="I39" t="e">
        <f>VLOOKUP(V39,#REF!,2,FALSE)</f>
        <v>#REF!</v>
      </c>
      <c r="J39">
        <v>0</v>
      </c>
      <c r="K39">
        <v>0</v>
      </c>
      <c r="L39">
        <v>0</v>
      </c>
      <c r="M39" t="e">
        <f t="shared" si="4"/>
        <v>#REF!</v>
      </c>
      <c r="N39" t="e">
        <f t="shared" si="5"/>
        <v>#REF!</v>
      </c>
      <c r="O39" t="e">
        <f>#REF!^2/((G39*#REF!)*(SQRT(1+H39^2)))</f>
        <v>#REF!</v>
      </c>
      <c r="P39" t="e">
        <f t="shared" si="6"/>
        <v>#REF!</v>
      </c>
      <c r="Q39" t="e">
        <f>VLOOKUP(V39,#REF!,4,FALSE)</f>
        <v>#REF!</v>
      </c>
      <c r="R39" s="12" t="e">
        <f>VLOOKUP(V39,#REF!,3,FALSE)</f>
        <v>#REF!</v>
      </c>
      <c r="S39">
        <v>0</v>
      </c>
      <c r="T39">
        <v>0</v>
      </c>
      <c r="U39" t="e">
        <f>IF(W39="","PSSE_Test_"&amp;A39&amp;"_"&amp;#REF!&amp;"_R0"&amp;"_SCR"&amp;ROUND(G39,2)&amp;"_XR"&amp;ROUND(H39,2)&amp;"_P"&amp;E39&amp;"_Q"&amp;VLOOKUP(F39,$AK$3:$AL$7,2,FALSE),"Test_"&amp;A39&amp;"_"&amp;#REF!&amp;"_R0"&amp;"_SCR"&amp;ROUND(G39,2)&amp;"_XR"&amp;ROUND(H39,2)&amp;"_P"&amp;E39&amp;"_Q"&amp;VLOOKUP(F39,$AK$3:$AL$7,2,FALSE)&amp;"_"&amp;W39)</f>
        <v>#REF!</v>
      </c>
      <c r="V39" t="str">
        <f t="shared" si="2"/>
        <v>PSSE_DMAT_HYB_SCR1000_XR10_P1_Q-0.395</v>
      </c>
    </row>
    <row r="40" spans="1:22" x14ac:dyDescent="0.25">
      <c r="A40" s="4" t="s">
        <v>238</v>
      </c>
      <c r="B40" s="4" t="s">
        <v>17</v>
      </c>
      <c r="C40" t="s">
        <v>208</v>
      </c>
      <c r="D40">
        <v>50</v>
      </c>
      <c r="E40">
        <v>0</v>
      </c>
      <c r="F40">
        <v>0.39500000000000002</v>
      </c>
      <c r="G40">
        <v>1000</v>
      </c>
      <c r="H40">
        <v>10</v>
      </c>
      <c r="I40" t="e">
        <f>VLOOKUP(V40,#REF!,2,FALSE)</f>
        <v>#REF!</v>
      </c>
      <c r="J40">
        <v>0</v>
      </c>
      <c r="K40">
        <v>0</v>
      </c>
      <c r="L40">
        <v>0</v>
      </c>
      <c r="M40" t="e">
        <f t="shared" si="4"/>
        <v>#REF!</v>
      </c>
      <c r="N40" t="e">
        <f t="shared" si="5"/>
        <v>#REF!</v>
      </c>
      <c r="O40" t="e">
        <f>#REF!^2/((G40*#REF!)*(SQRT(1+H40^2)))</f>
        <v>#REF!</v>
      </c>
      <c r="P40" t="e">
        <f t="shared" si="6"/>
        <v>#REF!</v>
      </c>
      <c r="Q40" t="e">
        <f>VLOOKUP(V40,#REF!,4,FALSE)</f>
        <v>#REF!</v>
      </c>
      <c r="R40" s="12" t="e">
        <f>VLOOKUP(V40,#REF!,3,FALSE)</f>
        <v>#REF!</v>
      </c>
      <c r="S40">
        <v>0</v>
      </c>
      <c r="T40">
        <v>0</v>
      </c>
      <c r="U40" t="e">
        <f>IF(W40="","PSSE_Test_"&amp;A40&amp;"_"&amp;#REF!&amp;"_R0"&amp;"_SCR"&amp;ROUND(G40,2)&amp;"_XR"&amp;ROUND(H40,2)&amp;"_P"&amp;E40&amp;"_Q"&amp;VLOOKUP(F40,$AK$3:$AL$7,2,FALSE),"Test_"&amp;A40&amp;"_"&amp;#REF!&amp;"_R0"&amp;"_SCR"&amp;ROUND(G40,2)&amp;"_XR"&amp;ROUND(H40,2)&amp;"_P"&amp;E40&amp;"_Q"&amp;VLOOKUP(F40,$AK$3:$AL$7,2,FALSE)&amp;"_"&amp;W40)</f>
        <v>#REF!</v>
      </c>
      <c r="V40" t="str">
        <f t="shared" si="2"/>
        <v>PSSE_DMAT_HYB_SCR1000_XR10_P0_Q0.395</v>
      </c>
    </row>
    <row r="41" spans="1:22" x14ac:dyDescent="0.25">
      <c r="A41" s="4" t="s">
        <v>239</v>
      </c>
      <c r="B41" s="4" t="s">
        <v>17</v>
      </c>
      <c r="C41" t="s">
        <v>208</v>
      </c>
      <c r="D41">
        <v>50</v>
      </c>
      <c r="E41">
        <v>0</v>
      </c>
      <c r="F41">
        <v>-0.39500000000000002</v>
      </c>
      <c r="G41">
        <v>1000</v>
      </c>
      <c r="H41">
        <v>10</v>
      </c>
      <c r="I41" t="e">
        <f>VLOOKUP(V41,#REF!,2,FALSE)</f>
        <v>#REF!</v>
      </c>
      <c r="J41">
        <v>0</v>
      </c>
      <c r="K41">
        <v>0</v>
      </c>
      <c r="L41">
        <v>0</v>
      </c>
      <c r="M41" t="e">
        <f t="shared" si="4"/>
        <v>#REF!</v>
      </c>
      <c r="N41" t="e">
        <f t="shared" si="5"/>
        <v>#REF!</v>
      </c>
      <c r="O41" t="e">
        <f>#REF!^2/((G41*#REF!)*(SQRT(1+H41^2)))</f>
        <v>#REF!</v>
      </c>
      <c r="P41" t="e">
        <f t="shared" si="6"/>
        <v>#REF!</v>
      </c>
      <c r="Q41" t="e">
        <f>VLOOKUP(V41,#REF!,4,FALSE)</f>
        <v>#REF!</v>
      </c>
      <c r="R41" s="12" t="e">
        <f>VLOOKUP(V41,#REF!,3,FALSE)</f>
        <v>#REF!</v>
      </c>
      <c r="S41">
        <v>0</v>
      </c>
      <c r="T41">
        <v>0</v>
      </c>
      <c r="U41" t="e">
        <f>IF(W41="","PSSE_Test_"&amp;A41&amp;"_"&amp;#REF!&amp;"_R0"&amp;"_SCR"&amp;ROUND(G41,2)&amp;"_XR"&amp;ROUND(H41,2)&amp;"_P"&amp;E41&amp;"_Q"&amp;VLOOKUP(F41,$AK$3:$AL$7,2,FALSE),"Test_"&amp;A41&amp;"_"&amp;#REF!&amp;"_R0"&amp;"_SCR"&amp;ROUND(G41,2)&amp;"_XR"&amp;ROUND(H41,2)&amp;"_P"&amp;E41&amp;"_Q"&amp;VLOOKUP(F41,$AK$3:$AL$7,2,FALSE)&amp;"_"&amp;W41)</f>
        <v>#REF!</v>
      </c>
      <c r="V41" t="str">
        <f t="shared" si="2"/>
        <v>PSSE_DMAT_HYB_SCR1000_XR10_P0_Q-0.395</v>
      </c>
    </row>
    <row r="42" spans="1:22" x14ac:dyDescent="0.25">
      <c r="A42" s="4" t="s">
        <v>240</v>
      </c>
      <c r="B42" s="4" t="s">
        <v>17</v>
      </c>
      <c r="C42" t="s">
        <v>209</v>
      </c>
      <c r="D42">
        <v>30</v>
      </c>
      <c r="E42">
        <v>1</v>
      </c>
      <c r="F42">
        <v>0.39500000000000002</v>
      </c>
      <c r="G42">
        <v>1000</v>
      </c>
      <c r="H42">
        <v>10</v>
      </c>
      <c r="I42" t="e">
        <f>VLOOKUP(V42,#REF!,2,FALSE)</f>
        <v>#REF!</v>
      </c>
      <c r="J42">
        <v>0</v>
      </c>
      <c r="K42">
        <v>0</v>
      </c>
      <c r="L42">
        <v>0</v>
      </c>
      <c r="M42" t="e">
        <f t="shared" si="4"/>
        <v>#REF!</v>
      </c>
      <c r="N42" t="e">
        <f t="shared" si="5"/>
        <v>#REF!</v>
      </c>
      <c r="O42" t="e">
        <f>#REF!^2/((G42*#REF!)*(SQRT(1+H42^2)))</f>
        <v>#REF!</v>
      </c>
      <c r="P42" t="e">
        <f t="shared" si="6"/>
        <v>#REF!</v>
      </c>
      <c r="Q42" t="e">
        <f>VLOOKUP(V42,#REF!,4,FALSE)</f>
        <v>#REF!</v>
      </c>
      <c r="R42" s="12" t="e">
        <f>VLOOKUP(V42,#REF!,3,FALSE)</f>
        <v>#REF!</v>
      </c>
      <c r="S42">
        <v>0</v>
      </c>
      <c r="T42">
        <v>0</v>
      </c>
      <c r="U42" t="e">
        <f>IF(W42="","PSSE_Test_"&amp;A42&amp;"_"&amp;#REF!&amp;"_R0"&amp;"_SCR"&amp;ROUND(G42,2)&amp;"_XR"&amp;ROUND(H42,2)&amp;"_P"&amp;E42&amp;"_Q"&amp;VLOOKUP(F42,$AK$3:$AL$7,2,FALSE),"Test_"&amp;A42&amp;"_"&amp;#REF!&amp;"_R0"&amp;"_SCR"&amp;ROUND(G42,2)&amp;"_XR"&amp;ROUND(H42,2)&amp;"_P"&amp;E42&amp;"_Q"&amp;VLOOKUP(F42,$AK$3:$AL$7,2,FALSE)&amp;"_"&amp;W42)</f>
        <v>#REF!</v>
      </c>
      <c r="V42" t="str">
        <f t="shared" si="2"/>
        <v>PSSE_DMAT_HYB_SCR1000_XR10_P1_Q0.395</v>
      </c>
    </row>
    <row r="43" spans="1:22" x14ac:dyDescent="0.25">
      <c r="A43" s="4" t="s">
        <v>241</v>
      </c>
      <c r="B43" s="4" t="s">
        <v>17</v>
      </c>
      <c r="C43" t="s">
        <v>209</v>
      </c>
      <c r="D43">
        <v>30</v>
      </c>
      <c r="E43">
        <v>1</v>
      </c>
      <c r="F43">
        <v>-0.39500000000000002</v>
      </c>
      <c r="G43">
        <v>1000</v>
      </c>
      <c r="H43">
        <v>10</v>
      </c>
      <c r="I43" t="e">
        <f>VLOOKUP(V43,#REF!,2,FALSE)</f>
        <v>#REF!</v>
      </c>
      <c r="J43">
        <v>0</v>
      </c>
      <c r="K43">
        <v>0</v>
      </c>
      <c r="L43">
        <v>0</v>
      </c>
      <c r="M43" t="e">
        <f t="shared" si="4"/>
        <v>#REF!</v>
      </c>
      <c r="N43" t="e">
        <f t="shared" si="5"/>
        <v>#REF!</v>
      </c>
      <c r="O43" t="e">
        <f>#REF!^2/((G43*#REF!)*(SQRT(1+H43^2)))</f>
        <v>#REF!</v>
      </c>
      <c r="P43" t="e">
        <f t="shared" si="6"/>
        <v>#REF!</v>
      </c>
      <c r="Q43" t="e">
        <f>VLOOKUP(V43,#REF!,4,FALSE)</f>
        <v>#REF!</v>
      </c>
      <c r="R43" s="12" t="e">
        <f>VLOOKUP(V43,#REF!,3,FALSE)</f>
        <v>#REF!</v>
      </c>
      <c r="S43">
        <v>0</v>
      </c>
      <c r="T43">
        <v>0</v>
      </c>
      <c r="U43" t="e">
        <f>IF(W43="","PSSE_Test_"&amp;A43&amp;"_"&amp;#REF!&amp;"_R0"&amp;"_SCR"&amp;ROUND(G43,2)&amp;"_XR"&amp;ROUND(H43,2)&amp;"_P"&amp;E43&amp;"_Q"&amp;VLOOKUP(F43,$AK$3:$AL$7,2,FALSE),"Test_"&amp;A43&amp;"_"&amp;#REF!&amp;"_R0"&amp;"_SCR"&amp;ROUND(G43,2)&amp;"_XR"&amp;ROUND(H43,2)&amp;"_P"&amp;E43&amp;"_Q"&amp;VLOOKUP(F43,$AK$3:$AL$7,2,FALSE)&amp;"_"&amp;W43)</f>
        <v>#REF!</v>
      </c>
      <c r="V43" t="str">
        <f t="shared" si="2"/>
        <v>PSSE_DMAT_HYB_SCR1000_XR10_P1_Q-0.395</v>
      </c>
    </row>
    <row r="44" spans="1:22" x14ac:dyDescent="0.25">
      <c r="A44" s="4" t="s">
        <v>242</v>
      </c>
      <c r="B44" s="4" t="s">
        <v>17</v>
      </c>
      <c r="C44" t="s">
        <v>209</v>
      </c>
      <c r="D44">
        <v>30</v>
      </c>
      <c r="E44">
        <v>0</v>
      </c>
      <c r="F44">
        <v>0.39500000000000002</v>
      </c>
      <c r="G44">
        <v>1000</v>
      </c>
      <c r="H44">
        <v>10</v>
      </c>
      <c r="I44" t="e">
        <f>VLOOKUP(V44,#REF!,2,FALSE)</f>
        <v>#REF!</v>
      </c>
      <c r="J44">
        <v>0</v>
      </c>
      <c r="K44">
        <v>0</v>
      </c>
      <c r="L44">
        <v>0</v>
      </c>
      <c r="M44" t="e">
        <f t="shared" si="4"/>
        <v>#REF!</v>
      </c>
      <c r="N44" t="e">
        <f t="shared" si="5"/>
        <v>#REF!</v>
      </c>
      <c r="O44" t="e">
        <f>#REF!^2/((G44*#REF!)*(SQRT(1+H44^2)))</f>
        <v>#REF!</v>
      </c>
      <c r="P44" t="e">
        <f t="shared" si="6"/>
        <v>#REF!</v>
      </c>
      <c r="Q44" t="e">
        <f>VLOOKUP(V44,#REF!,4,FALSE)</f>
        <v>#REF!</v>
      </c>
      <c r="R44" s="12" t="e">
        <f>VLOOKUP(V44,#REF!,3,FALSE)</f>
        <v>#REF!</v>
      </c>
      <c r="S44">
        <v>0</v>
      </c>
      <c r="T44">
        <v>0</v>
      </c>
      <c r="U44" t="e">
        <f>IF(W44="","PSSE_Test_"&amp;A44&amp;"_"&amp;#REF!&amp;"_R0"&amp;"_SCR"&amp;ROUND(G44,2)&amp;"_XR"&amp;ROUND(H44,2)&amp;"_P"&amp;E44&amp;"_Q"&amp;VLOOKUP(F44,$AK$3:$AL$7,2,FALSE),"Test_"&amp;A44&amp;"_"&amp;#REF!&amp;"_R0"&amp;"_SCR"&amp;ROUND(G44,2)&amp;"_XR"&amp;ROUND(H44,2)&amp;"_P"&amp;E44&amp;"_Q"&amp;VLOOKUP(F44,$AK$3:$AL$7,2,FALSE)&amp;"_"&amp;W44)</f>
        <v>#REF!</v>
      </c>
      <c r="V44" t="str">
        <f t="shared" si="2"/>
        <v>PSSE_DMAT_HYB_SCR1000_XR10_P0_Q0.395</v>
      </c>
    </row>
    <row r="45" spans="1:22" x14ac:dyDescent="0.25">
      <c r="A45" s="4" t="s">
        <v>243</v>
      </c>
      <c r="B45" s="4" t="s">
        <v>17</v>
      </c>
      <c r="C45" t="s">
        <v>209</v>
      </c>
      <c r="D45">
        <v>15</v>
      </c>
      <c r="E45">
        <v>0</v>
      </c>
      <c r="F45">
        <v>-0.39500000000000002</v>
      </c>
      <c r="G45">
        <v>1000</v>
      </c>
      <c r="H45">
        <v>10</v>
      </c>
      <c r="I45" t="e">
        <f>VLOOKUP(V45,#REF!,2,FALSE)</f>
        <v>#REF!</v>
      </c>
      <c r="J45">
        <v>0</v>
      </c>
      <c r="K45">
        <v>0</v>
      </c>
      <c r="L45">
        <v>0</v>
      </c>
      <c r="M45" t="e">
        <f t="shared" si="4"/>
        <v>#REF!</v>
      </c>
      <c r="N45" t="e">
        <f t="shared" si="5"/>
        <v>#REF!</v>
      </c>
      <c r="O45" t="e">
        <f>#REF!^2/((G45*#REF!)*(SQRT(1+H45^2)))</f>
        <v>#REF!</v>
      </c>
      <c r="P45" t="e">
        <f t="shared" si="6"/>
        <v>#REF!</v>
      </c>
      <c r="Q45" t="e">
        <f>VLOOKUP(V45,#REF!,4,FALSE)</f>
        <v>#REF!</v>
      </c>
      <c r="R45" s="12" t="e">
        <f>VLOOKUP(V45,#REF!,3,FALSE)</f>
        <v>#REF!</v>
      </c>
      <c r="S45">
        <v>0</v>
      </c>
      <c r="T45">
        <v>0</v>
      </c>
      <c r="U45" t="e">
        <f>IF(W45="","PSSE_Test_"&amp;A45&amp;"_"&amp;#REF!&amp;"_R0"&amp;"_SCR"&amp;ROUND(G45,2)&amp;"_XR"&amp;ROUND(H45,2)&amp;"_P"&amp;E45&amp;"_Q"&amp;VLOOKUP(F45,$AK$3:$AL$7,2,FALSE),"Test_"&amp;A45&amp;"_"&amp;#REF!&amp;"_R0"&amp;"_SCR"&amp;ROUND(G45,2)&amp;"_XR"&amp;ROUND(H45,2)&amp;"_P"&amp;E45&amp;"_Q"&amp;VLOOKUP(F45,$AK$3:$AL$7,2,FALSE)&amp;"_"&amp;W45)</f>
        <v>#REF!</v>
      </c>
      <c r="V45" t="str">
        <f t="shared" si="2"/>
        <v>PSSE_DMAT_HYB_SCR1000_XR10_P0_Q-0.395</v>
      </c>
    </row>
    <row r="46" spans="1:22" x14ac:dyDescent="0.25">
      <c r="A46" s="4" t="s">
        <v>244</v>
      </c>
      <c r="B46" s="4" t="s">
        <v>17</v>
      </c>
      <c r="C46" t="s">
        <v>210</v>
      </c>
      <c r="D46">
        <v>15</v>
      </c>
      <c r="E46">
        <v>1</v>
      </c>
      <c r="F46">
        <v>0.39500000000000002</v>
      </c>
      <c r="G46">
        <v>1000</v>
      </c>
      <c r="H46">
        <v>10</v>
      </c>
      <c r="I46" t="e">
        <f>VLOOKUP(V46,#REF!,2,FALSE)</f>
        <v>#REF!</v>
      </c>
      <c r="J46">
        <v>0</v>
      </c>
      <c r="K46">
        <v>0</v>
      </c>
      <c r="L46">
        <v>0</v>
      </c>
      <c r="M46" t="e">
        <f t="shared" si="4"/>
        <v>#REF!</v>
      </c>
      <c r="N46" t="e">
        <f t="shared" si="5"/>
        <v>#REF!</v>
      </c>
      <c r="O46" t="e">
        <f>#REF!^2/((G46*#REF!)*(SQRT(1+H46^2)))</f>
        <v>#REF!</v>
      </c>
      <c r="P46" t="e">
        <f t="shared" si="6"/>
        <v>#REF!</v>
      </c>
      <c r="Q46" t="e">
        <f>VLOOKUP(V46,#REF!,4,FALSE)</f>
        <v>#REF!</v>
      </c>
      <c r="R46" s="12" t="e">
        <f>VLOOKUP(V46,#REF!,3,FALSE)</f>
        <v>#REF!</v>
      </c>
      <c r="S46">
        <v>0</v>
      </c>
      <c r="T46">
        <v>0</v>
      </c>
      <c r="U46" t="e">
        <f>IF(W46="","PSSE_Test_"&amp;A46&amp;"_"&amp;#REF!&amp;"_R0"&amp;"_SCR"&amp;ROUND(G46,2)&amp;"_XR"&amp;ROUND(H46,2)&amp;"_P"&amp;E46&amp;"_Q"&amp;VLOOKUP(F46,$AK$3:$AL$7,2,FALSE),"Test_"&amp;A46&amp;"_"&amp;#REF!&amp;"_R0"&amp;"_SCR"&amp;ROUND(G46,2)&amp;"_XR"&amp;ROUND(H46,2)&amp;"_P"&amp;E46&amp;"_Q"&amp;VLOOKUP(F46,$AK$3:$AL$7,2,FALSE)&amp;"_"&amp;W46)</f>
        <v>#REF!</v>
      </c>
      <c r="V46" t="str">
        <f t="shared" si="2"/>
        <v>PSSE_DMAT_HYB_SCR1000_XR10_P1_Q0.395</v>
      </c>
    </row>
    <row r="47" spans="1:22" x14ac:dyDescent="0.25">
      <c r="A47" s="4" t="s">
        <v>245</v>
      </c>
      <c r="B47" s="4" t="s">
        <v>17</v>
      </c>
      <c r="C47" t="s">
        <v>210</v>
      </c>
      <c r="D47">
        <v>15</v>
      </c>
      <c r="E47">
        <v>1</v>
      </c>
      <c r="F47">
        <v>-0.39500000000000002</v>
      </c>
      <c r="G47">
        <v>1000</v>
      </c>
      <c r="H47">
        <v>10</v>
      </c>
      <c r="I47" t="e">
        <f>VLOOKUP(V47,#REF!,2,FALSE)</f>
        <v>#REF!</v>
      </c>
      <c r="J47">
        <v>0</v>
      </c>
      <c r="K47">
        <v>0</v>
      </c>
      <c r="L47">
        <v>0</v>
      </c>
      <c r="M47" t="e">
        <f t="shared" si="4"/>
        <v>#REF!</v>
      </c>
      <c r="N47" t="e">
        <f t="shared" si="5"/>
        <v>#REF!</v>
      </c>
      <c r="O47" t="e">
        <f>#REF!^2/((G47*#REF!)*(SQRT(1+H47^2)))</f>
        <v>#REF!</v>
      </c>
      <c r="P47" t="e">
        <f t="shared" si="6"/>
        <v>#REF!</v>
      </c>
      <c r="Q47" t="e">
        <f>VLOOKUP(V47,#REF!,4,FALSE)</f>
        <v>#REF!</v>
      </c>
      <c r="R47" s="12" t="e">
        <f>VLOOKUP(V47,#REF!,3,FALSE)</f>
        <v>#REF!</v>
      </c>
      <c r="S47">
        <v>0</v>
      </c>
      <c r="T47">
        <v>0</v>
      </c>
      <c r="U47" t="e">
        <f>IF(W47="","PSSE_Test_"&amp;A47&amp;"_"&amp;#REF!&amp;"_R0"&amp;"_SCR"&amp;ROUND(G47,2)&amp;"_XR"&amp;ROUND(H47,2)&amp;"_P"&amp;E47&amp;"_Q"&amp;VLOOKUP(F47,$AK$3:$AL$7,2,FALSE),"Test_"&amp;A47&amp;"_"&amp;#REF!&amp;"_R0"&amp;"_SCR"&amp;ROUND(G47,2)&amp;"_XR"&amp;ROUND(H47,2)&amp;"_P"&amp;E47&amp;"_Q"&amp;VLOOKUP(F47,$AK$3:$AL$7,2,FALSE)&amp;"_"&amp;W47)</f>
        <v>#REF!</v>
      </c>
      <c r="V47" t="str">
        <f t="shared" si="2"/>
        <v>PSSE_DMAT_HYB_SCR1000_XR10_P1_Q-0.395</v>
      </c>
    </row>
    <row r="48" spans="1:22" x14ac:dyDescent="0.25">
      <c r="A48" s="4" t="s">
        <v>246</v>
      </c>
      <c r="B48" s="4" t="s">
        <v>17</v>
      </c>
      <c r="C48" t="s">
        <v>210</v>
      </c>
      <c r="D48">
        <v>15</v>
      </c>
      <c r="E48">
        <v>0</v>
      </c>
      <c r="F48">
        <v>0.39500000000000002</v>
      </c>
      <c r="G48">
        <v>1000</v>
      </c>
      <c r="H48">
        <v>10</v>
      </c>
      <c r="I48" t="e">
        <f>VLOOKUP(V48,#REF!,2,FALSE)</f>
        <v>#REF!</v>
      </c>
      <c r="J48">
        <v>0</v>
      </c>
      <c r="K48">
        <v>0</v>
      </c>
      <c r="L48">
        <v>0</v>
      </c>
      <c r="M48" t="e">
        <f t="shared" si="4"/>
        <v>#REF!</v>
      </c>
      <c r="N48" t="e">
        <f t="shared" si="5"/>
        <v>#REF!</v>
      </c>
      <c r="O48" t="e">
        <f>#REF!^2/((G48*#REF!)*(SQRT(1+H48^2)))</f>
        <v>#REF!</v>
      </c>
      <c r="P48" t="e">
        <f t="shared" si="6"/>
        <v>#REF!</v>
      </c>
      <c r="Q48" t="e">
        <f>VLOOKUP(V48,#REF!,4,FALSE)</f>
        <v>#REF!</v>
      </c>
      <c r="R48" s="12" t="e">
        <f>VLOOKUP(V48,#REF!,3,FALSE)</f>
        <v>#REF!</v>
      </c>
      <c r="S48">
        <v>0</v>
      </c>
      <c r="T48">
        <v>0</v>
      </c>
      <c r="U48" t="e">
        <f>IF(W48="","PSSE_Test_"&amp;A48&amp;"_"&amp;#REF!&amp;"_R0"&amp;"_SCR"&amp;ROUND(G48,2)&amp;"_XR"&amp;ROUND(H48,2)&amp;"_P"&amp;E48&amp;"_Q"&amp;VLOOKUP(F48,$AK$3:$AL$7,2,FALSE),"Test_"&amp;A48&amp;"_"&amp;#REF!&amp;"_R0"&amp;"_SCR"&amp;ROUND(G48,2)&amp;"_XR"&amp;ROUND(H48,2)&amp;"_P"&amp;E48&amp;"_Q"&amp;VLOOKUP(F48,$AK$3:$AL$7,2,FALSE)&amp;"_"&amp;W48)</f>
        <v>#REF!</v>
      </c>
      <c r="V48" t="str">
        <f t="shared" si="2"/>
        <v>PSSE_DMAT_HYB_SCR1000_XR10_P0_Q0.395</v>
      </c>
    </row>
    <row r="49" spans="1:22" x14ac:dyDescent="0.25">
      <c r="A49" s="4" t="s">
        <v>247</v>
      </c>
      <c r="B49" s="4" t="s">
        <v>17</v>
      </c>
      <c r="C49" t="s">
        <v>210</v>
      </c>
      <c r="D49">
        <v>15</v>
      </c>
      <c r="E49">
        <v>0</v>
      </c>
      <c r="F49">
        <v>-0.39500000000000002</v>
      </c>
      <c r="G49">
        <v>1000</v>
      </c>
      <c r="H49">
        <v>10</v>
      </c>
      <c r="I49" t="e">
        <f>VLOOKUP(V49,#REF!,2,FALSE)</f>
        <v>#REF!</v>
      </c>
      <c r="J49">
        <v>0</v>
      </c>
      <c r="K49">
        <v>0</v>
      </c>
      <c r="L49">
        <v>0</v>
      </c>
      <c r="M49" t="e">
        <f t="shared" si="4"/>
        <v>#REF!</v>
      </c>
      <c r="N49" t="e">
        <f t="shared" si="5"/>
        <v>#REF!</v>
      </c>
      <c r="O49" t="e">
        <f>#REF!^2/((G49*#REF!)*(SQRT(1+H49^2)))</f>
        <v>#REF!</v>
      </c>
      <c r="P49" t="e">
        <f t="shared" si="6"/>
        <v>#REF!</v>
      </c>
      <c r="Q49" t="e">
        <f>VLOOKUP(V49,#REF!,4,FALSE)</f>
        <v>#REF!</v>
      </c>
      <c r="R49" s="12" t="e">
        <f>VLOOKUP(V49,#REF!,3,FALSE)</f>
        <v>#REF!</v>
      </c>
      <c r="S49">
        <v>0</v>
      </c>
      <c r="T49">
        <v>0</v>
      </c>
      <c r="U49" t="e">
        <f>IF(W49="","PSSE_Test_"&amp;A49&amp;"_"&amp;#REF!&amp;"_R0"&amp;"_SCR"&amp;ROUND(G49,2)&amp;"_XR"&amp;ROUND(H49,2)&amp;"_P"&amp;E49&amp;"_Q"&amp;VLOOKUP(F49,$AK$3:$AL$7,2,FALSE),"Test_"&amp;A49&amp;"_"&amp;#REF!&amp;"_R0"&amp;"_SCR"&amp;ROUND(G49,2)&amp;"_XR"&amp;ROUND(H49,2)&amp;"_P"&amp;E49&amp;"_Q"&amp;VLOOKUP(F49,$AK$3:$AL$7,2,FALSE)&amp;"_"&amp;W49)</f>
        <v>#REF!</v>
      </c>
      <c r="V49" t="str">
        <f t="shared" si="2"/>
        <v>PSSE_DMAT_HYB_SCR1000_XR10_P0_Q-0.395</v>
      </c>
    </row>
    <row r="50" spans="1:22" x14ac:dyDescent="0.25">
      <c r="A50" s="4" t="s">
        <v>248</v>
      </c>
      <c r="B50" s="4" t="s">
        <v>17</v>
      </c>
      <c r="C50" t="s">
        <v>211</v>
      </c>
      <c r="D50">
        <v>15</v>
      </c>
      <c r="E50">
        <v>1</v>
      </c>
      <c r="F50">
        <v>0.39500000000000002</v>
      </c>
      <c r="G50">
        <v>1000</v>
      </c>
      <c r="H50">
        <v>10</v>
      </c>
      <c r="I50" t="e">
        <f>VLOOKUP(V50,#REF!,2,FALSE)</f>
        <v>#REF!</v>
      </c>
      <c r="J50">
        <v>0</v>
      </c>
      <c r="K50">
        <v>0</v>
      </c>
      <c r="L50">
        <v>0</v>
      </c>
      <c r="M50" t="e">
        <f t="shared" si="4"/>
        <v>#REF!</v>
      </c>
      <c r="N50" t="e">
        <f t="shared" si="5"/>
        <v>#REF!</v>
      </c>
      <c r="O50" t="e">
        <f>#REF!^2/((G50*#REF!)*(SQRT(1+H50^2)))</f>
        <v>#REF!</v>
      </c>
      <c r="P50" t="e">
        <f t="shared" si="6"/>
        <v>#REF!</v>
      </c>
      <c r="Q50" t="e">
        <f>VLOOKUP(V50,#REF!,4,FALSE)</f>
        <v>#REF!</v>
      </c>
      <c r="R50" s="12" t="e">
        <f>VLOOKUP(V50,#REF!,3,FALSE)</f>
        <v>#REF!</v>
      </c>
      <c r="S50">
        <v>0</v>
      </c>
      <c r="T50">
        <v>0</v>
      </c>
      <c r="U50" t="e">
        <f>IF(W50="","PSSE_Test_"&amp;A50&amp;"_"&amp;#REF!&amp;"_R0"&amp;"_SCR"&amp;ROUND(G50,2)&amp;"_XR"&amp;ROUND(H50,2)&amp;"_P"&amp;E50&amp;"_Q"&amp;VLOOKUP(F50,$AK$3:$AL$7,2,FALSE),"Test_"&amp;A50&amp;"_"&amp;#REF!&amp;"_R0"&amp;"_SCR"&amp;ROUND(G50,2)&amp;"_XR"&amp;ROUND(H50,2)&amp;"_P"&amp;E50&amp;"_Q"&amp;VLOOKUP(F50,$AK$3:$AL$7,2,FALSE)&amp;"_"&amp;W50)</f>
        <v>#REF!</v>
      </c>
      <c r="V50" t="str">
        <f t="shared" si="2"/>
        <v>PSSE_DMAT_HYB_SCR1000_XR10_P1_Q0.395</v>
      </c>
    </row>
    <row r="51" spans="1:22" x14ac:dyDescent="0.25">
      <c r="A51" s="4" t="s">
        <v>249</v>
      </c>
      <c r="B51" s="4" t="s">
        <v>17</v>
      </c>
      <c r="C51" t="s">
        <v>211</v>
      </c>
      <c r="D51">
        <v>15</v>
      </c>
      <c r="E51">
        <v>1</v>
      </c>
      <c r="F51">
        <v>-0.39500000000000002</v>
      </c>
      <c r="G51">
        <v>1000</v>
      </c>
      <c r="H51">
        <v>10</v>
      </c>
      <c r="I51" t="e">
        <f>VLOOKUP(V51,#REF!,2,FALSE)</f>
        <v>#REF!</v>
      </c>
      <c r="J51">
        <v>0</v>
      </c>
      <c r="K51">
        <v>0</v>
      </c>
      <c r="L51">
        <v>0</v>
      </c>
      <c r="M51" t="e">
        <f t="shared" si="4"/>
        <v>#REF!</v>
      </c>
      <c r="N51" t="e">
        <f t="shared" si="5"/>
        <v>#REF!</v>
      </c>
      <c r="O51" t="e">
        <f>#REF!^2/((G51*#REF!)*(SQRT(1+H51^2)))</f>
        <v>#REF!</v>
      </c>
      <c r="P51" t="e">
        <f t="shared" si="6"/>
        <v>#REF!</v>
      </c>
      <c r="Q51" t="e">
        <f>VLOOKUP(V51,#REF!,4,FALSE)</f>
        <v>#REF!</v>
      </c>
      <c r="R51" s="12" t="e">
        <f>VLOOKUP(V51,#REF!,3,FALSE)</f>
        <v>#REF!</v>
      </c>
      <c r="S51">
        <v>0</v>
      </c>
      <c r="T51">
        <v>0</v>
      </c>
      <c r="U51" t="e">
        <f>IF(W51="","PSSE_Test_"&amp;A51&amp;"_"&amp;#REF!&amp;"_R0"&amp;"_SCR"&amp;ROUND(G51,2)&amp;"_XR"&amp;ROUND(H51,2)&amp;"_P"&amp;E51&amp;"_Q"&amp;VLOOKUP(F51,$AK$3:$AL$7,2,FALSE),"Test_"&amp;A51&amp;"_"&amp;#REF!&amp;"_R0"&amp;"_SCR"&amp;ROUND(G51,2)&amp;"_XR"&amp;ROUND(H51,2)&amp;"_P"&amp;E51&amp;"_Q"&amp;VLOOKUP(F51,$AK$3:$AL$7,2,FALSE)&amp;"_"&amp;W51)</f>
        <v>#REF!</v>
      </c>
      <c r="V51" t="str">
        <f t="shared" si="2"/>
        <v>PSSE_DMAT_HYB_SCR1000_XR10_P1_Q-0.395</v>
      </c>
    </row>
    <row r="52" spans="1:22" x14ac:dyDescent="0.25">
      <c r="A52" s="4" t="s">
        <v>250</v>
      </c>
      <c r="B52" s="4" t="s">
        <v>17</v>
      </c>
      <c r="C52" t="s">
        <v>211</v>
      </c>
      <c r="D52">
        <v>15</v>
      </c>
      <c r="E52">
        <v>0</v>
      </c>
      <c r="F52">
        <v>0.39500000000000002</v>
      </c>
      <c r="G52">
        <v>1000</v>
      </c>
      <c r="H52">
        <v>10</v>
      </c>
      <c r="I52" t="e">
        <f>VLOOKUP(V52,#REF!,2,FALSE)</f>
        <v>#REF!</v>
      </c>
      <c r="J52">
        <v>0</v>
      </c>
      <c r="K52">
        <v>0</v>
      </c>
      <c r="L52">
        <v>0</v>
      </c>
      <c r="M52" t="e">
        <f t="shared" si="4"/>
        <v>#REF!</v>
      </c>
      <c r="N52" t="e">
        <f t="shared" si="5"/>
        <v>#REF!</v>
      </c>
      <c r="O52" t="e">
        <f>#REF!^2/((G52*#REF!)*(SQRT(1+H52^2)))</f>
        <v>#REF!</v>
      </c>
      <c r="P52" t="e">
        <f t="shared" si="6"/>
        <v>#REF!</v>
      </c>
      <c r="Q52" t="e">
        <f>VLOOKUP(V52,#REF!,4,FALSE)</f>
        <v>#REF!</v>
      </c>
      <c r="R52" s="12" t="e">
        <f>VLOOKUP(V52,#REF!,3,FALSE)</f>
        <v>#REF!</v>
      </c>
      <c r="S52">
        <v>0</v>
      </c>
      <c r="T52">
        <v>0</v>
      </c>
      <c r="U52" t="e">
        <f>IF(W52="","PSSE_Test_"&amp;A52&amp;"_"&amp;#REF!&amp;"_R0"&amp;"_SCR"&amp;ROUND(G52,2)&amp;"_XR"&amp;ROUND(H52,2)&amp;"_P"&amp;E52&amp;"_Q"&amp;VLOOKUP(F52,$AK$3:$AL$7,2,FALSE),"Test_"&amp;A52&amp;"_"&amp;#REF!&amp;"_R0"&amp;"_SCR"&amp;ROUND(G52,2)&amp;"_XR"&amp;ROUND(H52,2)&amp;"_P"&amp;E52&amp;"_Q"&amp;VLOOKUP(F52,$AK$3:$AL$7,2,FALSE)&amp;"_"&amp;W52)</f>
        <v>#REF!</v>
      </c>
      <c r="V52" t="str">
        <f t="shared" si="2"/>
        <v>PSSE_DMAT_HYB_SCR1000_XR10_P0_Q0.395</v>
      </c>
    </row>
    <row r="53" spans="1:22" ht="15.75" thickBot="1" x14ac:dyDescent="0.3">
      <c r="A53" s="4" t="s">
        <v>251</v>
      </c>
      <c r="B53" s="4" t="s">
        <v>17</v>
      </c>
      <c r="C53" s="13" t="s">
        <v>211</v>
      </c>
      <c r="D53">
        <v>15</v>
      </c>
      <c r="E53">
        <v>0</v>
      </c>
      <c r="F53" s="13">
        <v>-0.39500000000000002</v>
      </c>
      <c r="G53" s="13">
        <v>1000</v>
      </c>
      <c r="H53" s="13">
        <v>10</v>
      </c>
      <c r="I53" t="e">
        <f>VLOOKUP(V53,#REF!,2,FALSE)</f>
        <v>#REF!</v>
      </c>
      <c r="J53">
        <v>0</v>
      </c>
      <c r="K53">
        <v>0</v>
      </c>
      <c r="L53">
        <v>0</v>
      </c>
      <c r="M53" t="e">
        <f t="shared" si="4"/>
        <v>#REF!</v>
      </c>
      <c r="N53" t="e">
        <f t="shared" si="5"/>
        <v>#REF!</v>
      </c>
      <c r="O53" t="e">
        <f>#REF!^2/((G53*#REF!)*(SQRT(1+H53^2)))</f>
        <v>#REF!</v>
      </c>
      <c r="P53" t="e">
        <f t="shared" si="6"/>
        <v>#REF!</v>
      </c>
      <c r="Q53" t="e">
        <f>VLOOKUP(V53,#REF!,4,FALSE)</f>
        <v>#REF!</v>
      </c>
      <c r="R53" s="12" t="e">
        <f>VLOOKUP(V53,#REF!,3,FALSE)</f>
        <v>#REF!</v>
      </c>
      <c r="S53">
        <v>0</v>
      </c>
      <c r="T53">
        <v>0</v>
      </c>
      <c r="U53" t="e">
        <f>IF(W53="","PSSE_Test_"&amp;A53&amp;"_"&amp;#REF!&amp;"_R0"&amp;"_SCR"&amp;ROUND(G53,2)&amp;"_XR"&amp;ROUND(H53,2)&amp;"_P"&amp;E53&amp;"_Q"&amp;VLOOKUP(F53,$AK$3:$AL$7,2,FALSE),"Test_"&amp;A53&amp;"_"&amp;#REF!&amp;"_R0"&amp;"_SCR"&amp;ROUND(G53,2)&amp;"_XR"&amp;ROUND(H53,2)&amp;"_P"&amp;E53&amp;"_Q"&amp;VLOOKUP(F53,$AK$3:$AL$7,2,FALSE)&amp;"_"&amp;W53)</f>
        <v>#REF!</v>
      </c>
      <c r="V53" t="str">
        <f t="shared" si="2"/>
        <v>PSSE_DMAT_HYB_SCR1000_XR10_P0_Q-0.395</v>
      </c>
    </row>
    <row r="54" spans="1:22" ht="15.75" thickTop="1" x14ac:dyDescent="0.25">
      <c r="A54" s="4" t="s">
        <v>142</v>
      </c>
      <c r="B54" s="4" t="s">
        <v>17</v>
      </c>
      <c r="C54" t="s">
        <v>46</v>
      </c>
      <c r="D54">
        <v>15</v>
      </c>
      <c r="E54">
        <v>1</v>
      </c>
      <c r="F54">
        <v>-0.39500000000000002</v>
      </c>
      <c r="G54" s="7">
        <v>1000</v>
      </c>
      <c r="H54" s="7">
        <v>10</v>
      </c>
      <c r="I54" t="e">
        <f>VLOOKUP(V54,#REF!,2,FALSE)</f>
        <v>#REF!</v>
      </c>
      <c r="J54">
        <v>0</v>
      </c>
      <c r="K54">
        <v>0</v>
      </c>
      <c r="L54" s="3">
        <v>0.43</v>
      </c>
      <c r="M54" t="e">
        <f t="shared" si="4"/>
        <v>#REF!</v>
      </c>
      <c r="N54" t="e">
        <f t="shared" si="5"/>
        <v>#REF!</v>
      </c>
      <c r="O54" t="e">
        <f>#REF!^2/((G54*#REF!)*(SQRT(1+H54^2)))</f>
        <v>#REF!</v>
      </c>
      <c r="P54" t="e">
        <f t="shared" si="6"/>
        <v>#REF!</v>
      </c>
      <c r="Q54" t="e">
        <f>VLOOKUP(V54,#REF!,4,FALSE)</f>
        <v>#REF!</v>
      </c>
      <c r="R54" s="12" t="e">
        <f>VLOOKUP(V54,#REF!,3,FALSE)</f>
        <v>#REF!</v>
      </c>
      <c r="S54">
        <v>-0.15</v>
      </c>
      <c r="T54">
        <v>0</v>
      </c>
      <c r="U54" t="e">
        <f>IF(W54="","PSSE_Test_"&amp;A54&amp;"_"&amp;#REF!&amp;"_R0"&amp;"_SCR"&amp;ROUND(G54,2)&amp;"_XR"&amp;ROUND(H54,2)&amp;"_P"&amp;E54&amp;"_Q"&amp;VLOOKUP(F54,$AK$3:$AL$7,2,FALSE),"Test_"&amp;A54&amp;"_"&amp;#REF!&amp;"_R0"&amp;"_SCR"&amp;ROUND(G54,2)&amp;"_XR"&amp;ROUND(H54,2)&amp;"_P"&amp;E54&amp;"_Q"&amp;VLOOKUP(F54,$AK$3:$AL$7,2,FALSE)&amp;"_"&amp;W54)</f>
        <v>#REF!</v>
      </c>
      <c r="V54" t="str">
        <f t="shared" si="2"/>
        <v>PSSE_DMAT_HYB_SCR1000_XR10_P1_Q-0.395</v>
      </c>
    </row>
    <row r="55" spans="1:22" x14ac:dyDescent="0.25">
      <c r="A55" s="4" t="s">
        <v>143</v>
      </c>
      <c r="B55" s="4" t="s">
        <v>17</v>
      </c>
      <c r="C55" t="s">
        <v>46</v>
      </c>
      <c r="D55">
        <v>15</v>
      </c>
      <c r="E55">
        <v>1</v>
      </c>
      <c r="F55">
        <v>-0.39500000000000002</v>
      </c>
      <c r="G55" s="7">
        <v>1000</v>
      </c>
      <c r="H55" s="7">
        <v>10</v>
      </c>
      <c r="I55" t="e">
        <f>VLOOKUP(V55,#REF!,2,FALSE)</f>
        <v>#REF!</v>
      </c>
      <c r="J55">
        <v>0</v>
      </c>
      <c r="K55">
        <v>0</v>
      </c>
      <c r="L55" s="3">
        <v>0.43</v>
      </c>
      <c r="M55" t="e">
        <f t="shared" si="4"/>
        <v>#REF!</v>
      </c>
      <c r="N55" t="e">
        <f t="shared" si="5"/>
        <v>#REF!</v>
      </c>
      <c r="O55" t="e">
        <f>#REF!^2/((G55*#REF!)*(SQRT(1+H55^2)))</f>
        <v>#REF!</v>
      </c>
      <c r="P55" t="e">
        <f t="shared" si="6"/>
        <v>#REF!</v>
      </c>
      <c r="Q55" t="e">
        <f>VLOOKUP(V55,#REF!,4,FALSE)</f>
        <v>#REF!</v>
      </c>
      <c r="R55" s="12" t="e">
        <f>VLOOKUP(V55,#REF!,3,FALSE)</f>
        <v>#REF!</v>
      </c>
      <c r="S55">
        <v>-0.16</v>
      </c>
      <c r="T55">
        <v>1</v>
      </c>
      <c r="U55" t="e">
        <f>IF(W55="","PSSE_Test_"&amp;A55&amp;"_"&amp;#REF!&amp;"_R0"&amp;"_SCR"&amp;ROUND(G55,2)&amp;"_XR"&amp;ROUND(H55,2)&amp;"_P"&amp;E55&amp;"_Q"&amp;VLOOKUP(F55,$AK$3:$AL$7,2,FALSE),"Test_"&amp;A55&amp;"_"&amp;#REF!&amp;"_R0"&amp;"_SCR"&amp;ROUND(G55,2)&amp;"_XR"&amp;ROUND(H55,2)&amp;"_P"&amp;E55&amp;"_Q"&amp;VLOOKUP(F55,$AK$3:$AL$7,2,FALSE)&amp;"_"&amp;W55)</f>
        <v>#REF!</v>
      </c>
      <c r="V55" t="str">
        <f t="shared" si="2"/>
        <v>PSSE_DMAT_HYB_SCR1000_XR10_P1_Q-0.395</v>
      </c>
    </row>
    <row r="56" spans="1:22" x14ac:dyDescent="0.25">
      <c r="A56" s="4" t="s">
        <v>144</v>
      </c>
      <c r="B56" s="4" t="s">
        <v>17</v>
      </c>
      <c r="C56" t="s">
        <v>46</v>
      </c>
      <c r="D56">
        <v>15</v>
      </c>
      <c r="E56">
        <v>1</v>
      </c>
      <c r="F56">
        <v>-0.39500000000000002</v>
      </c>
      <c r="G56" s="7">
        <v>1000</v>
      </c>
      <c r="H56" s="7">
        <v>10</v>
      </c>
      <c r="I56" t="e">
        <f>VLOOKUP(V56,#REF!,2,FALSE)</f>
        <v>#REF!</v>
      </c>
      <c r="J56">
        <v>0</v>
      </c>
      <c r="K56">
        <v>0</v>
      </c>
      <c r="L56" s="3">
        <v>0.43</v>
      </c>
      <c r="M56" t="e">
        <f t="shared" si="4"/>
        <v>#REF!</v>
      </c>
      <c r="N56" t="e">
        <f t="shared" si="5"/>
        <v>#REF!</v>
      </c>
      <c r="O56" t="e">
        <f>#REF!^2/((G56*#REF!)*(SQRT(1+H56^2)))</f>
        <v>#REF!</v>
      </c>
      <c r="P56" t="e">
        <f t="shared" si="6"/>
        <v>#REF!</v>
      </c>
      <c r="Q56" t="e">
        <f>VLOOKUP(V56,#REF!,4,FALSE)</f>
        <v>#REF!</v>
      </c>
      <c r="R56" s="12" t="e">
        <f>VLOOKUP(V56,#REF!,3,FALSE)</f>
        <v>#REF!</v>
      </c>
      <c r="S56">
        <v>-0.17</v>
      </c>
      <c r="T56">
        <v>2</v>
      </c>
      <c r="U56" t="e">
        <f>IF(W56="","PSSE_Test_"&amp;A56&amp;"_"&amp;#REF!&amp;"_R0"&amp;"_SCR"&amp;ROUND(G56,2)&amp;"_XR"&amp;ROUND(H56,2)&amp;"_P"&amp;E56&amp;"_Q"&amp;VLOOKUP(F56,$AK$3:$AL$7,2,FALSE),"Test_"&amp;A56&amp;"_"&amp;#REF!&amp;"_R0"&amp;"_SCR"&amp;ROUND(G56,2)&amp;"_XR"&amp;ROUND(H56,2)&amp;"_P"&amp;E56&amp;"_Q"&amp;VLOOKUP(F56,$AK$3:$AL$7,2,FALSE)&amp;"_"&amp;W56)</f>
        <v>#REF!</v>
      </c>
      <c r="V56" t="str">
        <f t="shared" si="2"/>
        <v>PSSE_DMAT_HYB_SCR1000_XR10_P1_Q-0.395</v>
      </c>
    </row>
    <row r="57" spans="1:22" x14ac:dyDescent="0.25">
      <c r="A57" s="4" t="s">
        <v>145</v>
      </c>
      <c r="B57" s="4" t="s">
        <v>17</v>
      </c>
      <c r="C57" t="s">
        <v>46</v>
      </c>
      <c r="D57">
        <v>15</v>
      </c>
      <c r="E57">
        <v>1</v>
      </c>
      <c r="F57">
        <v>-0.39500000000000002</v>
      </c>
      <c r="G57" s="7">
        <v>1000</v>
      </c>
      <c r="H57" s="7">
        <v>10</v>
      </c>
      <c r="I57" t="e">
        <f>VLOOKUP(V57,#REF!,2,FALSE)</f>
        <v>#REF!</v>
      </c>
      <c r="J57">
        <v>0</v>
      </c>
      <c r="K57">
        <v>0</v>
      </c>
      <c r="L57" s="3">
        <v>0.43</v>
      </c>
      <c r="M57" t="e">
        <f t="shared" si="4"/>
        <v>#REF!</v>
      </c>
      <c r="N57" t="e">
        <f t="shared" si="5"/>
        <v>#REF!</v>
      </c>
      <c r="O57" t="e">
        <f>#REF!^2/((G57*#REF!)*(SQRT(1+H57^2)))</f>
        <v>#REF!</v>
      </c>
      <c r="P57" t="e">
        <f t="shared" si="6"/>
        <v>#REF!</v>
      </c>
      <c r="Q57" t="e">
        <f>VLOOKUP(V57,#REF!,4,FALSE)</f>
        <v>#REF!</v>
      </c>
      <c r="R57" s="12" t="e">
        <f>VLOOKUP(V57,#REF!,3,FALSE)</f>
        <v>#REF!</v>
      </c>
      <c r="S57">
        <v>-0.18000000000000002</v>
      </c>
      <c r="T57">
        <v>3</v>
      </c>
      <c r="U57" t="e">
        <f>IF(W57="","PSSE_Test_"&amp;A57&amp;"_"&amp;#REF!&amp;"_R0"&amp;"_SCR"&amp;ROUND(G57,2)&amp;"_XR"&amp;ROUND(H57,2)&amp;"_P"&amp;E57&amp;"_Q"&amp;VLOOKUP(F57,$AK$3:$AL$7,2,FALSE),"Test_"&amp;A57&amp;"_"&amp;#REF!&amp;"_R0"&amp;"_SCR"&amp;ROUND(G57,2)&amp;"_XR"&amp;ROUND(H57,2)&amp;"_P"&amp;E57&amp;"_Q"&amp;VLOOKUP(F57,$AK$3:$AL$7,2,FALSE)&amp;"_"&amp;W57)</f>
        <v>#REF!</v>
      </c>
      <c r="V57" t="str">
        <f t="shared" si="2"/>
        <v>PSSE_DMAT_HYB_SCR1000_XR10_P1_Q-0.395</v>
      </c>
    </row>
    <row r="58" spans="1:22" x14ac:dyDescent="0.25">
      <c r="A58" s="4" t="s">
        <v>146</v>
      </c>
      <c r="B58" s="4" t="s">
        <v>17</v>
      </c>
      <c r="C58" t="s">
        <v>46</v>
      </c>
      <c r="D58">
        <v>15</v>
      </c>
      <c r="E58">
        <v>1</v>
      </c>
      <c r="F58">
        <v>-0.39500000000000002</v>
      </c>
      <c r="G58" s="7">
        <v>1000</v>
      </c>
      <c r="H58" s="7">
        <v>10</v>
      </c>
      <c r="I58" t="e">
        <f>VLOOKUP(V58,#REF!,2,FALSE)</f>
        <v>#REF!</v>
      </c>
      <c r="J58">
        <v>0</v>
      </c>
      <c r="K58">
        <v>0</v>
      </c>
      <c r="L58" s="3">
        <v>0.43</v>
      </c>
      <c r="M58" t="e">
        <f t="shared" si="4"/>
        <v>#REF!</v>
      </c>
      <c r="N58" t="e">
        <f t="shared" si="5"/>
        <v>#REF!</v>
      </c>
      <c r="O58" t="e">
        <f>#REF!^2/((G58*#REF!)*(SQRT(1+H58^2)))</f>
        <v>#REF!</v>
      </c>
      <c r="P58" t="e">
        <f t="shared" si="6"/>
        <v>#REF!</v>
      </c>
      <c r="Q58" t="e">
        <f>VLOOKUP(V58,#REF!,4,FALSE)</f>
        <v>#REF!</v>
      </c>
      <c r="R58" s="12" t="e">
        <f>VLOOKUP(V58,#REF!,3,FALSE)</f>
        <v>#REF!</v>
      </c>
      <c r="S58">
        <v>-0.19000000000000003</v>
      </c>
      <c r="T58">
        <v>4</v>
      </c>
      <c r="U58" t="e">
        <f>IF(W58="","PSSE_Test_"&amp;A58&amp;"_"&amp;#REF!&amp;"_R0"&amp;"_SCR"&amp;ROUND(G58,2)&amp;"_XR"&amp;ROUND(H58,2)&amp;"_P"&amp;E58&amp;"_Q"&amp;VLOOKUP(F58,$AK$3:$AL$7,2,FALSE),"Test_"&amp;A58&amp;"_"&amp;#REF!&amp;"_R0"&amp;"_SCR"&amp;ROUND(G58,2)&amp;"_XR"&amp;ROUND(H58,2)&amp;"_P"&amp;E58&amp;"_Q"&amp;VLOOKUP(F58,$AK$3:$AL$7,2,FALSE)&amp;"_"&amp;W58)</f>
        <v>#REF!</v>
      </c>
      <c r="V58" t="str">
        <f t="shared" si="2"/>
        <v>PSSE_DMAT_HYB_SCR1000_XR10_P1_Q-0.395</v>
      </c>
    </row>
    <row r="59" spans="1:22" x14ac:dyDescent="0.25">
      <c r="A59" s="4" t="s">
        <v>147</v>
      </c>
      <c r="B59" s="4" t="s">
        <v>17</v>
      </c>
      <c r="C59" t="s">
        <v>46</v>
      </c>
      <c r="D59">
        <v>15</v>
      </c>
      <c r="E59">
        <v>1</v>
      </c>
      <c r="F59">
        <v>-0.39500000000000002</v>
      </c>
      <c r="G59" s="7">
        <v>1000</v>
      </c>
      <c r="H59" s="7">
        <v>10</v>
      </c>
      <c r="I59" t="e">
        <f>VLOOKUP(V59,#REF!,2,FALSE)</f>
        <v>#REF!</v>
      </c>
      <c r="J59">
        <v>0</v>
      </c>
      <c r="K59">
        <v>0</v>
      </c>
      <c r="L59" s="3">
        <v>0.43</v>
      </c>
      <c r="M59" t="e">
        <f t="shared" si="4"/>
        <v>#REF!</v>
      </c>
      <c r="N59" t="e">
        <f t="shared" si="5"/>
        <v>#REF!</v>
      </c>
      <c r="O59" t="e">
        <f>#REF!^2/((G59*#REF!)*(SQRT(1+H59^2)))</f>
        <v>#REF!</v>
      </c>
      <c r="P59" t="e">
        <f t="shared" si="6"/>
        <v>#REF!</v>
      </c>
      <c r="Q59" t="e">
        <f>VLOOKUP(V59,#REF!,4,FALSE)</f>
        <v>#REF!</v>
      </c>
      <c r="R59" s="12" t="e">
        <f>VLOOKUP(V59,#REF!,3,FALSE)</f>
        <v>#REF!</v>
      </c>
      <c r="S59">
        <v>-0.20000000000000004</v>
      </c>
      <c r="T59">
        <v>5</v>
      </c>
      <c r="U59" t="e">
        <f>IF(W59="","PSSE_Test_"&amp;A59&amp;"_"&amp;#REF!&amp;"_R0"&amp;"_SCR"&amp;ROUND(G59,2)&amp;"_XR"&amp;ROUND(H59,2)&amp;"_P"&amp;E59&amp;"_Q"&amp;VLOOKUP(F59,$AK$3:$AL$7,2,FALSE),"Test_"&amp;A59&amp;"_"&amp;#REF!&amp;"_R0"&amp;"_SCR"&amp;ROUND(G59,2)&amp;"_XR"&amp;ROUND(H59,2)&amp;"_P"&amp;E59&amp;"_Q"&amp;VLOOKUP(F59,$AK$3:$AL$7,2,FALSE)&amp;"_"&amp;W59)</f>
        <v>#REF!</v>
      </c>
      <c r="V59" t="str">
        <f t="shared" si="2"/>
        <v>PSSE_DMAT_HYB_SCR1000_XR10_P1_Q-0.395</v>
      </c>
    </row>
    <row r="60" spans="1:22" x14ac:dyDescent="0.25">
      <c r="A60" s="4" t="s">
        <v>148</v>
      </c>
      <c r="B60" s="4" t="s">
        <v>17</v>
      </c>
      <c r="C60" t="s">
        <v>46</v>
      </c>
      <c r="D60">
        <v>15</v>
      </c>
      <c r="E60">
        <v>1</v>
      </c>
      <c r="F60">
        <v>-0.39500000000000002</v>
      </c>
      <c r="G60" s="7">
        <v>1000</v>
      </c>
      <c r="H60" s="7">
        <v>10</v>
      </c>
      <c r="I60" t="e">
        <f>VLOOKUP(V60,#REF!,2,FALSE)</f>
        <v>#REF!</v>
      </c>
      <c r="J60">
        <v>0</v>
      </c>
      <c r="K60">
        <v>0</v>
      </c>
      <c r="L60" s="3">
        <v>0.43</v>
      </c>
      <c r="M60" t="e">
        <f t="shared" si="4"/>
        <v>#REF!</v>
      </c>
      <c r="N60" t="e">
        <f t="shared" si="5"/>
        <v>#REF!</v>
      </c>
      <c r="O60" t="e">
        <f>#REF!^2/((G60*#REF!)*(SQRT(1+H60^2)))</f>
        <v>#REF!</v>
      </c>
      <c r="P60" t="e">
        <f t="shared" si="6"/>
        <v>#REF!</v>
      </c>
      <c r="Q60" t="e">
        <f>VLOOKUP(V60,#REF!,4,FALSE)</f>
        <v>#REF!</v>
      </c>
      <c r="R60" s="12" t="e">
        <f>VLOOKUP(V60,#REF!,3,FALSE)</f>
        <v>#REF!</v>
      </c>
      <c r="S60">
        <v>-0.21000000000000005</v>
      </c>
      <c r="T60">
        <v>6</v>
      </c>
      <c r="U60" t="e">
        <f>IF(W60="","PSSE_Test_"&amp;A60&amp;"_"&amp;#REF!&amp;"_R0"&amp;"_SCR"&amp;ROUND(G60,2)&amp;"_XR"&amp;ROUND(H60,2)&amp;"_P"&amp;E60&amp;"_Q"&amp;VLOOKUP(F60,$AK$3:$AL$7,2,FALSE),"Test_"&amp;A60&amp;"_"&amp;#REF!&amp;"_R0"&amp;"_SCR"&amp;ROUND(G60,2)&amp;"_XR"&amp;ROUND(H60,2)&amp;"_P"&amp;E60&amp;"_Q"&amp;VLOOKUP(F60,$AK$3:$AL$7,2,FALSE)&amp;"_"&amp;W60)</f>
        <v>#REF!</v>
      </c>
      <c r="V60" t="str">
        <f t="shared" si="2"/>
        <v>PSSE_DMAT_HYB_SCR1000_XR10_P1_Q-0.395</v>
      </c>
    </row>
    <row r="61" spans="1:22" x14ac:dyDescent="0.25">
      <c r="A61" s="4" t="s">
        <v>149</v>
      </c>
      <c r="B61" s="4" t="s">
        <v>17</v>
      </c>
      <c r="C61" t="s">
        <v>46</v>
      </c>
      <c r="D61">
        <v>15</v>
      </c>
      <c r="E61">
        <v>1</v>
      </c>
      <c r="F61">
        <v>-0.39500000000000002</v>
      </c>
      <c r="G61" s="7">
        <v>1000</v>
      </c>
      <c r="H61" s="7">
        <v>10</v>
      </c>
      <c r="I61" t="e">
        <f>VLOOKUP(V61,#REF!,2,FALSE)</f>
        <v>#REF!</v>
      </c>
      <c r="J61">
        <v>0</v>
      </c>
      <c r="K61">
        <v>0</v>
      </c>
      <c r="L61" s="3">
        <v>0.43</v>
      </c>
      <c r="M61" t="e">
        <f t="shared" si="4"/>
        <v>#REF!</v>
      </c>
      <c r="N61" t="e">
        <f t="shared" si="5"/>
        <v>#REF!</v>
      </c>
      <c r="O61" t="e">
        <f>#REF!^2/((G61*#REF!)*(SQRT(1+H61^2)))</f>
        <v>#REF!</v>
      </c>
      <c r="P61" t="e">
        <f t="shared" si="6"/>
        <v>#REF!</v>
      </c>
      <c r="Q61" t="e">
        <f>VLOOKUP(V61,#REF!,4,FALSE)</f>
        <v>#REF!</v>
      </c>
      <c r="R61" s="12" t="e">
        <f>VLOOKUP(V61,#REF!,3,FALSE)</f>
        <v>#REF!</v>
      </c>
      <c r="S61">
        <v>-0.22000000000000006</v>
      </c>
      <c r="T61">
        <v>7</v>
      </c>
      <c r="U61" t="e">
        <f>IF(W61="","PSSE_Test_"&amp;A61&amp;"_"&amp;#REF!&amp;"_R0"&amp;"_SCR"&amp;ROUND(G61,2)&amp;"_XR"&amp;ROUND(H61,2)&amp;"_P"&amp;E61&amp;"_Q"&amp;VLOOKUP(F61,$AK$3:$AL$7,2,FALSE),"Test_"&amp;A61&amp;"_"&amp;#REF!&amp;"_R0"&amp;"_SCR"&amp;ROUND(G61,2)&amp;"_XR"&amp;ROUND(H61,2)&amp;"_P"&amp;E61&amp;"_Q"&amp;VLOOKUP(F61,$AK$3:$AL$7,2,FALSE)&amp;"_"&amp;W61)</f>
        <v>#REF!</v>
      </c>
      <c r="V61" t="str">
        <f t="shared" si="2"/>
        <v>PSSE_DMAT_HYB_SCR1000_XR10_P1_Q-0.395</v>
      </c>
    </row>
    <row r="62" spans="1:22" x14ac:dyDescent="0.25">
      <c r="A62" s="4" t="s">
        <v>150</v>
      </c>
      <c r="B62" s="4" t="s">
        <v>17</v>
      </c>
      <c r="C62" t="s">
        <v>46</v>
      </c>
      <c r="D62">
        <v>15</v>
      </c>
      <c r="E62">
        <v>1</v>
      </c>
      <c r="F62">
        <v>-0.39500000000000002</v>
      </c>
      <c r="G62" s="7">
        <v>1000</v>
      </c>
      <c r="H62" s="7">
        <v>10</v>
      </c>
      <c r="I62" t="e">
        <f>VLOOKUP(V62,#REF!,2,FALSE)</f>
        <v>#REF!</v>
      </c>
      <c r="J62">
        <v>0</v>
      </c>
      <c r="K62">
        <v>0</v>
      </c>
      <c r="L62" s="3">
        <v>0.43</v>
      </c>
      <c r="M62" t="e">
        <f t="shared" si="4"/>
        <v>#REF!</v>
      </c>
      <c r="N62" t="e">
        <f t="shared" si="5"/>
        <v>#REF!</v>
      </c>
      <c r="O62" t="e">
        <f>#REF!^2/((G62*#REF!)*(SQRT(1+H62^2)))</f>
        <v>#REF!</v>
      </c>
      <c r="P62" t="e">
        <f t="shared" si="6"/>
        <v>#REF!</v>
      </c>
      <c r="Q62" t="e">
        <f>VLOOKUP(V62,#REF!,4,FALSE)</f>
        <v>#REF!</v>
      </c>
      <c r="R62" s="12" t="e">
        <f>VLOOKUP(V62,#REF!,3,FALSE)</f>
        <v>#REF!</v>
      </c>
      <c r="S62">
        <v>-0.23000000000000007</v>
      </c>
      <c r="T62">
        <v>8</v>
      </c>
      <c r="U62" t="e">
        <f>IF(W62="","PSSE_Test_"&amp;A62&amp;"_"&amp;#REF!&amp;"_R0"&amp;"_SCR"&amp;ROUND(G62,2)&amp;"_XR"&amp;ROUND(H62,2)&amp;"_P"&amp;E62&amp;"_Q"&amp;VLOOKUP(F62,$AK$3:$AL$7,2,FALSE),"Test_"&amp;A62&amp;"_"&amp;#REF!&amp;"_R0"&amp;"_SCR"&amp;ROUND(G62,2)&amp;"_XR"&amp;ROUND(H62,2)&amp;"_P"&amp;E62&amp;"_Q"&amp;VLOOKUP(F62,$AK$3:$AL$7,2,FALSE)&amp;"_"&amp;W62)</f>
        <v>#REF!</v>
      </c>
      <c r="V62" t="str">
        <f t="shared" si="2"/>
        <v>PSSE_DMAT_HYB_SCR1000_XR10_P1_Q-0.395</v>
      </c>
    </row>
    <row r="63" spans="1:22" x14ac:dyDescent="0.25">
      <c r="A63" s="4" t="s">
        <v>151</v>
      </c>
      <c r="B63" s="4" t="s">
        <v>17</v>
      </c>
      <c r="C63" t="s">
        <v>46</v>
      </c>
      <c r="D63">
        <v>15</v>
      </c>
      <c r="E63">
        <v>1</v>
      </c>
      <c r="F63">
        <v>-0.39500000000000002</v>
      </c>
      <c r="G63" s="7">
        <v>1000</v>
      </c>
      <c r="H63" s="7">
        <v>10</v>
      </c>
      <c r="I63" t="e">
        <f>VLOOKUP(V63,#REF!,2,FALSE)</f>
        <v>#REF!</v>
      </c>
      <c r="J63">
        <v>0</v>
      </c>
      <c r="K63">
        <v>0</v>
      </c>
      <c r="L63" s="3">
        <v>0.43</v>
      </c>
      <c r="M63" t="e">
        <f t="shared" si="4"/>
        <v>#REF!</v>
      </c>
      <c r="N63" t="e">
        <f t="shared" si="5"/>
        <v>#REF!</v>
      </c>
      <c r="O63" t="e">
        <f>#REF!^2/((G63*#REF!)*(SQRT(1+H63^2)))</f>
        <v>#REF!</v>
      </c>
      <c r="P63" t="e">
        <f t="shared" si="6"/>
        <v>#REF!</v>
      </c>
      <c r="Q63" t="e">
        <f>VLOOKUP(V63,#REF!,4,FALSE)</f>
        <v>#REF!</v>
      </c>
      <c r="R63" s="12" t="e">
        <f>VLOOKUP(V63,#REF!,3,FALSE)</f>
        <v>#REF!</v>
      </c>
      <c r="S63">
        <v>-0.24000000000000007</v>
      </c>
      <c r="T63">
        <v>9</v>
      </c>
      <c r="U63" t="e">
        <f>IF(W63="","PSSE_Test_"&amp;A63&amp;"_"&amp;#REF!&amp;"_R0"&amp;"_SCR"&amp;ROUND(G63,2)&amp;"_XR"&amp;ROUND(H63,2)&amp;"_P"&amp;E63&amp;"_Q"&amp;VLOOKUP(F63,$AK$3:$AL$7,2,FALSE),"Test_"&amp;A63&amp;"_"&amp;#REF!&amp;"_R0"&amp;"_SCR"&amp;ROUND(G63,2)&amp;"_XR"&amp;ROUND(H63,2)&amp;"_P"&amp;E63&amp;"_Q"&amp;VLOOKUP(F63,$AK$3:$AL$7,2,FALSE)&amp;"_"&amp;W63)</f>
        <v>#REF!</v>
      </c>
      <c r="V63" t="str">
        <f t="shared" si="2"/>
        <v>PSSE_DMAT_HYB_SCR1000_XR10_P1_Q-0.395</v>
      </c>
    </row>
    <row r="64" spans="1:22" x14ac:dyDescent="0.25">
      <c r="A64" s="4" t="s">
        <v>152</v>
      </c>
      <c r="B64" s="4" t="s">
        <v>17</v>
      </c>
      <c r="C64" t="s">
        <v>46</v>
      </c>
      <c r="D64">
        <v>15</v>
      </c>
      <c r="E64">
        <v>1</v>
      </c>
      <c r="F64">
        <v>-0.39500000000000002</v>
      </c>
      <c r="G64" s="7">
        <v>1000</v>
      </c>
      <c r="H64" s="7">
        <v>10</v>
      </c>
      <c r="I64" t="e">
        <f>VLOOKUP(V64,#REF!,2,FALSE)</f>
        <v>#REF!</v>
      </c>
      <c r="J64">
        <v>0</v>
      </c>
      <c r="K64">
        <v>0</v>
      </c>
      <c r="L64" s="3">
        <v>0.43</v>
      </c>
      <c r="M64" t="e">
        <f t="shared" si="4"/>
        <v>#REF!</v>
      </c>
      <c r="N64" t="e">
        <f t="shared" si="5"/>
        <v>#REF!</v>
      </c>
      <c r="O64" t="e">
        <f>#REF!^2/((G64*#REF!)*(SQRT(1+H64^2)))</f>
        <v>#REF!</v>
      </c>
      <c r="P64" t="e">
        <f t="shared" si="6"/>
        <v>#REF!</v>
      </c>
      <c r="Q64" t="e">
        <f>VLOOKUP(V64,#REF!,4,FALSE)</f>
        <v>#REF!</v>
      </c>
      <c r="R64" s="12" t="e">
        <f>VLOOKUP(V64,#REF!,3,FALSE)</f>
        <v>#REF!</v>
      </c>
      <c r="S64">
        <v>-0.25000000000000006</v>
      </c>
      <c r="T64">
        <v>9</v>
      </c>
      <c r="U64" t="e">
        <f>IF(W64="","PSSE_Test_"&amp;A64&amp;"_"&amp;#REF!&amp;"_R0"&amp;"_SCR"&amp;ROUND(G64,2)&amp;"_XR"&amp;ROUND(H64,2)&amp;"_P"&amp;E64&amp;"_Q"&amp;VLOOKUP(F64,$AK$3:$AL$7,2,FALSE),"Test_"&amp;A64&amp;"_"&amp;#REF!&amp;"_R0"&amp;"_SCR"&amp;ROUND(G64,2)&amp;"_XR"&amp;ROUND(H64,2)&amp;"_P"&amp;E64&amp;"_Q"&amp;VLOOKUP(F64,$AK$3:$AL$7,2,FALSE)&amp;"_"&amp;W64)</f>
        <v>#REF!</v>
      </c>
      <c r="V64" t="str">
        <f t="shared" si="2"/>
        <v>PSSE_DMAT_HYB_SCR1000_XR10_P1_Q-0.395</v>
      </c>
    </row>
    <row r="65" spans="1:22" x14ac:dyDescent="0.25">
      <c r="A65" s="4" t="s">
        <v>153</v>
      </c>
      <c r="B65" s="4" t="s">
        <v>17</v>
      </c>
      <c r="C65" t="s">
        <v>46</v>
      </c>
      <c r="D65">
        <v>15</v>
      </c>
      <c r="E65">
        <v>1</v>
      </c>
      <c r="F65">
        <v>-0.39500000000000002</v>
      </c>
      <c r="G65" s="7">
        <v>1000</v>
      </c>
      <c r="H65" s="7">
        <v>10</v>
      </c>
      <c r="I65" t="e">
        <f>VLOOKUP(V65,#REF!,2,FALSE)</f>
        <v>#REF!</v>
      </c>
      <c r="J65">
        <v>0</v>
      </c>
      <c r="K65">
        <v>0</v>
      </c>
      <c r="L65" s="3">
        <v>0.43</v>
      </c>
      <c r="M65" t="e">
        <f t="shared" si="4"/>
        <v>#REF!</v>
      </c>
      <c r="N65" t="e">
        <f t="shared" si="5"/>
        <v>#REF!</v>
      </c>
      <c r="O65" t="e">
        <f>#REF!^2/((G65*#REF!)*(SQRT(1+H65^2)))</f>
        <v>#REF!</v>
      </c>
      <c r="P65" t="e">
        <f t="shared" si="6"/>
        <v>#REF!</v>
      </c>
      <c r="Q65" t="e">
        <f>VLOOKUP(V65,#REF!,4,FALSE)</f>
        <v>#REF!</v>
      </c>
      <c r="R65" s="12" t="e">
        <f>VLOOKUP(V65,#REF!,3,FALSE)</f>
        <v>#REF!</v>
      </c>
      <c r="S65">
        <v>-0.26000000000000006</v>
      </c>
      <c r="T65">
        <v>9</v>
      </c>
      <c r="U65" t="e">
        <f>IF(W65="","PSSE_Test_"&amp;A65&amp;"_"&amp;#REF!&amp;"_R0"&amp;"_SCR"&amp;ROUND(G65,2)&amp;"_XR"&amp;ROUND(H65,2)&amp;"_P"&amp;E65&amp;"_Q"&amp;VLOOKUP(F65,$AK$3:$AL$7,2,FALSE),"Test_"&amp;A65&amp;"_"&amp;#REF!&amp;"_R0"&amp;"_SCR"&amp;ROUND(G65,2)&amp;"_XR"&amp;ROUND(H65,2)&amp;"_P"&amp;E65&amp;"_Q"&amp;VLOOKUP(F65,$AK$3:$AL$7,2,FALSE)&amp;"_"&amp;W65)</f>
        <v>#REF!</v>
      </c>
      <c r="V65" t="str">
        <f t="shared" si="2"/>
        <v>PSSE_DMAT_HYB_SCR1000_XR10_P1_Q-0.395</v>
      </c>
    </row>
    <row r="66" spans="1:22" x14ac:dyDescent="0.25">
      <c r="A66" s="4" t="s">
        <v>154</v>
      </c>
      <c r="B66" s="4" t="s">
        <v>17</v>
      </c>
      <c r="C66" t="s">
        <v>46</v>
      </c>
      <c r="D66">
        <v>15</v>
      </c>
      <c r="E66">
        <v>1</v>
      </c>
      <c r="F66">
        <v>-0.39500000000000002</v>
      </c>
      <c r="G66" s="7">
        <v>1000</v>
      </c>
      <c r="H66" s="7">
        <v>10</v>
      </c>
      <c r="I66" t="e">
        <f>VLOOKUP(V66,#REF!,2,FALSE)</f>
        <v>#REF!</v>
      </c>
      <c r="J66">
        <v>0</v>
      </c>
      <c r="K66">
        <v>0</v>
      </c>
      <c r="L66" s="3">
        <v>0.43</v>
      </c>
      <c r="M66" t="e">
        <f t="shared" si="4"/>
        <v>#REF!</v>
      </c>
      <c r="N66" t="e">
        <f t="shared" si="5"/>
        <v>#REF!</v>
      </c>
      <c r="O66" t="e">
        <f>#REF!^2/((G66*#REF!)*(SQRT(1+H66^2)))</f>
        <v>#REF!</v>
      </c>
      <c r="P66" t="e">
        <f t="shared" si="6"/>
        <v>#REF!</v>
      </c>
      <c r="Q66" t="e">
        <f>VLOOKUP(V66,#REF!,4,FALSE)</f>
        <v>#REF!</v>
      </c>
      <c r="R66" s="12" t="e">
        <f>VLOOKUP(V66,#REF!,3,FALSE)</f>
        <v>#REF!</v>
      </c>
      <c r="S66">
        <v>-0.27000000000000007</v>
      </c>
      <c r="T66">
        <v>9</v>
      </c>
      <c r="U66" t="e">
        <f>IF(W66="","PSSE_Test_"&amp;A66&amp;"_"&amp;#REF!&amp;"_R0"&amp;"_SCR"&amp;ROUND(G66,2)&amp;"_XR"&amp;ROUND(H66,2)&amp;"_P"&amp;E66&amp;"_Q"&amp;VLOOKUP(F66,$AK$3:$AL$7,2,FALSE),"Test_"&amp;A66&amp;"_"&amp;#REF!&amp;"_R0"&amp;"_SCR"&amp;ROUND(G66,2)&amp;"_XR"&amp;ROUND(H66,2)&amp;"_P"&amp;E66&amp;"_Q"&amp;VLOOKUP(F66,$AK$3:$AL$7,2,FALSE)&amp;"_"&amp;W66)</f>
        <v>#REF!</v>
      </c>
      <c r="V66" t="str">
        <f t="shared" ref="V66:V129" si="7">"PSSE_DMAT_HYB_SCR"&amp;ROUND(G66,2)&amp;"_XR"&amp;ROUND(H66,2)&amp;"_P"&amp;E66&amp;"_Q"&amp;F66</f>
        <v>PSSE_DMAT_HYB_SCR1000_XR10_P1_Q-0.395</v>
      </c>
    </row>
    <row r="67" spans="1:22" x14ac:dyDescent="0.25">
      <c r="A67" s="4" t="s">
        <v>155</v>
      </c>
      <c r="B67" s="4" t="s">
        <v>17</v>
      </c>
      <c r="C67" t="s">
        <v>46</v>
      </c>
      <c r="D67">
        <v>15</v>
      </c>
      <c r="E67">
        <v>1</v>
      </c>
      <c r="F67">
        <v>-0.39500000000000002</v>
      </c>
      <c r="G67" s="7">
        <v>1000</v>
      </c>
      <c r="H67" s="7">
        <v>10</v>
      </c>
      <c r="I67" t="e">
        <f>VLOOKUP(V67,#REF!,2,FALSE)</f>
        <v>#REF!</v>
      </c>
      <c r="J67">
        <v>0</v>
      </c>
      <c r="K67">
        <v>0</v>
      </c>
      <c r="L67" s="3">
        <v>0.43</v>
      </c>
      <c r="M67" t="e">
        <f t="shared" si="4"/>
        <v>#REF!</v>
      </c>
      <c r="N67" t="e">
        <f t="shared" si="5"/>
        <v>#REF!</v>
      </c>
      <c r="O67" t="e">
        <f>#REF!^2/((G67*#REF!)*(SQRT(1+H67^2)))</f>
        <v>#REF!</v>
      </c>
      <c r="P67" t="e">
        <f t="shared" si="6"/>
        <v>#REF!</v>
      </c>
      <c r="Q67" t="e">
        <f>VLOOKUP(V67,#REF!,4,FALSE)</f>
        <v>#REF!</v>
      </c>
      <c r="R67" s="12" t="e">
        <f>VLOOKUP(V67,#REF!,3,FALSE)</f>
        <v>#REF!</v>
      </c>
      <c r="S67">
        <v>-0.28000000000000008</v>
      </c>
      <c r="T67">
        <v>9</v>
      </c>
      <c r="U67" t="e">
        <f>IF(W67="","PSSE_Test_"&amp;A67&amp;"_"&amp;#REF!&amp;"_R0"&amp;"_SCR"&amp;ROUND(G67,2)&amp;"_XR"&amp;ROUND(H67,2)&amp;"_P"&amp;E67&amp;"_Q"&amp;VLOOKUP(F67,$AK$3:$AL$7,2,FALSE),"Test_"&amp;A67&amp;"_"&amp;#REF!&amp;"_R0"&amp;"_SCR"&amp;ROUND(G67,2)&amp;"_XR"&amp;ROUND(H67,2)&amp;"_P"&amp;E67&amp;"_Q"&amp;VLOOKUP(F67,$AK$3:$AL$7,2,FALSE)&amp;"_"&amp;W67)</f>
        <v>#REF!</v>
      </c>
      <c r="V67" t="str">
        <f t="shared" si="7"/>
        <v>PSSE_DMAT_HYB_SCR1000_XR10_P1_Q-0.395</v>
      </c>
    </row>
    <row r="68" spans="1:22" x14ac:dyDescent="0.25">
      <c r="A68" s="4" t="s">
        <v>156</v>
      </c>
      <c r="B68" s="4" t="s">
        <v>17</v>
      </c>
      <c r="C68" t="s">
        <v>46</v>
      </c>
      <c r="D68">
        <v>15</v>
      </c>
      <c r="E68">
        <v>1</v>
      </c>
      <c r="F68">
        <v>-0.39500000000000002</v>
      </c>
      <c r="G68" s="7">
        <v>1000</v>
      </c>
      <c r="H68" s="7">
        <v>10</v>
      </c>
      <c r="I68" t="e">
        <f>VLOOKUP(V68,#REF!,2,FALSE)</f>
        <v>#REF!</v>
      </c>
      <c r="J68">
        <v>0</v>
      </c>
      <c r="K68">
        <v>0</v>
      </c>
      <c r="L68" s="3">
        <v>0.43</v>
      </c>
      <c r="M68" t="e">
        <f t="shared" si="4"/>
        <v>#REF!</v>
      </c>
      <c r="N68" t="e">
        <f t="shared" si="5"/>
        <v>#REF!</v>
      </c>
      <c r="O68" t="e">
        <f>#REF!^2/((G68*#REF!)*(SQRT(1+H68^2)))</f>
        <v>#REF!</v>
      </c>
      <c r="P68" t="e">
        <f t="shared" si="6"/>
        <v>#REF!</v>
      </c>
      <c r="Q68" t="e">
        <f>VLOOKUP(V68,#REF!,4,FALSE)</f>
        <v>#REF!</v>
      </c>
      <c r="R68" s="12" t="e">
        <f>VLOOKUP(V68,#REF!,3,FALSE)</f>
        <v>#REF!</v>
      </c>
      <c r="S68">
        <v>-0.29000000000000009</v>
      </c>
      <c r="T68">
        <v>9</v>
      </c>
      <c r="U68" t="e">
        <f>IF(W68="","PSSE_Test_"&amp;A68&amp;"_"&amp;#REF!&amp;"_R0"&amp;"_SCR"&amp;ROUND(G68,2)&amp;"_XR"&amp;ROUND(H68,2)&amp;"_P"&amp;E68&amp;"_Q"&amp;VLOOKUP(F68,$AK$3:$AL$7,2,FALSE),"Test_"&amp;A68&amp;"_"&amp;#REF!&amp;"_R0"&amp;"_SCR"&amp;ROUND(G68,2)&amp;"_XR"&amp;ROUND(H68,2)&amp;"_P"&amp;E68&amp;"_Q"&amp;VLOOKUP(F68,$AK$3:$AL$7,2,FALSE)&amp;"_"&amp;W68)</f>
        <v>#REF!</v>
      </c>
      <c r="V68" t="str">
        <f t="shared" si="7"/>
        <v>PSSE_DMAT_HYB_SCR1000_XR10_P1_Q-0.395</v>
      </c>
    </row>
    <row r="69" spans="1:22" x14ac:dyDescent="0.25">
      <c r="A69" s="4" t="s">
        <v>157</v>
      </c>
      <c r="B69" s="4" t="s">
        <v>17</v>
      </c>
      <c r="C69" t="s">
        <v>46</v>
      </c>
      <c r="D69">
        <v>15</v>
      </c>
      <c r="E69">
        <v>1</v>
      </c>
      <c r="F69">
        <v>-0.39500000000000002</v>
      </c>
      <c r="G69" s="7">
        <v>1000</v>
      </c>
      <c r="H69" s="7">
        <v>10</v>
      </c>
      <c r="I69" t="e">
        <f>VLOOKUP(V69,#REF!,2,FALSE)</f>
        <v>#REF!</v>
      </c>
      <c r="J69">
        <v>0</v>
      </c>
      <c r="K69">
        <v>0</v>
      </c>
      <c r="L69" s="3">
        <v>0.43</v>
      </c>
      <c r="M69" t="e">
        <f t="shared" si="4"/>
        <v>#REF!</v>
      </c>
      <c r="N69" t="e">
        <f t="shared" si="5"/>
        <v>#REF!</v>
      </c>
      <c r="O69" t="e">
        <f>#REF!^2/((G69*#REF!)*(SQRT(1+H69^2)))</f>
        <v>#REF!</v>
      </c>
      <c r="P69" t="e">
        <f t="shared" si="6"/>
        <v>#REF!</v>
      </c>
      <c r="Q69" t="e">
        <f>VLOOKUP(V69,#REF!,4,FALSE)</f>
        <v>#REF!</v>
      </c>
      <c r="R69" s="12" t="e">
        <f>VLOOKUP(V69,#REF!,3,FALSE)</f>
        <v>#REF!</v>
      </c>
      <c r="S69">
        <v>-0.3000000000000001</v>
      </c>
      <c r="T69">
        <v>9</v>
      </c>
      <c r="U69" t="e">
        <f>IF(W69="","PSSE_Test_"&amp;A69&amp;"_"&amp;#REF!&amp;"_R0"&amp;"_SCR"&amp;ROUND(G69,2)&amp;"_XR"&amp;ROUND(H69,2)&amp;"_P"&amp;E69&amp;"_Q"&amp;VLOOKUP(F69,$AK$3:$AL$7,2,FALSE),"Test_"&amp;A69&amp;"_"&amp;#REF!&amp;"_R0"&amp;"_SCR"&amp;ROUND(G69,2)&amp;"_XR"&amp;ROUND(H69,2)&amp;"_P"&amp;E69&amp;"_Q"&amp;VLOOKUP(F69,$AK$3:$AL$7,2,FALSE)&amp;"_"&amp;W69)</f>
        <v>#REF!</v>
      </c>
      <c r="V69" t="str">
        <f t="shared" si="7"/>
        <v>PSSE_DMAT_HYB_SCR1000_XR10_P1_Q-0.395</v>
      </c>
    </row>
    <row r="70" spans="1:22" x14ac:dyDescent="0.25">
      <c r="A70" s="4" t="s">
        <v>260</v>
      </c>
      <c r="B70" s="4" t="s">
        <v>17</v>
      </c>
      <c r="C70" t="s">
        <v>46</v>
      </c>
      <c r="D70">
        <v>15</v>
      </c>
      <c r="E70">
        <v>1</v>
      </c>
      <c r="F70">
        <v>0</v>
      </c>
      <c r="G70" s="7">
        <v>1000</v>
      </c>
      <c r="H70" s="7">
        <v>10</v>
      </c>
      <c r="I70" t="e">
        <f>VLOOKUP(V70,#REF!,2,FALSE)</f>
        <v>#REF!</v>
      </c>
      <c r="J70">
        <v>0</v>
      </c>
      <c r="K70">
        <v>0</v>
      </c>
      <c r="L70" s="3">
        <v>0.43</v>
      </c>
      <c r="M70" t="e">
        <f t="shared" si="4"/>
        <v>#REF!</v>
      </c>
      <c r="N70" t="e">
        <f t="shared" si="5"/>
        <v>#REF!</v>
      </c>
      <c r="O70" t="e">
        <f>#REF!^2/((G70*#REF!)*(SQRT(1+H70^2)))</f>
        <v>#REF!</v>
      </c>
      <c r="P70" t="e">
        <f t="shared" si="6"/>
        <v>#REF!</v>
      </c>
      <c r="Q70" t="e">
        <f>VLOOKUP(V70,#REF!,4,FALSE)</f>
        <v>#REF!</v>
      </c>
      <c r="R70" s="12" t="e">
        <f>VLOOKUP(V70,#REF!,3,FALSE)</f>
        <v>#REF!</v>
      </c>
      <c r="S70">
        <v>-0.15</v>
      </c>
      <c r="T70">
        <v>0</v>
      </c>
      <c r="U70" t="e">
        <f>IF(W70="","PSSE_Test_"&amp;A70&amp;"_"&amp;#REF!&amp;"_R0"&amp;"_SCR"&amp;ROUND(G70,2)&amp;"_XR"&amp;ROUND(H70,2)&amp;"_P"&amp;E70&amp;"_Q"&amp;VLOOKUP(F70,$AK$3:$AL$7,2,FALSE),"Test_"&amp;A70&amp;"_"&amp;#REF!&amp;"_R0"&amp;"_SCR"&amp;ROUND(G70,2)&amp;"_XR"&amp;ROUND(H70,2)&amp;"_P"&amp;E70&amp;"_Q"&amp;VLOOKUP(F70,$AK$3:$AL$7,2,FALSE)&amp;"_"&amp;W70)</f>
        <v>#REF!</v>
      </c>
      <c r="V70" t="str">
        <f t="shared" si="7"/>
        <v>PSSE_DMAT_HYB_SCR1000_XR10_P1_Q0</v>
      </c>
    </row>
    <row r="71" spans="1:22" x14ac:dyDescent="0.25">
      <c r="A71" s="4" t="s">
        <v>261</v>
      </c>
      <c r="B71" s="4" t="s">
        <v>17</v>
      </c>
      <c r="C71" t="s">
        <v>46</v>
      </c>
      <c r="D71">
        <v>15</v>
      </c>
      <c r="E71">
        <v>1</v>
      </c>
      <c r="F71">
        <v>0</v>
      </c>
      <c r="G71" s="7">
        <v>1000</v>
      </c>
      <c r="H71" s="7">
        <v>10</v>
      </c>
      <c r="I71" t="e">
        <f>VLOOKUP(V71,#REF!,2,FALSE)</f>
        <v>#REF!</v>
      </c>
      <c r="J71">
        <v>0</v>
      </c>
      <c r="K71">
        <v>0</v>
      </c>
      <c r="L71" s="3">
        <v>0.43</v>
      </c>
      <c r="M71" t="e">
        <f t="shared" si="4"/>
        <v>#REF!</v>
      </c>
      <c r="N71" t="e">
        <f t="shared" si="5"/>
        <v>#REF!</v>
      </c>
      <c r="O71" t="e">
        <f>#REF!^2/((G71*#REF!)*(SQRT(1+H71^2)))</f>
        <v>#REF!</v>
      </c>
      <c r="P71" t="e">
        <f t="shared" si="6"/>
        <v>#REF!</v>
      </c>
      <c r="Q71" t="e">
        <f>VLOOKUP(V71,#REF!,4,FALSE)</f>
        <v>#REF!</v>
      </c>
      <c r="R71" s="12" t="e">
        <f>VLOOKUP(V71,#REF!,3,FALSE)</f>
        <v>#REF!</v>
      </c>
      <c r="S71">
        <v>-0.16</v>
      </c>
      <c r="T71">
        <v>1</v>
      </c>
      <c r="U71" t="e">
        <f>IF(W71="","PSSE_Test_"&amp;A71&amp;"_"&amp;#REF!&amp;"_R0"&amp;"_SCR"&amp;ROUND(G71,2)&amp;"_XR"&amp;ROUND(H71,2)&amp;"_P"&amp;E71&amp;"_Q"&amp;VLOOKUP(F71,$AK$3:$AL$7,2,FALSE),"Test_"&amp;A71&amp;"_"&amp;#REF!&amp;"_R0"&amp;"_SCR"&amp;ROUND(G71,2)&amp;"_XR"&amp;ROUND(H71,2)&amp;"_P"&amp;E71&amp;"_Q"&amp;VLOOKUP(F71,$AK$3:$AL$7,2,FALSE)&amp;"_"&amp;W71)</f>
        <v>#REF!</v>
      </c>
      <c r="V71" t="str">
        <f t="shared" si="7"/>
        <v>PSSE_DMAT_HYB_SCR1000_XR10_P1_Q0</v>
      </c>
    </row>
    <row r="72" spans="1:22" x14ac:dyDescent="0.25">
      <c r="A72" s="4" t="s">
        <v>262</v>
      </c>
      <c r="B72" s="4" t="s">
        <v>17</v>
      </c>
      <c r="C72" t="s">
        <v>46</v>
      </c>
      <c r="D72">
        <v>15</v>
      </c>
      <c r="E72">
        <v>1</v>
      </c>
      <c r="F72">
        <v>0</v>
      </c>
      <c r="G72" s="7">
        <v>1000</v>
      </c>
      <c r="H72" s="7">
        <v>10</v>
      </c>
      <c r="I72" t="e">
        <f>VLOOKUP(V72,#REF!,2,FALSE)</f>
        <v>#REF!</v>
      </c>
      <c r="J72">
        <v>0</v>
      </c>
      <c r="K72">
        <v>0</v>
      </c>
      <c r="L72" s="3">
        <v>0.43</v>
      </c>
      <c r="M72" t="e">
        <f t="shared" si="4"/>
        <v>#REF!</v>
      </c>
      <c r="N72" t="e">
        <f t="shared" si="5"/>
        <v>#REF!</v>
      </c>
      <c r="O72" t="e">
        <f>#REF!^2/((G72*#REF!)*(SQRT(1+H72^2)))</f>
        <v>#REF!</v>
      </c>
      <c r="P72" t="e">
        <f t="shared" si="6"/>
        <v>#REF!</v>
      </c>
      <c r="Q72" t="e">
        <f>VLOOKUP(V72,#REF!,4,FALSE)</f>
        <v>#REF!</v>
      </c>
      <c r="R72" s="12" t="e">
        <f>VLOOKUP(V72,#REF!,3,FALSE)</f>
        <v>#REF!</v>
      </c>
      <c r="S72">
        <v>-0.17</v>
      </c>
      <c r="T72">
        <v>2</v>
      </c>
      <c r="U72" t="e">
        <f>IF(W72="","PSSE_Test_"&amp;A72&amp;"_"&amp;#REF!&amp;"_R0"&amp;"_SCR"&amp;ROUND(G72,2)&amp;"_XR"&amp;ROUND(H72,2)&amp;"_P"&amp;E72&amp;"_Q"&amp;VLOOKUP(F72,$AK$3:$AL$7,2,FALSE),"Test_"&amp;A72&amp;"_"&amp;#REF!&amp;"_R0"&amp;"_SCR"&amp;ROUND(G72,2)&amp;"_XR"&amp;ROUND(H72,2)&amp;"_P"&amp;E72&amp;"_Q"&amp;VLOOKUP(F72,$AK$3:$AL$7,2,FALSE)&amp;"_"&amp;W72)</f>
        <v>#REF!</v>
      </c>
      <c r="V72" t="str">
        <f t="shared" si="7"/>
        <v>PSSE_DMAT_HYB_SCR1000_XR10_P1_Q0</v>
      </c>
    </row>
    <row r="73" spans="1:22" x14ac:dyDescent="0.25">
      <c r="A73" s="4" t="s">
        <v>263</v>
      </c>
      <c r="B73" s="4" t="s">
        <v>17</v>
      </c>
      <c r="C73" t="s">
        <v>46</v>
      </c>
      <c r="D73">
        <v>15</v>
      </c>
      <c r="E73">
        <v>1</v>
      </c>
      <c r="F73">
        <v>0</v>
      </c>
      <c r="G73" s="7">
        <v>1000</v>
      </c>
      <c r="H73" s="7">
        <v>10</v>
      </c>
      <c r="I73" t="e">
        <f>VLOOKUP(V73,#REF!,2,FALSE)</f>
        <v>#REF!</v>
      </c>
      <c r="J73">
        <v>0</v>
      </c>
      <c r="K73">
        <v>0</v>
      </c>
      <c r="L73" s="3">
        <v>0.43</v>
      </c>
      <c r="M73" t="e">
        <f t="shared" si="4"/>
        <v>#REF!</v>
      </c>
      <c r="N73" t="e">
        <f t="shared" si="5"/>
        <v>#REF!</v>
      </c>
      <c r="O73" t="e">
        <f>#REF!^2/((G73*#REF!)*(SQRT(1+H73^2)))</f>
        <v>#REF!</v>
      </c>
      <c r="P73" t="e">
        <f t="shared" si="6"/>
        <v>#REF!</v>
      </c>
      <c r="Q73" t="e">
        <f>VLOOKUP(V73,#REF!,4,FALSE)</f>
        <v>#REF!</v>
      </c>
      <c r="R73" s="12" t="e">
        <f>VLOOKUP(V73,#REF!,3,FALSE)</f>
        <v>#REF!</v>
      </c>
      <c r="S73">
        <v>-0.18000000000000002</v>
      </c>
      <c r="T73">
        <v>3</v>
      </c>
      <c r="U73" t="e">
        <f>IF(W73="","PSSE_Test_"&amp;A73&amp;"_"&amp;#REF!&amp;"_R0"&amp;"_SCR"&amp;ROUND(G73,2)&amp;"_XR"&amp;ROUND(H73,2)&amp;"_P"&amp;E73&amp;"_Q"&amp;VLOOKUP(F73,$AK$3:$AL$7,2,FALSE),"Test_"&amp;A73&amp;"_"&amp;#REF!&amp;"_R0"&amp;"_SCR"&amp;ROUND(G73,2)&amp;"_XR"&amp;ROUND(H73,2)&amp;"_P"&amp;E73&amp;"_Q"&amp;VLOOKUP(F73,$AK$3:$AL$7,2,FALSE)&amp;"_"&amp;W73)</f>
        <v>#REF!</v>
      </c>
      <c r="V73" t="str">
        <f t="shared" si="7"/>
        <v>PSSE_DMAT_HYB_SCR1000_XR10_P1_Q0</v>
      </c>
    </row>
    <row r="74" spans="1:22" x14ac:dyDescent="0.25">
      <c r="A74" s="4" t="s">
        <v>264</v>
      </c>
      <c r="B74" s="4" t="s">
        <v>17</v>
      </c>
      <c r="C74" t="s">
        <v>46</v>
      </c>
      <c r="D74">
        <v>15</v>
      </c>
      <c r="E74">
        <v>1</v>
      </c>
      <c r="F74">
        <v>0</v>
      </c>
      <c r="G74" s="7">
        <v>1000</v>
      </c>
      <c r="H74" s="7">
        <v>10</v>
      </c>
      <c r="I74" t="e">
        <f>VLOOKUP(V74,#REF!,2,FALSE)</f>
        <v>#REF!</v>
      </c>
      <c r="J74">
        <v>0</v>
      </c>
      <c r="K74">
        <v>0</v>
      </c>
      <c r="L74" s="3">
        <v>0.43</v>
      </c>
      <c r="M74" t="e">
        <f t="shared" si="4"/>
        <v>#REF!</v>
      </c>
      <c r="N74" t="e">
        <f t="shared" si="5"/>
        <v>#REF!</v>
      </c>
      <c r="O74" t="e">
        <f>#REF!^2/((G74*#REF!)*(SQRT(1+H74^2)))</f>
        <v>#REF!</v>
      </c>
      <c r="P74" t="e">
        <f t="shared" si="6"/>
        <v>#REF!</v>
      </c>
      <c r="Q74" t="e">
        <f>VLOOKUP(V74,#REF!,4,FALSE)</f>
        <v>#REF!</v>
      </c>
      <c r="R74" s="12" t="e">
        <f>VLOOKUP(V74,#REF!,3,FALSE)</f>
        <v>#REF!</v>
      </c>
      <c r="S74">
        <v>-0.19000000000000003</v>
      </c>
      <c r="T74">
        <v>4</v>
      </c>
      <c r="U74" t="e">
        <f>IF(W74="","PSSE_Test_"&amp;A74&amp;"_"&amp;#REF!&amp;"_R0"&amp;"_SCR"&amp;ROUND(G74,2)&amp;"_XR"&amp;ROUND(H74,2)&amp;"_P"&amp;E74&amp;"_Q"&amp;VLOOKUP(F74,$AK$3:$AL$7,2,FALSE),"Test_"&amp;A74&amp;"_"&amp;#REF!&amp;"_R0"&amp;"_SCR"&amp;ROUND(G74,2)&amp;"_XR"&amp;ROUND(H74,2)&amp;"_P"&amp;E74&amp;"_Q"&amp;VLOOKUP(F74,$AK$3:$AL$7,2,FALSE)&amp;"_"&amp;W74)</f>
        <v>#REF!</v>
      </c>
      <c r="V74" t="str">
        <f t="shared" si="7"/>
        <v>PSSE_DMAT_HYB_SCR1000_XR10_P1_Q0</v>
      </c>
    </row>
    <row r="75" spans="1:22" x14ac:dyDescent="0.25">
      <c r="A75" s="4" t="s">
        <v>265</v>
      </c>
      <c r="B75" s="4" t="s">
        <v>17</v>
      </c>
      <c r="C75" t="s">
        <v>46</v>
      </c>
      <c r="D75">
        <v>15</v>
      </c>
      <c r="E75">
        <v>1</v>
      </c>
      <c r="F75">
        <v>0</v>
      </c>
      <c r="G75" s="7">
        <v>1000</v>
      </c>
      <c r="H75" s="7">
        <v>10</v>
      </c>
      <c r="I75" t="e">
        <f>VLOOKUP(V75,#REF!,2,FALSE)</f>
        <v>#REF!</v>
      </c>
      <c r="J75">
        <v>0</v>
      </c>
      <c r="K75">
        <v>0</v>
      </c>
      <c r="L75" s="3">
        <v>0.43</v>
      </c>
      <c r="M75" t="e">
        <f t="shared" si="4"/>
        <v>#REF!</v>
      </c>
      <c r="N75" t="e">
        <f t="shared" si="5"/>
        <v>#REF!</v>
      </c>
      <c r="O75" t="e">
        <f>#REF!^2/((G75*#REF!)*(SQRT(1+H75^2)))</f>
        <v>#REF!</v>
      </c>
      <c r="P75" t="e">
        <f t="shared" si="6"/>
        <v>#REF!</v>
      </c>
      <c r="Q75" t="e">
        <f>VLOOKUP(V75,#REF!,4,FALSE)</f>
        <v>#REF!</v>
      </c>
      <c r="R75" s="12" t="e">
        <f>VLOOKUP(V75,#REF!,3,FALSE)</f>
        <v>#REF!</v>
      </c>
      <c r="S75">
        <v>-0.20000000000000004</v>
      </c>
      <c r="T75">
        <v>5</v>
      </c>
      <c r="U75" t="e">
        <f>IF(W75="","PSSE_Test_"&amp;A75&amp;"_"&amp;#REF!&amp;"_R0"&amp;"_SCR"&amp;ROUND(G75,2)&amp;"_XR"&amp;ROUND(H75,2)&amp;"_P"&amp;E75&amp;"_Q"&amp;VLOOKUP(F75,$AK$3:$AL$7,2,FALSE),"Test_"&amp;A75&amp;"_"&amp;#REF!&amp;"_R0"&amp;"_SCR"&amp;ROUND(G75,2)&amp;"_XR"&amp;ROUND(H75,2)&amp;"_P"&amp;E75&amp;"_Q"&amp;VLOOKUP(F75,$AK$3:$AL$7,2,FALSE)&amp;"_"&amp;W75)</f>
        <v>#REF!</v>
      </c>
      <c r="V75" t="str">
        <f t="shared" si="7"/>
        <v>PSSE_DMAT_HYB_SCR1000_XR10_P1_Q0</v>
      </c>
    </row>
    <row r="76" spans="1:22" x14ac:dyDescent="0.25">
      <c r="A76" s="4" t="s">
        <v>266</v>
      </c>
      <c r="B76" s="4" t="s">
        <v>17</v>
      </c>
      <c r="C76" t="s">
        <v>46</v>
      </c>
      <c r="D76">
        <v>15</v>
      </c>
      <c r="E76">
        <v>1</v>
      </c>
      <c r="F76">
        <v>0</v>
      </c>
      <c r="G76" s="7">
        <v>1000</v>
      </c>
      <c r="H76" s="7">
        <v>10</v>
      </c>
      <c r="I76" t="e">
        <f>VLOOKUP(V76,#REF!,2,FALSE)</f>
        <v>#REF!</v>
      </c>
      <c r="J76">
        <v>0</v>
      </c>
      <c r="K76">
        <v>0</v>
      </c>
      <c r="L76" s="3">
        <v>0.43</v>
      </c>
      <c r="M76" t="e">
        <f t="shared" si="4"/>
        <v>#REF!</v>
      </c>
      <c r="N76" t="e">
        <f t="shared" si="5"/>
        <v>#REF!</v>
      </c>
      <c r="O76" t="e">
        <f>#REF!^2/((G76*#REF!)*(SQRT(1+H76^2)))</f>
        <v>#REF!</v>
      </c>
      <c r="P76" t="e">
        <f t="shared" si="6"/>
        <v>#REF!</v>
      </c>
      <c r="Q76" t="e">
        <f>VLOOKUP(V76,#REF!,4,FALSE)</f>
        <v>#REF!</v>
      </c>
      <c r="R76" s="12" t="e">
        <f>VLOOKUP(V76,#REF!,3,FALSE)</f>
        <v>#REF!</v>
      </c>
      <c r="S76">
        <v>-0.21000000000000005</v>
      </c>
      <c r="T76">
        <v>6</v>
      </c>
      <c r="U76" t="e">
        <f>IF(W76="","PSSE_Test_"&amp;A76&amp;"_"&amp;#REF!&amp;"_R0"&amp;"_SCR"&amp;ROUND(G76,2)&amp;"_XR"&amp;ROUND(H76,2)&amp;"_P"&amp;E76&amp;"_Q"&amp;VLOOKUP(F76,$AK$3:$AL$7,2,FALSE),"Test_"&amp;A76&amp;"_"&amp;#REF!&amp;"_R0"&amp;"_SCR"&amp;ROUND(G76,2)&amp;"_XR"&amp;ROUND(H76,2)&amp;"_P"&amp;E76&amp;"_Q"&amp;VLOOKUP(F76,$AK$3:$AL$7,2,FALSE)&amp;"_"&amp;W76)</f>
        <v>#REF!</v>
      </c>
      <c r="V76" t="str">
        <f t="shared" si="7"/>
        <v>PSSE_DMAT_HYB_SCR1000_XR10_P1_Q0</v>
      </c>
    </row>
    <row r="77" spans="1:22" x14ac:dyDescent="0.25">
      <c r="A77" s="4" t="s">
        <v>267</v>
      </c>
      <c r="B77" s="4" t="s">
        <v>17</v>
      </c>
      <c r="C77" t="s">
        <v>46</v>
      </c>
      <c r="D77">
        <v>15</v>
      </c>
      <c r="E77">
        <v>1</v>
      </c>
      <c r="F77">
        <v>0</v>
      </c>
      <c r="G77" s="7">
        <v>1000</v>
      </c>
      <c r="H77" s="7">
        <v>10</v>
      </c>
      <c r="I77" t="e">
        <f>VLOOKUP(V77,#REF!,2,FALSE)</f>
        <v>#REF!</v>
      </c>
      <c r="J77">
        <v>0</v>
      </c>
      <c r="K77">
        <v>0</v>
      </c>
      <c r="L77" s="3">
        <v>0.43</v>
      </c>
      <c r="M77" t="e">
        <f t="shared" si="4"/>
        <v>#REF!</v>
      </c>
      <c r="N77" t="e">
        <f t="shared" si="5"/>
        <v>#REF!</v>
      </c>
      <c r="O77" t="e">
        <f>#REF!^2/((G77*#REF!)*(SQRT(1+H77^2)))</f>
        <v>#REF!</v>
      </c>
      <c r="P77" t="e">
        <f t="shared" si="6"/>
        <v>#REF!</v>
      </c>
      <c r="Q77" t="e">
        <f>VLOOKUP(V77,#REF!,4,FALSE)</f>
        <v>#REF!</v>
      </c>
      <c r="R77" s="12" t="e">
        <f>VLOOKUP(V77,#REF!,3,FALSE)</f>
        <v>#REF!</v>
      </c>
      <c r="S77">
        <v>-0.22000000000000006</v>
      </c>
      <c r="T77">
        <v>7</v>
      </c>
      <c r="U77" t="e">
        <f>IF(W77="","PSSE_Test_"&amp;A77&amp;"_"&amp;#REF!&amp;"_R0"&amp;"_SCR"&amp;ROUND(G77,2)&amp;"_XR"&amp;ROUND(H77,2)&amp;"_P"&amp;E77&amp;"_Q"&amp;VLOOKUP(F77,$AK$3:$AL$7,2,FALSE),"Test_"&amp;A77&amp;"_"&amp;#REF!&amp;"_R0"&amp;"_SCR"&amp;ROUND(G77,2)&amp;"_XR"&amp;ROUND(H77,2)&amp;"_P"&amp;E77&amp;"_Q"&amp;VLOOKUP(F77,$AK$3:$AL$7,2,FALSE)&amp;"_"&amp;W77)</f>
        <v>#REF!</v>
      </c>
      <c r="V77" t="str">
        <f t="shared" si="7"/>
        <v>PSSE_DMAT_HYB_SCR1000_XR10_P1_Q0</v>
      </c>
    </row>
    <row r="78" spans="1:22" x14ac:dyDescent="0.25">
      <c r="A78" s="4" t="s">
        <v>268</v>
      </c>
      <c r="B78" s="4" t="s">
        <v>17</v>
      </c>
      <c r="C78" t="s">
        <v>46</v>
      </c>
      <c r="D78">
        <v>15</v>
      </c>
      <c r="E78">
        <v>1</v>
      </c>
      <c r="F78">
        <v>0</v>
      </c>
      <c r="G78" s="7">
        <v>1000</v>
      </c>
      <c r="H78" s="7">
        <v>10</v>
      </c>
      <c r="I78" t="e">
        <f>VLOOKUP(V78,#REF!,2,FALSE)</f>
        <v>#REF!</v>
      </c>
      <c r="J78">
        <v>0</v>
      </c>
      <c r="K78">
        <v>0</v>
      </c>
      <c r="L78" s="3">
        <v>0.43</v>
      </c>
      <c r="M78" t="e">
        <f t="shared" ref="M78:M141" si="8">O78*T78</f>
        <v>#REF!</v>
      </c>
      <c r="N78" t="e">
        <f t="shared" ref="N78:N141" si="9">P78*T78</f>
        <v>#REF!</v>
      </c>
      <c r="O78" t="e">
        <f>#REF!^2/((G78*#REF!)*(SQRT(1+H78^2)))</f>
        <v>#REF!</v>
      </c>
      <c r="P78" t="e">
        <f t="shared" ref="P78:P92" si="10">O78*H78/(2*PI()*50)</f>
        <v>#REF!</v>
      </c>
      <c r="Q78" t="e">
        <f>VLOOKUP(V78,#REF!,4,FALSE)</f>
        <v>#REF!</v>
      </c>
      <c r="R78" s="12" t="e">
        <f>VLOOKUP(V78,#REF!,3,FALSE)</f>
        <v>#REF!</v>
      </c>
      <c r="S78">
        <v>-0.23000000000000007</v>
      </c>
      <c r="T78">
        <v>8</v>
      </c>
      <c r="U78" t="e">
        <f>IF(W78="","PSSE_Test_"&amp;A78&amp;"_"&amp;#REF!&amp;"_R0"&amp;"_SCR"&amp;ROUND(G78,2)&amp;"_XR"&amp;ROUND(H78,2)&amp;"_P"&amp;E78&amp;"_Q"&amp;VLOOKUP(F78,$AK$3:$AL$7,2,FALSE),"Test_"&amp;A78&amp;"_"&amp;#REF!&amp;"_R0"&amp;"_SCR"&amp;ROUND(G78,2)&amp;"_XR"&amp;ROUND(H78,2)&amp;"_P"&amp;E78&amp;"_Q"&amp;VLOOKUP(F78,$AK$3:$AL$7,2,FALSE)&amp;"_"&amp;W78)</f>
        <v>#REF!</v>
      </c>
      <c r="V78" t="str">
        <f t="shared" si="7"/>
        <v>PSSE_DMAT_HYB_SCR1000_XR10_P1_Q0</v>
      </c>
    </row>
    <row r="79" spans="1:22" x14ac:dyDescent="0.25">
      <c r="A79" s="4" t="s">
        <v>269</v>
      </c>
      <c r="B79" s="4" t="s">
        <v>17</v>
      </c>
      <c r="C79" t="s">
        <v>46</v>
      </c>
      <c r="D79">
        <v>15</v>
      </c>
      <c r="E79">
        <v>1</v>
      </c>
      <c r="F79">
        <v>0</v>
      </c>
      <c r="G79" s="7">
        <v>1000</v>
      </c>
      <c r="H79" s="7">
        <v>10</v>
      </c>
      <c r="I79" t="e">
        <f>VLOOKUP(V79,#REF!,2,FALSE)</f>
        <v>#REF!</v>
      </c>
      <c r="J79">
        <v>0</v>
      </c>
      <c r="K79">
        <v>0</v>
      </c>
      <c r="L79" s="3">
        <v>0.43</v>
      </c>
      <c r="M79" t="e">
        <f t="shared" si="8"/>
        <v>#REF!</v>
      </c>
      <c r="N79" t="e">
        <f t="shared" si="9"/>
        <v>#REF!</v>
      </c>
      <c r="O79" t="e">
        <f>#REF!^2/((G79*#REF!)*(SQRT(1+H79^2)))</f>
        <v>#REF!</v>
      </c>
      <c r="P79" t="e">
        <f t="shared" si="10"/>
        <v>#REF!</v>
      </c>
      <c r="Q79" t="e">
        <f>VLOOKUP(V79,#REF!,4,FALSE)</f>
        <v>#REF!</v>
      </c>
      <c r="R79" s="12" t="e">
        <f>VLOOKUP(V79,#REF!,3,FALSE)</f>
        <v>#REF!</v>
      </c>
      <c r="S79">
        <v>-0.24000000000000007</v>
      </c>
      <c r="T79">
        <v>9</v>
      </c>
      <c r="U79" t="e">
        <f>IF(W79="","PSSE_Test_"&amp;A79&amp;"_"&amp;#REF!&amp;"_R0"&amp;"_SCR"&amp;ROUND(G79,2)&amp;"_XR"&amp;ROUND(H79,2)&amp;"_P"&amp;E79&amp;"_Q"&amp;VLOOKUP(F79,$AK$3:$AL$7,2,FALSE),"Test_"&amp;A79&amp;"_"&amp;#REF!&amp;"_R0"&amp;"_SCR"&amp;ROUND(G79,2)&amp;"_XR"&amp;ROUND(H79,2)&amp;"_P"&amp;E79&amp;"_Q"&amp;VLOOKUP(F79,$AK$3:$AL$7,2,FALSE)&amp;"_"&amp;W79)</f>
        <v>#REF!</v>
      </c>
      <c r="V79" t="str">
        <f t="shared" si="7"/>
        <v>PSSE_DMAT_HYB_SCR1000_XR10_P1_Q0</v>
      </c>
    </row>
    <row r="80" spans="1:22" x14ac:dyDescent="0.25">
      <c r="A80" s="4" t="s">
        <v>270</v>
      </c>
      <c r="B80" s="4" t="s">
        <v>17</v>
      </c>
      <c r="C80" t="s">
        <v>46</v>
      </c>
      <c r="D80">
        <v>15</v>
      </c>
      <c r="E80">
        <v>1</v>
      </c>
      <c r="F80">
        <v>0</v>
      </c>
      <c r="G80" s="7">
        <v>1000</v>
      </c>
      <c r="H80" s="7">
        <v>10</v>
      </c>
      <c r="I80" t="e">
        <f>VLOOKUP(V80,#REF!,2,FALSE)</f>
        <v>#REF!</v>
      </c>
      <c r="J80">
        <v>0</v>
      </c>
      <c r="K80">
        <v>0</v>
      </c>
      <c r="L80" s="3">
        <v>0.43</v>
      </c>
      <c r="M80" t="e">
        <f t="shared" si="8"/>
        <v>#REF!</v>
      </c>
      <c r="N80" t="e">
        <f t="shared" si="9"/>
        <v>#REF!</v>
      </c>
      <c r="O80" t="e">
        <f>#REF!^2/((G80*#REF!)*(SQRT(1+H80^2)))</f>
        <v>#REF!</v>
      </c>
      <c r="P80" t="e">
        <f t="shared" si="10"/>
        <v>#REF!</v>
      </c>
      <c r="Q80" t="e">
        <f>VLOOKUP(V80,#REF!,4,FALSE)</f>
        <v>#REF!</v>
      </c>
      <c r="R80" s="12" t="e">
        <f>VLOOKUP(V80,#REF!,3,FALSE)</f>
        <v>#REF!</v>
      </c>
      <c r="S80">
        <v>-0.25000000000000006</v>
      </c>
      <c r="T80">
        <v>9</v>
      </c>
      <c r="U80" t="e">
        <f>IF(W80="","PSSE_Test_"&amp;A80&amp;"_"&amp;#REF!&amp;"_R0"&amp;"_SCR"&amp;ROUND(G80,2)&amp;"_XR"&amp;ROUND(H80,2)&amp;"_P"&amp;E80&amp;"_Q"&amp;VLOOKUP(F80,$AK$3:$AL$7,2,FALSE),"Test_"&amp;A80&amp;"_"&amp;#REF!&amp;"_R0"&amp;"_SCR"&amp;ROUND(G80,2)&amp;"_XR"&amp;ROUND(H80,2)&amp;"_P"&amp;E80&amp;"_Q"&amp;VLOOKUP(F80,$AK$3:$AL$7,2,FALSE)&amp;"_"&amp;W80)</f>
        <v>#REF!</v>
      </c>
      <c r="V80" t="str">
        <f t="shared" si="7"/>
        <v>PSSE_DMAT_HYB_SCR1000_XR10_P1_Q0</v>
      </c>
    </row>
    <row r="81" spans="1:22" x14ac:dyDescent="0.25">
      <c r="A81" s="4" t="s">
        <v>271</v>
      </c>
      <c r="B81" s="4" t="s">
        <v>17</v>
      </c>
      <c r="C81" t="s">
        <v>46</v>
      </c>
      <c r="D81">
        <v>15</v>
      </c>
      <c r="E81">
        <v>1</v>
      </c>
      <c r="F81">
        <v>0</v>
      </c>
      <c r="G81" s="7">
        <v>1000</v>
      </c>
      <c r="H81" s="7">
        <v>10</v>
      </c>
      <c r="I81" t="e">
        <f>VLOOKUP(V81,#REF!,2,FALSE)</f>
        <v>#REF!</v>
      </c>
      <c r="J81">
        <v>0</v>
      </c>
      <c r="K81">
        <v>0</v>
      </c>
      <c r="L81" s="3">
        <v>0.43</v>
      </c>
      <c r="M81" t="e">
        <f t="shared" si="8"/>
        <v>#REF!</v>
      </c>
      <c r="N81" t="e">
        <f t="shared" si="9"/>
        <v>#REF!</v>
      </c>
      <c r="O81" t="e">
        <f>#REF!^2/((G81*#REF!)*(SQRT(1+H81^2)))</f>
        <v>#REF!</v>
      </c>
      <c r="P81" t="e">
        <f t="shared" si="10"/>
        <v>#REF!</v>
      </c>
      <c r="Q81" t="e">
        <f>VLOOKUP(V81,#REF!,4,FALSE)</f>
        <v>#REF!</v>
      </c>
      <c r="R81" s="12" t="e">
        <f>VLOOKUP(V81,#REF!,3,FALSE)</f>
        <v>#REF!</v>
      </c>
      <c r="S81">
        <v>-0.26000000000000006</v>
      </c>
      <c r="T81">
        <v>9</v>
      </c>
      <c r="U81" t="e">
        <f>IF(W81="","PSSE_Test_"&amp;A81&amp;"_"&amp;#REF!&amp;"_R0"&amp;"_SCR"&amp;ROUND(G81,2)&amp;"_XR"&amp;ROUND(H81,2)&amp;"_P"&amp;E81&amp;"_Q"&amp;VLOOKUP(F81,$AK$3:$AL$7,2,FALSE),"Test_"&amp;A81&amp;"_"&amp;#REF!&amp;"_R0"&amp;"_SCR"&amp;ROUND(G81,2)&amp;"_XR"&amp;ROUND(H81,2)&amp;"_P"&amp;E81&amp;"_Q"&amp;VLOOKUP(F81,$AK$3:$AL$7,2,FALSE)&amp;"_"&amp;W81)</f>
        <v>#REF!</v>
      </c>
      <c r="V81" t="str">
        <f t="shared" si="7"/>
        <v>PSSE_DMAT_HYB_SCR1000_XR10_P1_Q0</v>
      </c>
    </row>
    <row r="82" spans="1:22" x14ac:dyDescent="0.25">
      <c r="A82" s="4" t="s">
        <v>272</v>
      </c>
      <c r="B82" s="4" t="s">
        <v>17</v>
      </c>
      <c r="C82" t="s">
        <v>46</v>
      </c>
      <c r="D82">
        <v>15</v>
      </c>
      <c r="E82">
        <v>1</v>
      </c>
      <c r="F82">
        <v>0</v>
      </c>
      <c r="G82" s="7">
        <v>1000</v>
      </c>
      <c r="H82" s="7">
        <v>10</v>
      </c>
      <c r="I82" t="e">
        <f>VLOOKUP(V82,#REF!,2,FALSE)</f>
        <v>#REF!</v>
      </c>
      <c r="J82">
        <v>0</v>
      </c>
      <c r="K82">
        <v>0</v>
      </c>
      <c r="L82" s="3">
        <v>0.43</v>
      </c>
      <c r="M82" t="e">
        <f t="shared" si="8"/>
        <v>#REF!</v>
      </c>
      <c r="N82" t="e">
        <f t="shared" si="9"/>
        <v>#REF!</v>
      </c>
      <c r="O82" t="e">
        <f>#REF!^2/((G82*#REF!)*(SQRT(1+H82^2)))</f>
        <v>#REF!</v>
      </c>
      <c r="P82" t="e">
        <f t="shared" si="10"/>
        <v>#REF!</v>
      </c>
      <c r="Q82" t="e">
        <f>VLOOKUP(V82,#REF!,4,FALSE)</f>
        <v>#REF!</v>
      </c>
      <c r="R82" s="12" t="e">
        <f>VLOOKUP(V82,#REF!,3,FALSE)</f>
        <v>#REF!</v>
      </c>
      <c r="S82">
        <v>-0.27000000000000007</v>
      </c>
      <c r="T82">
        <v>9</v>
      </c>
      <c r="U82" t="e">
        <f>IF(W82="","PSSE_Test_"&amp;A82&amp;"_"&amp;#REF!&amp;"_R0"&amp;"_SCR"&amp;ROUND(G82,2)&amp;"_XR"&amp;ROUND(H82,2)&amp;"_P"&amp;E82&amp;"_Q"&amp;VLOOKUP(F82,$AK$3:$AL$7,2,FALSE),"Test_"&amp;A82&amp;"_"&amp;#REF!&amp;"_R0"&amp;"_SCR"&amp;ROUND(G82,2)&amp;"_XR"&amp;ROUND(H82,2)&amp;"_P"&amp;E82&amp;"_Q"&amp;VLOOKUP(F82,$AK$3:$AL$7,2,FALSE)&amp;"_"&amp;W82)</f>
        <v>#REF!</v>
      </c>
      <c r="V82" t="str">
        <f t="shared" si="7"/>
        <v>PSSE_DMAT_HYB_SCR1000_XR10_P1_Q0</v>
      </c>
    </row>
    <row r="83" spans="1:22" x14ac:dyDescent="0.25">
      <c r="A83" s="4" t="s">
        <v>273</v>
      </c>
      <c r="B83" s="4" t="s">
        <v>17</v>
      </c>
      <c r="C83" t="s">
        <v>46</v>
      </c>
      <c r="D83">
        <v>15</v>
      </c>
      <c r="E83">
        <v>1</v>
      </c>
      <c r="F83">
        <v>0</v>
      </c>
      <c r="G83" s="7">
        <v>1000</v>
      </c>
      <c r="H83" s="7">
        <v>10</v>
      </c>
      <c r="I83" t="e">
        <f>VLOOKUP(V83,#REF!,2,FALSE)</f>
        <v>#REF!</v>
      </c>
      <c r="J83">
        <v>0</v>
      </c>
      <c r="K83">
        <v>0</v>
      </c>
      <c r="L83" s="3">
        <v>0.43</v>
      </c>
      <c r="M83" t="e">
        <f t="shared" si="8"/>
        <v>#REF!</v>
      </c>
      <c r="N83" t="e">
        <f t="shared" si="9"/>
        <v>#REF!</v>
      </c>
      <c r="O83" t="e">
        <f>#REF!^2/((G83*#REF!)*(SQRT(1+H83^2)))</f>
        <v>#REF!</v>
      </c>
      <c r="P83" t="e">
        <f t="shared" si="10"/>
        <v>#REF!</v>
      </c>
      <c r="Q83" t="e">
        <f>VLOOKUP(V83,#REF!,4,FALSE)</f>
        <v>#REF!</v>
      </c>
      <c r="R83" s="12" t="e">
        <f>VLOOKUP(V83,#REF!,3,FALSE)</f>
        <v>#REF!</v>
      </c>
      <c r="S83">
        <v>-0.28000000000000008</v>
      </c>
      <c r="T83">
        <v>9</v>
      </c>
      <c r="U83" t="e">
        <f>IF(W83="","PSSE_Test_"&amp;A83&amp;"_"&amp;#REF!&amp;"_R0"&amp;"_SCR"&amp;ROUND(G83,2)&amp;"_XR"&amp;ROUND(H83,2)&amp;"_P"&amp;E83&amp;"_Q"&amp;VLOOKUP(F83,$AK$3:$AL$7,2,FALSE),"Test_"&amp;A83&amp;"_"&amp;#REF!&amp;"_R0"&amp;"_SCR"&amp;ROUND(G83,2)&amp;"_XR"&amp;ROUND(H83,2)&amp;"_P"&amp;E83&amp;"_Q"&amp;VLOOKUP(F83,$AK$3:$AL$7,2,FALSE)&amp;"_"&amp;W83)</f>
        <v>#REF!</v>
      </c>
      <c r="V83" t="str">
        <f t="shared" si="7"/>
        <v>PSSE_DMAT_HYB_SCR1000_XR10_P1_Q0</v>
      </c>
    </row>
    <row r="84" spans="1:22" x14ac:dyDescent="0.25">
      <c r="A84" s="4" t="s">
        <v>274</v>
      </c>
      <c r="B84" s="4" t="s">
        <v>17</v>
      </c>
      <c r="C84" t="s">
        <v>46</v>
      </c>
      <c r="D84">
        <v>15</v>
      </c>
      <c r="E84">
        <v>1</v>
      </c>
      <c r="F84">
        <v>0</v>
      </c>
      <c r="G84" s="7">
        <v>1000</v>
      </c>
      <c r="H84" s="7">
        <v>10</v>
      </c>
      <c r="I84" t="e">
        <f>VLOOKUP(V84,#REF!,2,FALSE)</f>
        <v>#REF!</v>
      </c>
      <c r="J84">
        <v>0</v>
      </c>
      <c r="K84">
        <v>0</v>
      </c>
      <c r="L84" s="3">
        <v>0.43</v>
      </c>
      <c r="M84" t="e">
        <f t="shared" si="8"/>
        <v>#REF!</v>
      </c>
      <c r="N84" t="e">
        <f t="shared" si="9"/>
        <v>#REF!</v>
      </c>
      <c r="O84" t="e">
        <f>#REF!^2/((G84*#REF!)*(SQRT(1+H84^2)))</f>
        <v>#REF!</v>
      </c>
      <c r="P84" t="e">
        <f t="shared" si="10"/>
        <v>#REF!</v>
      </c>
      <c r="Q84" t="e">
        <f>VLOOKUP(V84,#REF!,4,FALSE)</f>
        <v>#REF!</v>
      </c>
      <c r="R84" s="12" t="e">
        <f>VLOOKUP(V84,#REF!,3,FALSE)</f>
        <v>#REF!</v>
      </c>
      <c r="S84">
        <v>-0.29000000000000009</v>
      </c>
      <c r="T84">
        <v>9</v>
      </c>
      <c r="U84" t="e">
        <f>IF(W84="","PSSE_Test_"&amp;A84&amp;"_"&amp;#REF!&amp;"_R0"&amp;"_SCR"&amp;ROUND(G84,2)&amp;"_XR"&amp;ROUND(H84,2)&amp;"_P"&amp;E84&amp;"_Q"&amp;VLOOKUP(F84,$AK$3:$AL$7,2,FALSE),"Test_"&amp;A84&amp;"_"&amp;#REF!&amp;"_R0"&amp;"_SCR"&amp;ROUND(G84,2)&amp;"_XR"&amp;ROUND(H84,2)&amp;"_P"&amp;E84&amp;"_Q"&amp;VLOOKUP(F84,$AK$3:$AL$7,2,FALSE)&amp;"_"&amp;W84)</f>
        <v>#REF!</v>
      </c>
      <c r="V84" t="str">
        <f t="shared" si="7"/>
        <v>PSSE_DMAT_HYB_SCR1000_XR10_P1_Q0</v>
      </c>
    </row>
    <row r="85" spans="1:22" x14ac:dyDescent="0.25">
      <c r="A85" s="4" t="s">
        <v>275</v>
      </c>
      <c r="B85" s="4" t="s">
        <v>17</v>
      </c>
      <c r="C85" t="s">
        <v>46</v>
      </c>
      <c r="D85">
        <v>15</v>
      </c>
      <c r="E85">
        <v>1</v>
      </c>
      <c r="F85">
        <v>0</v>
      </c>
      <c r="G85" s="7">
        <v>1000</v>
      </c>
      <c r="H85" s="7">
        <v>10</v>
      </c>
      <c r="I85" t="e">
        <f>VLOOKUP(V85,#REF!,2,FALSE)</f>
        <v>#REF!</v>
      </c>
      <c r="J85">
        <v>0</v>
      </c>
      <c r="K85">
        <v>0</v>
      </c>
      <c r="L85" s="3">
        <v>0.43</v>
      </c>
      <c r="M85" t="e">
        <f t="shared" si="8"/>
        <v>#REF!</v>
      </c>
      <c r="N85" t="e">
        <f t="shared" si="9"/>
        <v>#REF!</v>
      </c>
      <c r="O85" t="e">
        <f>#REF!^2/((G85*#REF!)*(SQRT(1+H85^2)))</f>
        <v>#REF!</v>
      </c>
      <c r="P85" t="e">
        <f>O85*H85/(2*PI()*50)</f>
        <v>#REF!</v>
      </c>
      <c r="Q85" t="e">
        <f>VLOOKUP(V85,#REF!,4,FALSE)</f>
        <v>#REF!</v>
      </c>
      <c r="R85" s="12" t="e">
        <f>VLOOKUP(V85,#REF!,3,FALSE)</f>
        <v>#REF!</v>
      </c>
      <c r="S85">
        <v>-0.3000000000000001</v>
      </c>
      <c r="T85">
        <v>9</v>
      </c>
      <c r="U85" t="e">
        <f>IF(W85="","PSSE_Test_"&amp;A85&amp;"_"&amp;#REF!&amp;"_R0"&amp;"_SCR"&amp;ROUND(G85,2)&amp;"_XR"&amp;ROUND(H85,2)&amp;"_P"&amp;E85&amp;"_Q"&amp;VLOOKUP(F85,$AK$3:$AL$7,2,FALSE),"Test_"&amp;A85&amp;"_"&amp;#REF!&amp;"_R0"&amp;"_SCR"&amp;ROUND(G85,2)&amp;"_XR"&amp;ROUND(H85,2)&amp;"_P"&amp;E85&amp;"_Q"&amp;VLOOKUP(F85,$AK$3:$AL$7,2,FALSE)&amp;"_"&amp;W85)</f>
        <v>#REF!</v>
      </c>
      <c r="V85" t="str">
        <f t="shared" si="7"/>
        <v>PSSE_DMAT_HYB_SCR1000_XR10_P1_Q0</v>
      </c>
    </row>
    <row r="86" spans="1:22" x14ac:dyDescent="0.25">
      <c r="A86" s="4" t="s">
        <v>276</v>
      </c>
      <c r="B86" s="4" t="s">
        <v>17</v>
      </c>
      <c r="C86" t="s">
        <v>46</v>
      </c>
      <c r="D86">
        <v>15</v>
      </c>
      <c r="E86">
        <v>1</v>
      </c>
      <c r="F86">
        <v>0.39500000000000002</v>
      </c>
      <c r="G86" s="7">
        <v>1000</v>
      </c>
      <c r="H86" s="7">
        <v>10</v>
      </c>
      <c r="I86" t="e">
        <f>VLOOKUP(V86,#REF!,2,FALSE)</f>
        <v>#REF!</v>
      </c>
      <c r="J86">
        <v>0</v>
      </c>
      <c r="K86">
        <v>0</v>
      </c>
      <c r="L86" s="3">
        <v>0.43</v>
      </c>
      <c r="M86" t="e">
        <f t="shared" si="8"/>
        <v>#REF!</v>
      </c>
      <c r="N86" t="e">
        <f t="shared" si="9"/>
        <v>#REF!</v>
      </c>
      <c r="O86" t="e">
        <f>#REF!^2/((G86*#REF!)*(SQRT(1+H86^2)))</f>
        <v>#REF!</v>
      </c>
      <c r="P86" t="e">
        <f t="shared" ref="P86:P100" si="11">O86*H86/(2*PI()*50)</f>
        <v>#REF!</v>
      </c>
      <c r="Q86" t="e">
        <f>VLOOKUP(V86,#REF!,4,FALSE)</f>
        <v>#REF!</v>
      </c>
      <c r="R86" s="12" t="e">
        <f>VLOOKUP(V86,#REF!,3,FALSE)</f>
        <v>#REF!</v>
      </c>
      <c r="S86">
        <v>-0.15</v>
      </c>
      <c r="T86">
        <v>0</v>
      </c>
      <c r="U86" t="e">
        <f>IF(W86="","PSSE_Test_"&amp;A86&amp;"_"&amp;#REF!&amp;"_R0"&amp;"_SCR"&amp;ROUND(G86,2)&amp;"_XR"&amp;ROUND(H86,2)&amp;"_P"&amp;E86&amp;"_Q"&amp;VLOOKUP(F86,$AK$3:$AL$7,2,FALSE),"Test_"&amp;A86&amp;"_"&amp;#REF!&amp;"_R0"&amp;"_SCR"&amp;ROUND(G86,2)&amp;"_XR"&amp;ROUND(H86,2)&amp;"_P"&amp;E86&amp;"_Q"&amp;VLOOKUP(F86,$AK$3:$AL$7,2,FALSE)&amp;"_"&amp;W86)</f>
        <v>#REF!</v>
      </c>
      <c r="V86" t="str">
        <f t="shared" si="7"/>
        <v>PSSE_DMAT_HYB_SCR1000_XR10_P1_Q0.395</v>
      </c>
    </row>
    <row r="87" spans="1:22" x14ac:dyDescent="0.25">
      <c r="A87" s="4" t="s">
        <v>277</v>
      </c>
      <c r="B87" s="4" t="s">
        <v>17</v>
      </c>
      <c r="C87" t="s">
        <v>46</v>
      </c>
      <c r="D87">
        <v>15</v>
      </c>
      <c r="E87">
        <v>1</v>
      </c>
      <c r="F87">
        <v>0.39500000000000002</v>
      </c>
      <c r="G87" s="7">
        <v>1000</v>
      </c>
      <c r="H87" s="7">
        <v>10</v>
      </c>
      <c r="I87" t="e">
        <f>VLOOKUP(V87,#REF!,2,FALSE)</f>
        <v>#REF!</v>
      </c>
      <c r="J87">
        <v>0</v>
      </c>
      <c r="K87">
        <v>0</v>
      </c>
      <c r="L87" s="3">
        <v>0.43</v>
      </c>
      <c r="M87" t="e">
        <f t="shared" si="8"/>
        <v>#REF!</v>
      </c>
      <c r="N87" t="e">
        <f t="shared" si="9"/>
        <v>#REF!</v>
      </c>
      <c r="O87" t="e">
        <f>#REF!^2/((G87*#REF!)*(SQRT(1+H87^2)))</f>
        <v>#REF!</v>
      </c>
      <c r="P87" t="e">
        <f t="shared" si="11"/>
        <v>#REF!</v>
      </c>
      <c r="Q87" t="e">
        <f>VLOOKUP(V87,#REF!,4,FALSE)</f>
        <v>#REF!</v>
      </c>
      <c r="R87" s="12" t="e">
        <f>VLOOKUP(V87,#REF!,3,FALSE)</f>
        <v>#REF!</v>
      </c>
      <c r="S87">
        <v>-0.16</v>
      </c>
      <c r="T87">
        <v>1</v>
      </c>
      <c r="U87" t="e">
        <f>IF(W87="","PSSE_Test_"&amp;A87&amp;"_"&amp;#REF!&amp;"_R0"&amp;"_SCR"&amp;ROUND(G87,2)&amp;"_XR"&amp;ROUND(H87,2)&amp;"_P"&amp;E87&amp;"_Q"&amp;VLOOKUP(F87,$AK$3:$AL$7,2,FALSE),"Test_"&amp;A87&amp;"_"&amp;#REF!&amp;"_R0"&amp;"_SCR"&amp;ROUND(G87,2)&amp;"_XR"&amp;ROUND(H87,2)&amp;"_P"&amp;E87&amp;"_Q"&amp;VLOOKUP(F87,$AK$3:$AL$7,2,FALSE)&amp;"_"&amp;W87)</f>
        <v>#REF!</v>
      </c>
      <c r="V87" t="str">
        <f t="shared" si="7"/>
        <v>PSSE_DMAT_HYB_SCR1000_XR10_P1_Q0.395</v>
      </c>
    </row>
    <row r="88" spans="1:22" x14ac:dyDescent="0.25">
      <c r="A88" s="4" t="s">
        <v>278</v>
      </c>
      <c r="B88" s="4" t="s">
        <v>17</v>
      </c>
      <c r="C88" t="s">
        <v>46</v>
      </c>
      <c r="D88">
        <v>15</v>
      </c>
      <c r="E88">
        <v>1</v>
      </c>
      <c r="F88">
        <v>0.39500000000000002</v>
      </c>
      <c r="G88" s="7">
        <v>1000</v>
      </c>
      <c r="H88" s="7">
        <v>10</v>
      </c>
      <c r="I88" t="e">
        <f>VLOOKUP(V88,#REF!,2,FALSE)</f>
        <v>#REF!</v>
      </c>
      <c r="J88">
        <v>0</v>
      </c>
      <c r="K88">
        <v>0</v>
      </c>
      <c r="L88" s="3">
        <v>0.43</v>
      </c>
      <c r="M88" t="e">
        <f t="shared" si="8"/>
        <v>#REF!</v>
      </c>
      <c r="N88" t="e">
        <f t="shared" si="9"/>
        <v>#REF!</v>
      </c>
      <c r="O88" t="e">
        <f>#REF!^2/((G88*#REF!)*(SQRT(1+H88^2)))</f>
        <v>#REF!</v>
      </c>
      <c r="P88" t="e">
        <f t="shared" si="11"/>
        <v>#REF!</v>
      </c>
      <c r="Q88" t="e">
        <f>VLOOKUP(V88,#REF!,4,FALSE)</f>
        <v>#REF!</v>
      </c>
      <c r="R88" s="12" t="e">
        <f>VLOOKUP(V88,#REF!,3,FALSE)</f>
        <v>#REF!</v>
      </c>
      <c r="S88">
        <v>-0.17</v>
      </c>
      <c r="T88">
        <v>2</v>
      </c>
      <c r="U88" t="e">
        <f>IF(W88="","PSSE_Test_"&amp;A88&amp;"_"&amp;#REF!&amp;"_R0"&amp;"_SCR"&amp;ROUND(G88,2)&amp;"_XR"&amp;ROUND(H88,2)&amp;"_P"&amp;E88&amp;"_Q"&amp;VLOOKUP(F88,$AK$3:$AL$7,2,FALSE),"Test_"&amp;A88&amp;"_"&amp;#REF!&amp;"_R0"&amp;"_SCR"&amp;ROUND(G88,2)&amp;"_XR"&amp;ROUND(H88,2)&amp;"_P"&amp;E88&amp;"_Q"&amp;VLOOKUP(F88,$AK$3:$AL$7,2,FALSE)&amp;"_"&amp;W88)</f>
        <v>#REF!</v>
      </c>
      <c r="V88" t="str">
        <f t="shared" si="7"/>
        <v>PSSE_DMAT_HYB_SCR1000_XR10_P1_Q0.395</v>
      </c>
    </row>
    <row r="89" spans="1:22" x14ac:dyDescent="0.25">
      <c r="A89" s="4" t="s">
        <v>279</v>
      </c>
      <c r="B89" s="4" t="s">
        <v>17</v>
      </c>
      <c r="C89" t="s">
        <v>46</v>
      </c>
      <c r="D89">
        <v>15</v>
      </c>
      <c r="E89">
        <v>1</v>
      </c>
      <c r="F89">
        <v>0.39500000000000002</v>
      </c>
      <c r="G89" s="7">
        <v>1000</v>
      </c>
      <c r="H89" s="7">
        <v>10</v>
      </c>
      <c r="I89" t="e">
        <f>VLOOKUP(V89,#REF!,2,FALSE)</f>
        <v>#REF!</v>
      </c>
      <c r="J89">
        <v>0</v>
      </c>
      <c r="K89">
        <v>0</v>
      </c>
      <c r="L89" s="3">
        <v>0.43</v>
      </c>
      <c r="M89" t="e">
        <f t="shared" si="8"/>
        <v>#REF!</v>
      </c>
      <c r="N89" t="e">
        <f t="shared" si="9"/>
        <v>#REF!</v>
      </c>
      <c r="O89" t="e">
        <f>#REF!^2/((G89*#REF!)*(SQRT(1+H89^2)))</f>
        <v>#REF!</v>
      </c>
      <c r="P89" t="e">
        <f t="shared" si="11"/>
        <v>#REF!</v>
      </c>
      <c r="Q89" t="e">
        <f>VLOOKUP(V89,#REF!,4,FALSE)</f>
        <v>#REF!</v>
      </c>
      <c r="R89" s="12" t="e">
        <f>VLOOKUP(V89,#REF!,3,FALSE)</f>
        <v>#REF!</v>
      </c>
      <c r="S89">
        <v>-0.18000000000000002</v>
      </c>
      <c r="T89">
        <v>3</v>
      </c>
      <c r="U89" t="e">
        <f>IF(W89="","PSSE_Test_"&amp;A89&amp;"_"&amp;#REF!&amp;"_R0"&amp;"_SCR"&amp;ROUND(G89,2)&amp;"_XR"&amp;ROUND(H89,2)&amp;"_P"&amp;E89&amp;"_Q"&amp;VLOOKUP(F89,$AK$3:$AL$7,2,FALSE),"Test_"&amp;A89&amp;"_"&amp;#REF!&amp;"_R0"&amp;"_SCR"&amp;ROUND(G89,2)&amp;"_XR"&amp;ROUND(H89,2)&amp;"_P"&amp;E89&amp;"_Q"&amp;VLOOKUP(F89,$AK$3:$AL$7,2,FALSE)&amp;"_"&amp;W89)</f>
        <v>#REF!</v>
      </c>
      <c r="V89" t="str">
        <f t="shared" si="7"/>
        <v>PSSE_DMAT_HYB_SCR1000_XR10_P1_Q0.395</v>
      </c>
    </row>
    <row r="90" spans="1:22" x14ac:dyDescent="0.25">
      <c r="A90" s="4" t="s">
        <v>280</v>
      </c>
      <c r="B90" s="4" t="s">
        <v>17</v>
      </c>
      <c r="C90" t="s">
        <v>46</v>
      </c>
      <c r="D90">
        <v>15</v>
      </c>
      <c r="E90">
        <v>1</v>
      </c>
      <c r="F90">
        <v>0.39500000000000002</v>
      </c>
      <c r="G90" s="7">
        <v>1000</v>
      </c>
      <c r="H90" s="7">
        <v>10</v>
      </c>
      <c r="I90" t="e">
        <f>VLOOKUP(V90,#REF!,2,FALSE)</f>
        <v>#REF!</v>
      </c>
      <c r="J90">
        <v>0</v>
      </c>
      <c r="K90">
        <v>0</v>
      </c>
      <c r="L90" s="3">
        <v>0.43</v>
      </c>
      <c r="M90" t="e">
        <f t="shared" si="8"/>
        <v>#REF!</v>
      </c>
      <c r="N90" t="e">
        <f t="shared" si="9"/>
        <v>#REF!</v>
      </c>
      <c r="O90" t="e">
        <f>#REF!^2/((G90*#REF!)*(SQRT(1+H90^2)))</f>
        <v>#REF!</v>
      </c>
      <c r="P90" t="e">
        <f t="shared" si="11"/>
        <v>#REF!</v>
      </c>
      <c r="Q90" t="e">
        <f>VLOOKUP(V90,#REF!,4,FALSE)</f>
        <v>#REF!</v>
      </c>
      <c r="R90" s="12" t="e">
        <f>VLOOKUP(V90,#REF!,3,FALSE)</f>
        <v>#REF!</v>
      </c>
      <c r="S90">
        <v>-0.19000000000000003</v>
      </c>
      <c r="T90">
        <v>4</v>
      </c>
      <c r="U90" t="e">
        <f>IF(W90="","PSSE_Test_"&amp;A90&amp;"_"&amp;#REF!&amp;"_R0"&amp;"_SCR"&amp;ROUND(G90,2)&amp;"_XR"&amp;ROUND(H90,2)&amp;"_P"&amp;E90&amp;"_Q"&amp;VLOOKUP(F90,$AK$3:$AL$7,2,FALSE),"Test_"&amp;A90&amp;"_"&amp;#REF!&amp;"_R0"&amp;"_SCR"&amp;ROUND(G90,2)&amp;"_XR"&amp;ROUND(H90,2)&amp;"_P"&amp;E90&amp;"_Q"&amp;VLOOKUP(F90,$AK$3:$AL$7,2,FALSE)&amp;"_"&amp;W90)</f>
        <v>#REF!</v>
      </c>
      <c r="V90" t="str">
        <f t="shared" si="7"/>
        <v>PSSE_DMAT_HYB_SCR1000_XR10_P1_Q0.395</v>
      </c>
    </row>
    <row r="91" spans="1:22" x14ac:dyDescent="0.25">
      <c r="A91" s="4" t="s">
        <v>281</v>
      </c>
      <c r="B91" s="4" t="s">
        <v>17</v>
      </c>
      <c r="C91" t="s">
        <v>46</v>
      </c>
      <c r="D91">
        <v>15</v>
      </c>
      <c r="E91">
        <v>1</v>
      </c>
      <c r="F91">
        <v>0.39500000000000002</v>
      </c>
      <c r="G91" s="7">
        <v>1000</v>
      </c>
      <c r="H91" s="7">
        <v>10</v>
      </c>
      <c r="I91" t="e">
        <f>VLOOKUP(V91,#REF!,2,FALSE)</f>
        <v>#REF!</v>
      </c>
      <c r="J91">
        <v>0</v>
      </c>
      <c r="K91">
        <v>0</v>
      </c>
      <c r="L91" s="3">
        <v>0.43</v>
      </c>
      <c r="M91" t="e">
        <f t="shared" si="8"/>
        <v>#REF!</v>
      </c>
      <c r="N91" t="e">
        <f t="shared" si="9"/>
        <v>#REF!</v>
      </c>
      <c r="O91" t="e">
        <f>#REF!^2/((G91*#REF!)*(SQRT(1+H91^2)))</f>
        <v>#REF!</v>
      </c>
      <c r="P91" t="e">
        <f t="shared" si="11"/>
        <v>#REF!</v>
      </c>
      <c r="Q91" t="e">
        <f>VLOOKUP(V91,#REF!,4,FALSE)</f>
        <v>#REF!</v>
      </c>
      <c r="R91" s="12" t="e">
        <f>VLOOKUP(V91,#REF!,3,FALSE)</f>
        <v>#REF!</v>
      </c>
      <c r="S91">
        <v>-0.20000000000000004</v>
      </c>
      <c r="T91">
        <v>5</v>
      </c>
      <c r="U91" t="e">
        <f>IF(W91="","PSSE_Test_"&amp;A91&amp;"_"&amp;#REF!&amp;"_R0"&amp;"_SCR"&amp;ROUND(G91,2)&amp;"_XR"&amp;ROUND(H91,2)&amp;"_P"&amp;E91&amp;"_Q"&amp;VLOOKUP(F91,$AK$3:$AL$7,2,FALSE),"Test_"&amp;A91&amp;"_"&amp;#REF!&amp;"_R0"&amp;"_SCR"&amp;ROUND(G91,2)&amp;"_XR"&amp;ROUND(H91,2)&amp;"_P"&amp;E91&amp;"_Q"&amp;VLOOKUP(F91,$AK$3:$AL$7,2,FALSE)&amp;"_"&amp;W91)</f>
        <v>#REF!</v>
      </c>
      <c r="V91" t="str">
        <f t="shared" si="7"/>
        <v>PSSE_DMAT_HYB_SCR1000_XR10_P1_Q0.395</v>
      </c>
    </row>
    <row r="92" spans="1:22" x14ac:dyDescent="0.25">
      <c r="A92" s="4" t="s">
        <v>282</v>
      </c>
      <c r="B92" s="4" t="s">
        <v>17</v>
      </c>
      <c r="C92" t="s">
        <v>46</v>
      </c>
      <c r="D92">
        <v>15</v>
      </c>
      <c r="E92">
        <v>1</v>
      </c>
      <c r="F92">
        <v>0.39500000000000002</v>
      </c>
      <c r="G92" s="7">
        <v>1000</v>
      </c>
      <c r="H92" s="7">
        <v>10</v>
      </c>
      <c r="I92" t="e">
        <f>VLOOKUP(V92,#REF!,2,FALSE)</f>
        <v>#REF!</v>
      </c>
      <c r="J92">
        <v>0</v>
      </c>
      <c r="K92">
        <v>0</v>
      </c>
      <c r="L92" s="3">
        <v>0.43</v>
      </c>
      <c r="M92" t="e">
        <f t="shared" si="8"/>
        <v>#REF!</v>
      </c>
      <c r="N92" t="e">
        <f t="shared" si="9"/>
        <v>#REF!</v>
      </c>
      <c r="O92" t="e">
        <f>#REF!^2/((G92*#REF!)*(SQRT(1+H92^2)))</f>
        <v>#REF!</v>
      </c>
      <c r="P92" t="e">
        <f t="shared" si="11"/>
        <v>#REF!</v>
      </c>
      <c r="Q92" t="e">
        <f>VLOOKUP(V92,#REF!,4,FALSE)</f>
        <v>#REF!</v>
      </c>
      <c r="R92" s="12" t="e">
        <f>VLOOKUP(V92,#REF!,3,FALSE)</f>
        <v>#REF!</v>
      </c>
      <c r="S92">
        <v>-0.21000000000000005</v>
      </c>
      <c r="T92">
        <v>6</v>
      </c>
      <c r="U92" t="e">
        <f>IF(W92="","PSSE_Test_"&amp;A92&amp;"_"&amp;#REF!&amp;"_R0"&amp;"_SCR"&amp;ROUND(G92,2)&amp;"_XR"&amp;ROUND(H92,2)&amp;"_P"&amp;E92&amp;"_Q"&amp;VLOOKUP(F92,$AK$3:$AL$7,2,FALSE),"Test_"&amp;A92&amp;"_"&amp;#REF!&amp;"_R0"&amp;"_SCR"&amp;ROUND(G92,2)&amp;"_XR"&amp;ROUND(H92,2)&amp;"_P"&amp;E92&amp;"_Q"&amp;VLOOKUP(F92,$AK$3:$AL$7,2,FALSE)&amp;"_"&amp;W92)</f>
        <v>#REF!</v>
      </c>
      <c r="V92" t="str">
        <f t="shared" si="7"/>
        <v>PSSE_DMAT_HYB_SCR1000_XR10_P1_Q0.395</v>
      </c>
    </row>
    <row r="93" spans="1:22" x14ac:dyDescent="0.25">
      <c r="A93" s="4" t="s">
        <v>283</v>
      </c>
      <c r="B93" s="4" t="s">
        <v>17</v>
      </c>
      <c r="C93" t="s">
        <v>46</v>
      </c>
      <c r="D93">
        <v>15</v>
      </c>
      <c r="E93">
        <v>1</v>
      </c>
      <c r="F93">
        <v>0.39500000000000002</v>
      </c>
      <c r="G93" s="7">
        <v>1000</v>
      </c>
      <c r="H93" s="7">
        <v>10</v>
      </c>
      <c r="I93" t="e">
        <f>VLOOKUP(V93,#REF!,2,FALSE)</f>
        <v>#REF!</v>
      </c>
      <c r="J93">
        <v>0</v>
      </c>
      <c r="K93">
        <v>0</v>
      </c>
      <c r="L93" s="3">
        <v>0.43</v>
      </c>
      <c r="M93" t="e">
        <f t="shared" si="8"/>
        <v>#REF!</v>
      </c>
      <c r="N93" t="e">
        <f t="shared" si="9"/>
        <v>#REF!</v>
      </c>
      <c r="O93" t="e">
        <f>#REF!^2/((G93*#REF!)*(SQRT(1+H93^2)))</f>
        <v>#REF!</v>
      </c>
      <c r="P93" t="e">
        <f t="shared" si="11"/>
        <v>#REF!</v>
      </c>
      <c r="Q93" t="e">
        <f>VLOOKUP(V93,#REF!,4,FALSE)</f>
        <v>#REF!</v>
      </c>
      <c r="R93" s="12" t="e">
        <f>VLOOKUP(V93,#REF!,3,FALSE)</f>
        <v>#REF!</v>
      </c>
      <c r="S93">
        <v>-0.22000000000000006</v>
      </c>
      <c r="T93">
        <v>7</v>
      </c>
      <c r="U93" t="e">
        <f>IF(W93="","PSSE_Test_"&amp;A93&amp;"_"&amp;#REF!&amp;"_R0"&amp;"_SCR"&amp;ROUND(G93,2)&amp;"_XR"&amp;ROUND(H93,2)&amp;"_P"&amp;E93&amp;"_Q"&amp;VLOOKUP(F93,$AK$3:$AL$7,2,FALSE),"Test_"&amp;A93&amp;"_"&amp;#REF!&amp;"_R0"&amp;"_SCR"&amp;ROUND(G93,2)&amp;"_XR"&amp;ROUND(H93,2)&amp;"_P"&amp;E93&amp;"_Q"&amp;VLOOKUP(F93,$AK$3:$AL$7,2,FALSE)&amp;"_"&amp;W93)</f>
        <v>#REF!</v>
      </c>
      <c r="V93" t="str">
        <f t="shared" si="7"/>
        <v>PSSE_DMAT_HYB_SCR1000_XR10_P1_Q0.395</v>
      </c>
    </row>
    <row r="94" spans="1:22" x14ac:dyDescent="0.25">
      <c r="A94" s="4" t="s">
        <v>284</v>
      </c>
      <c r="B94" s="4" t="s">
        <v>17</v>
      </c>
      <c r="C94" t="s">
        <v>46</v>
      </c>
      <c r="D94">
        <v>15</v>
      </c>
      <c r="E94">
        <v>1</v>
      </c>
      <c r="F94">
        <v>0.39500000000000002</v>
      </c>
      <c r="G94" s="7">
        <v>1000</v>
      </c>
      <c r="H94" s="7">
        <v>10</v>
      </c>
      <c r="I94" t="e">
        <f>VLOOKUP(V94,#REF!,2,FALSE)</f>
        <v>#REF!</v>
      </c>
      <c r="J94">
        <v>0</v>
      </c>
      <c r="K94">
        <v>0</v>
      </c>
      <c r="L94" s="3">
        <v>0.43</v>
      </c>
      <c r="M94" t="e">
        <f t="shared" si="8"/>
        <v>#REF!</v>
      </c>
      <c r="N94" t="e">
        <f t="shared" si="9"/>
        <v>#REF!</v>
      </c>
      <c r="O94" t="e">
        <f>#REF!^2/((G94*#REF!)*(SQRT(1+H94^2)))</f>
        <v>#REF!</v>
      </c>
      <c r="P94" t="e">
        <f t="shared" si="11"/>
        <v>#REF!</v>
      </c>
      <c r="Q94" t="e">
        <f>VLOOKUP(V94,#REF!,4,FALSE)</f>
        <v>#REF!</v>
      </c>
      <c r="R94" s="12" t="e">
        <f>VLOOKUP(V94,#REF!,3,FALSE)</f>
        <v>#REF!</v>
      </c>
      <c r="S94">
        <v>-0.23000000000000007</v>
      </c>
      <c r="T94">
        <v>8</v>
      </c>
      <c r="U94" t="e">
        <f>IF(W94="","PSSE_Test_"&amp;A94&amp;"_"&amp;#REF!&amp;"_R0"&amp;"_SCR"&amp;ROUND(G94,2)&amp;"_XR"&amp;ROUND(H94,2)&amp;"_P"&amp;E94&amp;"_Q"&amp;VLOOKUP(F94,$AK$3:$AL$7,2,FALSE),"Test_"&amp;A94&amp;"_"&amp;#REF!&amp;"_R0"&amp;"_SCR"&amp;ROUND(G94,2)&amp;"_XR"&amp;ROUND(H94,2)&amp;"_P"&amp;E94&amp;"_Q"&amp;VLOOKUP(F94,$AK$3:$AL$7,2,FALSE)&amp;"_"&amp;W94)</f>
        <v>#REF!</v>
      </c>
      <c r="V94" t="str">
        <f t="shared" si="7"/>
        <v>PSSE_DMAT_HYB_SCR1000_XR10_P1_Q0.395</v>
      </c>
    </row>
    <row r="95" spans="1:22" x14ac:dyDescent="0.25">
      <c r="A95" s="4" t="s">
        <v>285</v>
      </c>
      <c r="B95" s="4" t="s">
        <v>17</v>
      </c>
      <c r="C95" t="s">
        <v>46</v>
      </c>
      <c r="D95">
        <v>15</v>
      </c>
      <c r="E95">
        <v>1</v>
      </c>
      <c r="F95">
        <v>0.39500000000000002</v>
      </c>
      <c r="G95" s="7">
        <v>1000</v>
      </c>
      <c r="H95" s="7">
        <v>10</v>
      </c>
      <c r="I95" t="e">
        <f>VLOOKUP(V95,#REF!,2,FALSE)</f>
        <v>#REF!</v>
      </c>
      <c r="J95">
        <v>0</v>
      </c>
      <c r="K95">
        <v>0</v>
      </c>
      <c r="L95" s="3">
        <v>0.43</v>
      </c>
      <c r="M95" t="e">
        <f t="shared" si="8"/>
        <v>#REF!</v>
      </c>
      <c r="N95" t="e">
        <f t="shared" si="9"/>
        <v>#REF!</v>
      </c>
      <c r="O95" t="e">
        <f>#REF!^2/((G95*#REF!)*(SQRT(1+H95^2)))</f>
        <v>#REF!</v>
      </c>
      <c r="P95" t="e">
        <f t="shared" si="11"/>
        <v>#REF!</v>
      </c>
      <c r="Q95" t="e">
        <f>VLOOKUP(V95,#REF!,4,FALSE)</f>
        <v>#REF!</v>
      </c>
      <c r="R95" s="12" t="e">
        <f>VLOOKUP(V95,#REF!,3,FALSE)</f>
        <v>#REF!</v>
      </c>
      <c r="S95">
        <v>-0.24000000000000007</v>
      </c>
      <c r="T95">
        <v>9</v>
      </c>
      <c r="U95" t="e">
        <f>IF(W95="","PSSE_Test_"&amp;A95&amp;"_"&amp;#REF!&amp;"_R0"&amp;"_SCR"&amp;ROUND(G95,2)&amp;"_XR"&amp;ROUND(H95,2)&amp;"_P"&amp;E95&amp;"_Q"&amp;VLOOKUP(F95,$AK$3:$AL$7,2,FALSE),"Test_"&amp;A95&amp;"_"&amp;#REF!&amp;"_R0"&amp;"_SCR"&amp;ROUND(G95,2)&amp;"_XR"&amp;ROUND(H95,2)&amp;"_P"&amp;E95&amp;"_Q"&amp;VLOOKUP(F95,$AK$3:$AL$7,2,FALSE)&amp;"_"&amp;W95)</f>
        <v>#REF!</v>
      </c>
      <c r="V95" t="str">
        <f t="shared" si="7"/>
        <v>PSSE_DMAT_HYB_SCR1000_XR10_P1_Q0.395</v>
      </c>
    </row>
    <row r="96" spans="1:22" x14ac:dyDescent="0.25">
      <c r="A96" s="4" t="s">
        <v>286</v>
      </c>
      <c r="B96" s="4" t="s">
        <v>17</v>
      </c>
      <c r="C96" t="s">
        <v>46</v>
      </c>
      <c r="D96">
        <v>15</v>
      </c>
      <c r="E96">
        <v>1</v>
      </c>
      <c r="F96">
        <v>0.39500000000000002</v>
      </c>
      <c r="G96" s="7">
        <v>1000</v>
      </c>
      <c r="H96" s="7">
        <v>10</v>
      </c>
      <c r="I96" t="e">
        <f>VLOOKUP(V96,#REF!,2,FALSE)</f>
        <v>#REF!</v>
      </c>
      <c r="J96">
        <v>0</v>
      </c>
      <c r="K96">
        <v>0</v>
      </c>
      <c r="L96" s="3">
        <v>0.43</v>
      </c>
      <c r="M96" t="e">
        <f t="shared" si="8"/>
        <v>#REF!</v>
      </c>
      <c r="N96" t="e">
        <f t="shared" si="9"/>
        <v>#REF!</v>
      </c>
      <c r="O96" t="e">
        <f>#REF!^2/((G96*#REF!)*(SQRT(1+H96^2)))</f>
        <v>#REF!</v>
      </c>
      <c r="P96" t="e">
        <f t="shared" si="11"/>
        <v>#REF!</v>
      </c>
      <c r="Q96" t="e">
        <f>VLOOKUP(V96,#REF!,4,FALSE)</f>
        <v>#REF!</v>
      </c>
      <c r="R96" s="12" t="e">
        <f>VLOOKUP(V96,#REF!,3,FALSE)</f>
        <v>#REF!</v>
      </c>
      <c r="S96">
        <v>-0.25000000000000006</v>
      </c>
      <c r="T96">
        <v>9</v>
      </c>
      <c r="U96" t="e">
        <f>IF(W96="","PSSE_Test_"&amp;A96&amp;"_"&amp;#REF!&amp;"_R0"&amp;"_SCR"&amp;ROUND(G96,2)&amp;"_XR"&amp;ROUND(H96,2)&amp;"_P"&amp;E96&amp;"_Q"&amp;VLOOKUP(F96,$AK$3:$AL$7,2,FALSE),"Test_"&amp;A96&amp;"_"&amp;#REF!&amp;"_R0"&amp;"_SCR"&amp;ROUND(G96,2)&amp;"_XR"&amp;ROUND(H96,2)&amp;"_P"&amp;E96&amp;"_Q"&amp;VLOOKUP(F96,$AK$3:$AL$7,2,FALSE)&amp;"_"&amp;W96)</f>
        <v>#REF!</v>
      </c>
      <c r="V96" t="str">
        <f t="shared" si="7"/>
        <v>PSSE_DMAT_HYB_SCR1000_XR10_P1_Q0.395</v>
      </c>
    </row>
    <row r="97" spans="1:22" x14ac:dyDescent="0.25">
      <c r="A97" s="4" t="s">
        <v>287</v>
      </c>
      <c r="B97" s="4" t="s">
        <v>17</v>
      </c>
      <c r="C97" t="s">
        <v>46</v>
      </c>
      <c r="D97">
        <v>15</v>
      </c>
      <c r="E97">
        <v>1</v>
      </c>
      <c r="F97">
        <v>0.39500000000000002</v>
      </c>
      <c r="G97" s="7">
        <v>1000</v>
      </c>
      <c r="H97" s="7">
        <v>10</v>
      </c>
      <c r="I97" t="e">
        <f>VLOOKUP(V97,#REF!,2,FALSE)</f>
        <v>#REF!</v>
      </c>
      <c r="J97">
        <v>0</v>
      </c>
      <c r="K97">
        <v>0</v>
      </c>
      <c r="L97" s="3">
        <v>0.43</v>
      </c>
      <c r="M97" t="e">
        <f t="shared" si="8"/>
        <v>#REF!</v>
      </c>
      <c r="N97" t="e">
        <f t="shared" si="9"/>
        <v>#REF!</v>
      </c>
      <c r="O97" t="e">
        <f>#REF!^2/((G97*#REF!)*(SQRT(1+H97^2)))</f>
        <v>#REF!</v>
      </c>
      <c r="P97" t="e">
        <f t="shared" si="11"/>
        <v>#REF!</v>
      </c>
      <c r="Q97" t="e">
        <f>VLOOKUP(V97,#REF!,4,FALSE)</f>
        <v>#REF!</v>
      </c>
      <c r="R97" s="12" t="e">
        <f>VLOOKUP(V97,#REF!,3,FALSE)</f>
        <v>#REF!</v>
      </c>
      <c r="S97">
        <v>-0.26000000000000006</v>
      </c>
      <c r="T97">
        <v>9</v>
      </c>
      <c r="U97" t="e">
        <f>IF(W97="","PSSE_Test_"&amp;A97&amp;"_"&amp;#REF!&amp;"_R0"&amp;"_SCR"&amp;ROUND(G97,2)&amp;"_XR"&amp;ROUND(H97,2)&amp;"_P"&amp;E97&amp;"_Q"&amp;VLOOKUP(F97,$AK$3:$AL$7,2,FALSE),"Test_"&amp;A97&amp;"_"&amp;#REF!&amp;"_R0"&amp;"_SCR"&amp;ROUND(G97,2)&amp;"_XR"&amp;ROUND(H97,2)&amp;"_P"&amp;E97&amp;"_Q"&amp;VLOOKUP(F97,$AK$3:$AL$7,2,FALSE)&amp;"_"&amp;W97)</f>
        <v>#REF!</v>
      </c>
      <c r="V97" t="str">
        <f t="shared" si="7"/>
        <v>PSSE_DMAT_HYB_SCR1000_XR10_P1_Q0.395</v>
      </c>
    </row>
    <row r="98" spans="1:22" x14ac:dyDescent="0.25">
      <c r="A98" s="4" t="s">
        <v>288</v>
      </c>
      <c r="B98" s="4" t="s">
        <v>17</v>
      </c>
      <c r="C98" t="s">
        <v>46</v>
      </c>
      <c r="D98">
        <v>15</v>
      </c>
      <c r="E98">
        <v>1</v>
      </c>
      <c r="F98">
        <v>0.39500000000000002</v>
      </c>
      <c r="G98" s="7">
        <v>1000</v>
      </c>
      <c r="H98" s="7">
        <v>10</v>
      </c>
      <c r="I98" t="e">
        <f>VLOOKUP(V98,#REF!,2,FALSE)</f>
        <v>#REF!</v>
      </c>
      <c r="J98">
        <v>0</v>
      </c>
      <c r="K98">
        <v>0</v>
      </c>
      <c r="L98" s="3">
        <v>0.43</v>
      </c>
      <c r="M98" t="e">
        <f t="shared" si="8"/>
        <v>#REF!</v>
      </c>
      <c r="N98" t="e">
        <f t="shared" si="9"/>
        <v>#REF!</v>
      </c>
      <c r="O98" t="e">
        <f>#REF!^2/((G98*#REF!)*(SQRT(1+H98^2)))</f>
        <v>#REF!</v>
      </c>
      <c r="P98" t="e">
        <f t="shared" si="11"/>
        <v>#REF!</v>
      </c>
      <c r="Q98" t="e">
        <f>VLOOKUP(V98,#REF!,4,FALSE)</f>
        <v>#REF!</v>
      </c>
      <c r="R98" s="12" t="e">
        <f>VLOOKUP(V98,#REF!,3,FALSE)</f>
        <v>#REF!</v>
      </c>
      <c r="S98">
        <v>-0.27000000000000007</v>
      </c>
      <c r="T98">
        <v>9</v>
      </c>
      <c r="U98" t="e">
        <f>IF(W98="","PSSE_Test_"&amp;A98&amp;"_"&amp;#REF!&amp;"_R0"&amp;"_SCR"&amp;ROUND(G98,2)&amp;"_XR"&amp;ROUND(H98,2)&amp;"_P"&amp;E98&amp;"_Q"&amp;VLOOKUP(F98,$AK$3:$AL$7,2,FALSE),"Test_"&amp;A98&amp;"_"&amp;#REF!&amp;"_R0"&amp;"_SCR"&amp;ROUND(G98,2)&amp;"_XR"&amp;ROUND(H98,2)&amp;"_P"&amp;E98&amp;"_Q"&amp;VLOOKUP(F98,$AK$3:$AL$7,2,FALSE)&amp;"_"&amp;W98)</f>
        <v>#REF!</v>
      </c>
      <c r="V98" t="str">
        <f t="shared" si="7"/>
        <v>PSSE_DMAT_HYB_SCR1000_XR10_P1_Q0.395</v>
      </c>
    </row>
    <row r="99" spans="1:22" x14ac:dyDescent="0.25">
      <c r="A99" s="4" t="s">
        <v>289</v>
      </c>
      <c r="B99" s="4" t="s">
        <v>17</v>
      </c>
      <c r="C99" t="s">
        <v>46</v>
      </c>
      <c r="D99">
        <v>15</v>
      </c>
      <c r="E99">
        <v>1</v>
      </c>
      <c r="F99">
        <v>0.39500000000000002</v>
      </c>
      <c r="G99" s="7">
        <v>1000</v>
      </c>
      <c r="H99" s="7">
        <v>10</v>
      </c>
      <c r="I99" t="e">
        <f>VLOOKUP(V99,#REF!,2,FALSE)</f>
        <v>#REF!</v>
      </c>
      <c r="J99">
        <v>0</v>
      </c>
      <c r="K99">
        <v>0</v>
      </c>
      <c r="L99" s="3">
        <v>0.43</v>
      </c>
      <c r="M99" t="e">
        <f t="shared" si="8"/>
        <v>#REF!</v>
      </c>
      <c r="N99" t="e">
        <f t="shared" si="9"/>
        <v>#REF!</v>
      </c>
      <c r="O99" t="e">
        <f>#REF!^2/((G99*#REF!)*(SQRT(1+H99^2)))</f>
        <v>#REF!</v>
      </c>
      <c r="P99" t="e">
        <f t="shared" si="11"/>
        <v>#REF!</v>
      </c>
      <c r="Q99" t="e">
        <f>VLOOKUP(V99,#REF!,4,FALSE)</f>
        <v>#REF!</v>
      </c>
      <c r="R99" s="12" t="e">
        <f>VLOOKUP(V99,#REF!,3,FALSE)</f>
        <v>#REF!</v>
      </c>
      <c r="S99">
        <v>-0.28000000000000008</v>
      </c>
      <c r="T99">
        <v>9</v>
      </c>
      <c r="U99" t="e">
        <f>IF(W99="","PSSE_Test_"&amp;A99&amp;"_"&amp;#REF!&amp;"_R0"&amp;"_SCR"&amp;ROUND(G99,2)&amp;"_XR"&amp;ROUND(H99,2)&amp;"_P"&amp;E99&amp;"_Q"&amp;VLOOKUP(F99,$AK$3:$AL$7,2,FALSE),"Test_"&amp;A99&amp;"_"&amp;#REF!&amp;"_R0"&amp;"_SCR"&amp;ROUND(G99,2)&amp;"_XR"&amp;ROUND(H99,2)&amp;"_P"&amp;E99&amp;"_Q"&amp;VLOOKUP(F99,$AK$3:$AL$7,2,FALSE)&amp;"_"&amp;W99)</f>
        <v>#REF!</v>
      </c>
      <c r="V99" t="str">
        <f t="shared" si="7"/>
        <v>PSSE_DMAT_HYB_SCR1000_XR10_P1_Q0.395</v>
      </c>
    </row>
    <row r="100" spans="1:22" x14ac:dyDescent="0.25">
      <c r="A100" s="4" t="s">
        <v>290</v>
      </c>
      <c r="B100" s="4" t="s">
        <v>17</v>
      </c>
      <c r="C100" t="s">
        <v>46</v>
      </c>
      <c r="D100">
        <v>15</v>
      </c>
      <c r="E100">
        <v>1</v>
      </c>
      <c r="F100">
        <v>0.39500000000000002</v>
      </c>
      <c r="G100" s="7">
        <v>1000</v>
      </c>
      <c r="H100" s="7">
        <v>10</v>
      </c>
      <c r="I100" t="e">
        <f>VLOOKUP(V100,#REF!,2,FALSE)</f>
        <v>#REF!</v>
      </c>
      <c r="J100">
        <v>0</v>
      </c>
      <c r="K100">
        <v>0</v>
      </c>
      <c r="L100" s="3">
        <v>0.43</v>
      </c>
      <c r="M100" t="e">
        <f t="shared" si="8"/>
        <v>#REF!</v>
      </c>
      <c r="N100" t="e">
        <f t="shared" si="9"/>
        <v>#REF!</v>
      </c>
      <c r="O100" t="e">
        <f>#REF!^2/((G100*#REF!)*(SQRT(1+H100^2)))</f>
        <v>#REF!</v>
      </c>
      <c r="P100" t="e">
        <f t="shared" si="11"/>
        <v>#REF!</v>
      </c>
      <c r="Q100" t="e">
        <f>VLOOKUP(V100,#REF!,4,FALSE)</f>
        <v>#REF!</v>
      </c>
      <c r="R100" s="12" t="e">
        <f>VLOOKUP(V100,#REF!,3,FALSE)</f>
        <v>#REF!</v>
      </c>
      <c r="S100">
        <v>-0.29000000000000009</v>
      </c>
      <c r="T100">
        <v>9</v>
      </c>
      <c r="U100" t="e">
        <f>IF(W100="","PSSE_Test_"&amp;A100&amp;"_"&amp;#REF!&amp;"_R0"&amp;"_SCR"&amp;ROUND(G100,2)&amp;"_XR"&amp;ROUND(H100,2)&amp;"_P"&amp;E100&amp;"_Q"&amp;VLOOKUP(F100,$AK$3:$AL$7,2,FALSE),"Test_"&amp;A100&amp;"_"&amp;#REF!&amp;"_R0"&amp;"_SCR"&amp;ROUND(G100,2)&amp;"_XR"&amp;ROUND(H100,2)&amp;"_P"&amp;E100&amp;"_Q"&amp;VLOOKUP(F100,$AK$3:$AL$7,2,FALSE)&amp;"_"&amp;W100)</f>
        <v>#REF!</v>
      </c>
      <c r="V100" t="str">
        <f t="shared" si="7"/>
        <v>PSSE_DMAT_HYB_SCR1000_XR10_P1_Q0.395</v>
      </c>
    </row>
    <row r="101" spans="1:22" x14ac:dyDescent="0.25">
      <c r="A101" s="4" t="s">
        <v>291</v>
      </c>
      <c r="B101" s="4" t="s">
        <v>17</v>
      </c>
      <c r="C101" t="s">
        <v>46</v>
      </c>
      <c r="D101">
        <v>15</v>
      </c>
      <c r="E101">
        <v>1</v>
      </c>
      <c r="F101">
        <v>0.39500000000000002</v>
      </c>
      <c r="G101" s="7">
        <v>1000</v>
      </c>
      <c r="H101" s="7">
        <v>10</v>
      </c>
      <c r="I101" t="e">
        <f>VLOOKUP(V101,#REF!,2,FALSE)</f>
        <v>#REF!</v>
      </c>
      <c r="J101">
        <v>0</v>
      </c>
      <c r="K101">
        <v>0</v>
      </c>
      <c r="L101" s="3">
        <v>0.43</v>
      </c>
      <c r="M101" t="e">
        <f t="shared" si="8"/>
        <v>#REF!</v>
      </c>
      <c r="N101" t="e">
        <f t="shared" si="9"/>
        <v>#REF!</v>
      </c>
      <c r="O101" t="e">
        <f>#REF!^2/((G101*#REF!)*(SQRT(1+H101^2)))</f>
        <v>#REF!</v>
      </c>
      <c r="P101" t="e">
        <f>O101*H101/(2*PI()*50)</f>
        <v>#REF!</v>
      </c>
      <c r="Q101" t="e">
        <f>VLOOKUP(V101,#REF!,4,FALSE)</f>
        <v>#REF!</v>
      </c>
      <c r="R101" s="12" t="e">
        <f>VLOOKUP(V101,#REF!,3,FALSE)</f>
        <v>#REF!</v>
      </c>
      <c r="S101">
        <v>-0.3000000000000001</v>
      </c>
      <c r="T101">
        <v>9</v>
      </c>
      <c r="U101" t="e">
        <f>IF(W101="","PSSE_Test_"&amp;A101&amp;"_"&amp;#REF!&amp;"_R0"&amp;"_SCR"&amp;ROUND(G101,2)&amp;"_XR"&amp;ROUND(H101,2)&amp;"_P"&amp;E101&amp;"_Q"&amp;VLOOKUP(F101,$AK$3:$AL$7,2,FALSE),"Test_"&amp;A101&amp;"_"&amp;#REF!&amp;"_R0"&amp;"_SCR"&amp;ROUND(G101,2)&amp;"_XR"&amp;ROUND(H101,2)&amp;"_P"&amp;E101&amp;"_Q"&amp;VLOOKUP(F101,$AK$3:$AL$7,2,FALSE)&amp;"_"&amp;W101)</f>
        <v>#REF!</v>
      </c>
      <c r="V101" t="str">
        <f t="shared" si="7"/>
        <v>PSSE_DMAT_HYB_SCR1000_XR10_P1_Q0.395</v>
      </c>
    </row>
    <row r="102" spans="1:22" x14ac:dyDescent="0.25">
      <c r="A102" s="4" t="s">
        <v>158</v>
      </c>
      <c r="B102" s="4" t="s">
        <v>17</v>
      </c>
      <c r="C102" t="s">
        <v>43</v>
      </c>
      <c r="D102" s="3"/>
      <c r="E102" s="3">
        <v>1</v>
      </c>
      <c r="F102" s="3">
        <v>0</v>
      </c>
      <c r="G102" s="11">
        <v>7.06</v>
      </c>
      <c r="H102" s="11">
        <v>1.63</v>
      </c>
      <c r="I102" t="e">
        <f>VLOOKUP(V102,#REF!,2,FALSE)</f>
        <v>#REF!</v>
      </c>
      <c r="J102">
        <v>0</v>
      </c>
      <c r="K102">
        <v>0</v>
      </c>
      <c r="L102" s="3">
        <v>0.43</v>
      </c>
      <c r="M102" t="e">
        <f t="shared" si="8"/>
        <v>#REF!</v>
      </c>
      <c r="N102" t="e">
        <f t="shared" si="9"/>
        <v>#REF!</v>
      </c>
      <c r="O102" t="e">
        <f>#REF!^2/((G102*#REF!)*(SQRT(1+H102^2)))</f>
        <v>#REF!</v>
      </c>
      <c r="P102" t="e">
        <f t="shared" ref="P102:P165" si="12">O102*H102/(2*PI()*50)</f>
        <v>#REF!</v>
      </c>
      <c r="Q102" t="e">
        <f>VLOOKUP(V102,#REF!,4,FALSE)</f>
        <v>#REF!</v>
      </c>
      <c r="R102" s="12" t="e">
        <f>VLOOKUP(V102,#REF!,3,FALSE)</f>
        <v>#REF!</v>
      </c>
      <c r="S102" s="3">
        <v>0</v>
      </c>
      <c r="T102" s="3">
        <v>0</v>
      </c>
      <c r="U102" t="e">
        <f>IF(W102="","PSSE_Test_"&amp;A102&amp;"_"&amp;#REF!&amp;"_R0"&amp;"_SCR"&amp;ROUND(G102,2)&amp;"_XR"&amp;ROUND(H102,2)&amp;"_P"&amp;E102&amp;"_Q"&amp;VLOOKUP(F102,$AK$3:$AL$7,2,FALSE),"Test_"&amp;A102&amp;"_"&amp;#REF!&amp;"_R0"&amp;"_SCR"&amp;ROUND(G102,2)&amp;"_XR"&amp;ROUND(H102,2)&amp;"_P"&amp;E102&amp;"_Q"&amp;VLOOKUP(F102,$AK$3:$AL$7,2,FALSE)&amp;"_"&amp;W102)</f>
        <v>#REF!</v>
      </c>
      <c r="V102" t="str">
        <f t="shared" si="7"/>
        <v>PSSE_DMAT_HYB_SCR7.06_XR1.63_P1_Q0</v>
      </c>
    </row>
    <row r="103" spans="1:22" x14ac:dyDescent="0.25">
      <c r="A103" s="4" t="s">
        <v>159</v>
      </c>
      <c r="B103" s="4" t="s">
        <v>17</v>
      </c>
      <c r="C103" t="s">
        <v>43</v>
      </c>
      <c r="D103" s="3"/>
      <c r="E103" s="3">
        <v>1</v>
      </c>
      <c r="F103" s="3">
        <v>0</v>
      </c>
      <c r="G103" s="11">
        <v>7.06</v>
      </c>
      <c r="H103" s="11">
        <v>1.63</v>
      </c>
      <c r="I103" t="e">
        <f>VLOOKUP(V103,#REF!,2,FALSE)</f>
        <v>#REF!</v>
      </c>
      <c r="J103">
        <v>0</v>
      </c>
      <c r="K103">
        <v>0</v>
      </c>
      <c r="L103" s="3">
        <v>0.43</v>
      </c>
      <c r="M103" t="e">
        <f>O103*T103</f>
        <v>#REF!</v>
      </c>
      <c r="N103" t="e">
        <f>P103*T103</f>
        <v>#REF!</v>
      </c>
      <c r="O103" t="e">
        <f>#REF!^2/((G103*#REF!)*(SQRT(1+H103^2)))</f>
        <v>#REF!</v>
      </c>
      <c r="P103" t="e">
        <f t="shared" si="12"/>
        <v>#REF!</v>
      </c>
      <c r="Q103" t="e">
        <f>VLOOKUP(V103,#REF!,4,FALSE)</f>
        <v>#REF!</v>
      </c>
      <c r="R103" s="12" t="e">
        <f>VLOOKUP(V103,#REF!,3,FALSE)</f>
        <v>#REF!</v>
      </c>
      <c r="S103" s="3">
        <v>0</v>
      </c>
      <c r="T103" s="3">
        <v>1</v>
      </c>
      <c r="U103" t="e">
        <f>IF(W103="","PSSE_Test_"&amp;A103&amp;"_"&amp;#REF!&amp;"_R0"&amp;"_SCR"&amp;ROUND(G103,2)&amp;"_XR"&amp;ROUND(H103,2)&amp;"_P"&amp;E103&amp;"_Q"&amp;VLOOKUP(F103,$AK$3:$AL$7,2,FALSE),"Test_"&amp;A103&amp;"_"&amp;#REF!&amp;"_R0"&amp;"_SCR"&amp;ROUND(G103,2)&amp;"_XR"&amp;ROUND(H103,2)&amp;"_P"&amp;E103&amp;"_Q"&amp;VLOOKUP(F103,$AK$3:$AL$7,2,FALSE)&amp;"_"&amp;W103)</f>
        <v>#REF!</v>
      </c>
      <c r="V103" t="str">
        <f t="shared" si="7"/>
        <v>PSSE_DMAT_HYB_SCR7.06_XR1.63_P1_Q0</v>
      </c>
    </row>
    <row r="104" spans="1:22" x14ac:dyDescent="0.25">
      <c r="A104" s="4" t="s">
        <v>160</v>
      </c>
      <c r="B104" s="4" t="s">
        <v>17</v>
      </c>
      <c r="C104" t="s">
        <v>43</v>
      </c>
      <c r="D104" s="3"/>
      <c r="E104" s="3">
        <v>1</v>
      </c>
      <c r="F104" s="3">
        <v>0</v>
      </c>
      <c r="G104" s="11">
        <v>7.06</v>
      </c>
      <c r="H104" s="11">
        <v>1.63</v>
      </c>
      <c r="I104" t="e">
        <f>VLOOKUP(V104,#REF!,2,FALSE)</f>
        <v>#REF!</v>
      </c>
      <c r="J104">
        <v>0</v>
      </c>
      <c r="K104">
        <v>0</v>
      </c>
      <c r="L104" s="3">
        <v>0.43</v>
      </c>
      <c r="M104" t="e">
        <f t="shared" si="8"/>
        <v>#REF!</v>
      </c>
      <c r="N104" t="e">
        <f t="shared" si="9"/>
        <v>#REF!</v>
      </c>
      <c r="O104" t="e">
        <f>#REF!^2/((G104*#REF!)*(SQRT(1+H104^2)))</f>
        <v>#REF!</v>
      </c>
      <c r="P104" t="e">
        <f t="shared" si="12"/>
        <v>#REF!</v>
      </c>
      <c r="Q104" t="e">
        <f>VLOOKUP(V104,#REF!,4,FALSE)</f>
        <v>#REF!</v>
      </c>
      <c r="R104" s="12" t="e">
        <f>VLOOKUP(V104,#REF!,3,FALSE)</f>
        <v>#REF!</v>
      </c>
      <c r="S104" s="3">
        <v>0</v>
      </c>
      <c r="T104" s="3">
        <v>2</v>
      </c>
      <c r="U104" t="e">
        <f>IF(W104="","PSSE_Test_"&amp;A104&amp;"_"&amp;#REF!&amp;"_R0"&amp;"_SCR"&amp;ROUND(G104,2)&amp;"_XR"&amp;ROUND(H104,2)&amp;"_P"&amp;E104&amp;"_Q"&amp;VLOOKUP(F104,$AK$3:$AL$7,2,FALSE),"Test_"&amp;A104&amp;"_"&amp;#REF!&amp;"_R0"&amp;"_SCR"&amp;ROUND(G104,2)&amp;"_XR"&amp;ROUND(H104,2)&amp;"_P"&amp;E104&amp;"_Q"&amp;VLOOKUP(F104,$AK$3:$AL$7,2,FALSE)&amp;"_"&amp;W104)</f>
        <v>#REF!</v>
      </c>
      <c r="V104" t="str">
        <f t="shared" si="7"/>
        <v>PSSE_DMAT_HYB_SCR7.06_XR1.63_P1_Q0</v>
      </c>
    </row>
    <row r="105" spans="1:22" x14ac:dyDescent="0.25">
      <c r="A105" s="4" t="s">
        <v>161</v>
      </c>
      <c r="B105" s="4" t="s">
        <v>17</v>
      </c>
      <c r="C105" t="s">
        <v>43</v>
      </c>
      <c r="D105" s="3"/>
      <c r="E105" s="3">
        <v>1</v>
      </c>
      <c r="F105" s="3">
        <v>0.39500000000000002</v>
      </c>
      <c r="G105" s="11">
        <v>7.06</v>
      </c>
      <c r="H105" s="11">
        <v>1.63</v>
      </c>
      <c r="I105" t="e">
        <f>VLOOKUP(V105,#REF!,2,FALSE)</f>
        <v>#REF!</v>
      </c>
      <c r="J105">
        <v>0</v>
      </c>
      <c r="K105">
        <v>0</v>
      </c>
      <c r="L105" s="3">
        <v>0.43</v>
      </c>
      <c r="M105" t="e">
        <f t="shared" si="8"/>
        <v>#REF!</v>
      </c>
      <c r="N105" t="e">
        <f t="shared" si="9"/>
        <v>#REF!</v>
      </c>
      <c r="O105" t="e">
        <f>#REF!^2/((G105*#REF!)*(SQRT(1+H105^2)))</f>
        <v>#REF!</v>
      </c>
      <c r="P105" t="e">
        <f t="shared" si="12"/>
        <v>#REF!</v>
      </c>
      <c r="Q105" t="e">
        <f>VLOOKUP(V105,#REF!,4,FALSE)</f>
        <v>#REF!</v>
      </c>
      <c r="R105" s="12" t="e">
        <f>VLOOKUP(V105,#REF!,3,FALSE)</f>
        <v>#REF!</v>
      </c>
      <c r="S105" s="3">
        <v>0</v>
      </c>
      <c r="T105" s="3">
        <v>0</v>
      </c>
      <c r="U105" t="e">
        <f>IF(W105="","PSSE_Test_"&amp;A105&amp;"_"&amp;#REF!&amp;"_R0"&amp;"_SCR"&amp;ROUND(G105,2)&amp;"_XR"&amp;ROUND(H105,2)&amp;"_P"&amp;E105&amp;"_Q"&amp;VLOOKUP(F105,$AK$3:$AL$7,2,FALSE),"Test_"&amp;A105&amp;"_"&amp;#REF!&amp;"_R0"&amp;"_SCR"&amp;ROUND(G105,2)&amp;"_XR"&amp;ROUND(H105,2)&amp;"_P"&amp;E105&amp;"_Q"&amp;VLOOKUP(F105,$AK$3:$AL$7,2,FALSE)&amp;"_"&amp;W105)</f>
        <v>#REF!</v>
      </c>
      <c r="V105" t="str">
        <f t="shared" si="7"/>
        <v>PSSE_DMAT_HYB_SCR7.06_XR1.63_P1_Q0.395</v>
      </c>
    </row>
    <row r="106" spans="1:22" x14ac:dyDescent="0.25">
      <c r="A106" s="4" t="s">
        <v>162</v>
      </c>
      <c r="B106" s="4" t="s">
        <v>17</v>
      </c>
      <c r="C106" t="s">
        <v>43</v>
      </c>
      <c r="D106" s="3"/>
      <c r="E106" s="3">
        <v>1</v>
      </c>
      <c r="F106" s="3">
        <v>0.39500000000000002</v>
      </c>
      <c r="G106" s="11">
        <v>7.06</v>
      </c>
      <c r="H106" s="11">
        <v>1.63</v>
      </c>
      <c r="I106" t="e">
        <f>VLOOKUP(V106,#REF!,2,FALSE)</f>
        <v>#REF!</v>
      </c>
      <c r="J106">
        <v>0</v>
      </c>
      <c r="K106">
        <v>0</v>
      </c>
      <c r="L106" s="3">
        <v>0.43</v>
      </c>
      <c r="M106" t="e">
        <f t="shared" si="8"/>
        <v>#REF!</v>
      </c>
      <c r="N106" t="e">
        <f t="shared" si="9"/>
        <v>#REF!</v>
      </c>
      <c r="O106" t="e">
        <f>#REF!^2/((G106*#REF!)*(SQRT(1+H106^2)))</f>
        <v>#REF!</v>
      </c>
      <c r="P106" t="e">
        <f t="shared" si="12"/>
        <v>#REF!</v>
      </c>
      <c r="Q106" t="e">
        <f>VLOOKUP(V106,#REF!,4,FALSE)</f>
        <v>#REF!</v>
      </c>
      <c r="R106" s="12" t="e">
        <f>VLOOKUP(V106,#REF!,3,FALSE)</f>
        <v>#REF!</v>
      </c>
      <c r="S106" s="3">
        <v>0</v>
      </c>
      <c r="T106" s="3">
        <v>1</v>
      </c>
      <c r="U106" t="e">
        <f>IF(W106="","PSSE_Test_"&amp;A106&amp;"_"&amp;#REF!&amp;"_R0"&amp;"_SCR"&amp;ROUND(G106,2)&amp;"_XR"&amp;ROUND(H106,2)&amp;"_P"&amp;E106&amp;"_Q"&amp;VLOOKUP(F106,$AK$3:$AL$7,2,FALSE),"Test_"&amp;A106&amp;"_"&amp;#REF!&amp;"_R0"&amp;"_SCR"&amp;ROUND(G106,2)&amp;"_XR"&amp;ROUND(H106,2)&amp;"_P"&amp;E106&amp;"_Q"&amp;VLOOKUP(F106,$AK$3:$AL$7,2,FALSE)&amp;"_"&amp;W106)</f>
        <v>#REF!</v>
      </c>
      <c r="V106" t="str">
        <f t="shared" si="7"/>
        <v>PSSE_DMAT_HYB_SCR7.06_XR1.63_P1_Q0.395</v>
      </c>
    </row>
    <row r="107" spans="1:22" x14ac:dyDescent="0.25">
      <c r="A107" s="4" t="s">
        <v>163</v>
      </c>
      <c r="B107" s="4" t="s">
        <v>17</v>
      </c>
      <c r="C107" t="s">
        <v>43</v>
      </c>
      <c r="D107" s="3"/>
      <c r="E107" s="3">
        <v>1</v>
      </c>
      <c r="F107" s="3">
        <v>0.39500000000000002</v>
      </c>
      <c r="G107" s="11">
        <v>7.06</v>
      </c>
      <c r="H107" s="11">
        <v>1.63</v>
      </c>
      <c r="I107" t="e">
        <f>VLOOKUP(V107,#REF!,2,FALSE)</f>
        <v>#REF!</v>
      </c>
      <c r="J107">
        <v>0</v>
      </c>
      <c r="K107">
        <v>0</v>
      </c>
      <c r="L107" s="3">
        <v>0.43</v>
      </c>
      <c r="M107" t="e">
        <f t="shared" si="8"/>
        <v>#REF!</v>
      </c>
      <c r="N107" t="e">
        <f t="shared" si="9"/>
        <v>#REF!</v>
      </c>
      <c r="O107" t="e">
        <f>#REF!^2/((G107*#REF!)*(SQRT(1+H107^2)))</f>
        <v>#REF!</v>
      </c>
      <c r="P107" t="e">
        <f t="shared" si="12"/>
        <v>#REF!</v>
      </c>
      <c r="Q107" t="e">
        <f>VLOOKUP(V107,#REF!,4,FALSE)</f>
        <v>#REF!</v>
      </c>
      <c r="R107" s="12" t="e">
        <f>VLOOKUP(V107,#REF!,3,FALSE)</f>
        <v>#REF!</v>
      </c>
      <c r="S107" s="3">
        <v>0</v>
      </c>
      <c r="T107" s="3">
        <v>2</v>
      </c>
      <c r="U107" t="e">
        <f>IF(W107="","PSSE_Test_"&amp;A107&amp;"_"&amp;#REF!&amp;"_R0"&amp;"_SCR"&amp;ROUND(G107,2)&amp;"_XR"&amp;ROUND(H107,2)&amp;"_P"&amp;E107&amp;"_Q"&amp;VLOOKUP(F107,$AK$3:$AL$7,2,FALSE),"Test_"&amp;A107&amp;"_"&amp;#REF!&amp;"_R0"&amp;"_SCR"&amp;ROUND(G107,2)&amp;"_XR"&amp;ROUND(H107,2)&amp;"_P"&amp;E107&amp;"_Q"&amp;VLOOKUP(F107,$AK$3:$AL$7,2,FALSE)&amp;"_"&amp;W107)</f>
        <v>#REF!</v>
      </c>
      <c r="V107" t="str">
        <f t="shared" si="7"/>
        <v>PSSE_DMAT_HYB_SCR7.06_XR1.63_P1_Q0.395</v>
      </c>
    </row>
    <row r="108" spans="1:22" x14ac:dyDescent="0.25">
      <c r="A108" s="4" t="s">
        <v>164</v>
      </c>
      <c r="B108" s="4" t="s">
        <v>17</v>
      </c>
      <c r="C108" t="s">
        <v>43</v>
      </c>
      <c r="D108" s="3"/>
      <c r="E108" s="3">
        <v>1</v>
      </c>
      <c r="F108" s="3">
        <v>-0.39500000000000002</v>
      </c>
      <c r="G108" s="11">
        <v>7.06</v>
      </c>
      <c r="H108" s="11">
        <v>1.63</v>
      </c>
      <c r="I108" t="e">
        <f>VLOOKUP(V108,#REF!,2,FALSE)</f>
        <v>#REF!</v>
      </c>
      <c r="J108">
        <v>0</v>
      </c>
      <c r="K108">
        <v>0</v>
      </c>
      <c r="L108" s="3">
        <v>0.43</v>
      </c>
      <c r="M108" t="e">
        <f t="shared" si="8"/>
        <v>#REF!</v>
      </c>
      <c r="N108" t="e">
        <f t="shared" si="9"/>
        <v>#REF!</v>
      </c>
      <c r="O108" t="e">
        <f>#REF!^2/((G108*#REF!)*(SQRT(1+H108^2)))</f>
        <v>#REF!</v>
      </c>
      <c r="P108" t="e">
        <f t="shared" si="12"/>
        <v>#REF!</v>
      </c>
      <c r="Q108" t="e">
        <f>VLOOKUP(V108,#REF!,4,FALSE)</f>
        <v>#REF!</v>
      </c>
      <c r="R108" s="12" t="e">
        <f>VLOOKUP(V108,#REF!,3,FALSE)</f>
        <v>#REF!</v>
      </c>
      <c r="S108" s="3">
        <v>0</v>
      </c>
      <c r="T108" s="3">
        <v>0</v>
      </c>
      <c r="U108" t="e">
        <f>IF(W108="","PSSE_Test_"&amp;A108&amp;"_"&amp;#REF!&amp;"_R0"&amp;"_SCR"&amp;ROUND(G108,2)&amp;"_XR"&amp;ROUND(H108,2)&amp;"_P"&amp;E108&amp;"_Q"&amp;VLOOKUP(F108,$AK$3:$AL$7,2,FALSE),"Test_"&amp;A108&amp;"_"&amp;#REF!&amp;"_R0"&amp;"_SCR"&amp;ROUND(G108,2)&amp;"_XR"&amp;ROUND(H108,2)&amp;"_P"&amp;E108&amp;"_Q"&amp;VLOOKUP(F108,$AK$3:$AL$7,2,FALSE)&amp;"_"&amp;W108)</f>
        <v>#REF!</v>
      </c>
      <c r="V108" t="str">
        <f t="shared" si="7"/>
        <v>PSSE_DMAT_HYB_SCR7.06_XR1.63_P1_Q-0.395</v>
      </c>
    </row>
    <row r="109" spans="1:22" x14ac:dyDescent="0.25">
      <c r="A109" s="4" t="s">
        <v>165</v>
      </c>
      <c r="B109" s="4" t="s">
        <v>17</v>
      </c>
      <c r="C109" t="s">
        <v>43</v>
      </c>
      <c r="D109" s="3"/>
      <c r="E109" s="3">
        <v>1</v>
      </c>
      <c r="F109" s="3">
        <v>-0.39500000000000002</v>
      </c>
      <c r="G109" s="11">
        <v>7.06</v>
      </c>
      <c r="H109" s="11">
        <v>1.63</v>
      </c>
      <c r="I109" t="e">
        <f>VLOOKUP(V109,#REF!,2,FALSE)</f>
        <v>#REF!</v>
      </c>
      <c r="J109">
        <v>0</v>
      </c>
      <c r="K109">
        <v>0</v>
      </c>
      <c r="L109" s="3">
        <v>0.43</v>
      </c>
      <c r="M109" t="e">
        <f t="shared" si="8"/>
        <v>#REF!</v>
      </c>
      <c r="N109" t="e">
        <f t="shared" si="9"/>
        <v>#REF!</v>
      </c>
      <c r="O109" t="e">
        <f>#REF!^2/((G109*#REF!)*(SQRT(1+H109^2)))</f>
        <v>#REF!</v>
      </c>
      <c r="P109" t="e">
        <f t="shared" si="12"/>
        <v>#REF!</v>
      </c>
      <c r="Q109" t="e">
        <f>VLOOKUP(V109,#REF!,4,FALSE)</f>
        <v>#REF!</v>
      </c>
      <c r="R109" s="12" t="e">
        <f>VLOOKUP(V109,#REF!,3,FALSE)</f>
        <v>#REF!</v>
      </c>
      <c r="S109" s="3">
        <v>0</v>
      </c>
      <c r="T109" s="3">
        <v>1</v>
      </c>
      <c r="U109" t="e">
        <f>IF(W109="","PSSE_Test_"&amp;A109&amp;"_"&amp;#REF!&amp;"_R0"&amp;"_SCR"&amp;ROUND(G109,2)&amp;"_XR"&amp;ROUND(H109,2)&amp;"_P"&amp;E109&amp;"_Q"&amp;VLOOKUP(F109,$AK$3:$AL$7,2,FALSE),"Test_"&amp;A109&amp;"_"&amp;#REF!&amp;"_R0"&amp;"_SCR"&amp;ROUND(G109,2)&amp;"_XR"&amp;ROUND(H109,2)&amp;"_P"&amp;E109&amp;"_Q"&amp;VLOOKUP(F109,$AK$3:$AL$7,2,FALSE)&amp;"_"&amp;W109)</f>
        <v>#REF!</v>
      </c>
      <c r="V109" t="str">
        <f t="shared" si="7"/>
        <v>PSSE_DMAT_HYB_SCR7.06_XR1.63_P1_Q-0.395</v>
      </c>
    </row>
    <row r="110" spans="1:22" x14ac:dyDescent="0.25">
      <c r="A110" s="4" t="s">
        <v>166</v>
      </c>
      <c r="B110" s="4" t="s">
        <v>17</v>
      </c>
      <c r="C110" t="s">
        <v>43</v>
      </c>
      <c r="D110" s="3"/>
      <c r="E110" s="3">
        <v>1</v>
      </c>
      <c r="F110" s="3">
        <v>-0.39500000000000002</v>
      </c>
      <c r="G110" s="11">
        <v>7.06</v>
      </c>
      <c r="H110" s="11">
        <v>1.63</v>
      </c>
      <c r="I110" t="e">
        <f>VLOOKUP(V110,#REF!,2,FALSE)</f>
        <v>#REF!</v>
      </c>
      <c r="J110">
        <v>0</v>
      </c>
      <c r="K110">
        <v>0</v>
      </c>
      <c r="L110" s="3">
        <v>0.43</v>
      </c>
      <c r="M110" t="e">
        <f t="shared" si="8"/>
        <v>#REF!</v>
      </c>
      <c r="N110" t="e">
        <f t="shared" si="9"/>
        <v>#REF!</v>
      </c>
      <c r="O110" t="e">
        <f>#REF!^2/((G110*#REF!)*(SQRT(1+H110^2)))</f>
        <v>#REF!</v>
      </c>
      <c r="P110" t="e">
        <f t="shared" si="12"/>
        <v>#REF!</v>
      </c>
      <c r="Q110" t="e">
        <f>VLOOKUP(V110,#REF!,4,FALSE)</f>
        <v>#REF!</v>
      </c>
      <c r="R110" s="12" t="e">
        <f>VLOOKUP(V110,#REF!,3,FALSE)</f>
        <v>#REF!</v>
      </c>
      <c r="S110" s="3">
        <v>0</v>
      </c>
      <c r="T110" s="3">
        <v>2</v>
      </c>
      <c r="U110" t="e">
        <f>IF(W110="","PSSE_Test_"&amp;A110&amp;"_"&amp;#REF!&amp;"_R0"&amp;"_SCR"&amp;ROUND(G110,2)&amp;"_XR"&amp;ROUND(H110,2)&amp;"_P"&amp;E110&amp;"_Q"&amp;VLOOKUP(F110,$AK$3:$AL$7,2,FALSE),"Test_"&amp;A110&amp;"_"&amp;#REF!&amp;"_R0"&amp;"_SCR"&amp;ROUND(G110,2)&amp;"_XR"&amp;ROUND(H110,2)&amp;"_P"&amp;E110&amp;"_Q"&amp;VLOOKUP(F110,$AK$3:$AL$7,2,FALSE)&amp;"_"&amp;W110)</f>
        <v>#REF!</v>
      </c>
      <c r="V110" t="str">
        <f t="shared" si="7"/>
        <v>PSSE_DMAT_HYB_SCR7.06_XR1.63_P1_Q-0.395</v>
      </c>
    </row>
    <row r="111" spans="1:22" x14ac:dyDescent="0.25">
      <c r="A111" s="4" t="s">
        <v>167</v>
      </c>
      <c r="B111" s="4" t="s">
        <v>17</v>
      </c>
      <c r="C111" t="s">
        <v>43</v>
      </c>
      <c r="D111" s="3"/>
      <c r="E111" s="3">
        <v>1</v>
      </c>
      <c r="F111" s="3">
        <v>0</v>
      </c>
      <c r="G111" s="11">
        <v>4.53</v>
      </c>
      <c r="H111" s="11">
        <v>1.21</v>
      </c>
      <c r="I111" t="e">
        <f>VLOOKUP(V111,#REF!,2,FALSE)</f>
        <v>#REF!</v>
      </c>
      <c r="J111">
        <v>0</v>
      </c>
      <c r="K111">
        <v>0</v>
      </c>
      <c r="L111" s="3">
        <v>0.43</v>
      </c>
      <c r="M111" t="e">
        <f t="shared" si="8"/>
        <v>#REF!</v>
      </c>
      <c r="N111" t="e">
        <f t="shared" si="9"/>
        <v>#REF!</v>
      </c>
      <c r="O111" t="e">
        <f>#REF!^2/((G111*#REF!)*(SQRT(1+H111^2)))</f>
        <v>#REF!</v>
      </c>
      <c r="P111" t="e">
        <f t="shared" si="12"/>
        <v>#REF!</v>
      </c>
      <c r="Q111" t="e">
        <f>VLOOKUP(V111,#REF!,4,FALSE)</f>
        <v>#REF!</v>
      </c>
      <c r="R111" s="12" t="e">
        <f>VLOOKUP(V111,#REF!,3,FALSE)</f>
        <v>#REF!</v>
      </c>
      <c r="S111" s="3">
        <v>0</v>
      </c>
      <c r="T111" s="3">
        <v>0</v>
      </c>
      <c r="U111" t="e">
        <f>IF(W111="","PSSE_Test_"&amp;A111&amp;"_"&amp;#REF!&amp;"_R0"&amp;"_SCR"&amp;ROUND(G111,2)&amp;"_XR"&amp;ROUND(H111,2)&amp;"_P"&amp;E111&amp;"_Q"&amp;VLOOKUP(F111,$AK$3:$AL$7,2,FALSE),"Test_"&amp;A111&amp;"_"&amp;#REF!&amp;"_R0"&amp;"_SCR"&amp;ROUND(G111,2)&amp;"_XR"&amp;ROUND(H111,2)&amp;"_P"&amp;E111&amp;"_Q"&amp;VLOOKUP(F111,$AK$3:$AL$7,2,FALSE)&amp;"_"&amp;W111)</f>
        <v>#REF!</v>
      </c>
      <c r="V111" t="str">
        <f t="shared" si="7"/>
        <v>PSSE_DMAT_HYB_SCR4.53_XR1.21_P1_Q0</v>
      </c>
    </row>
    <row r="112" spans="1:22" x14ac:dyDescent="0.25">
      <c r="A112" s="4" t="s">
        <v>168</v>
      </c>
      <c r="B112" s="4" t="s">
        <v>17</v>
      </c>
      <c r="C112" t="s">
        <v>43</v>
      </c>
      <c r="D112" s="3"/>
      <c r="E112" s="3">
        <v>1</v>
      </c>
      <c r="F112" s="3">
        <v>0</v>
      </c>
      <c r="G112" s="11">
        <v>4.53</v>
      </c>
      <c r="H112" s="11">
        <v>1.21</v>
      </c>
      <c r="I112" t="e">
        <f>VLOOKUP(V112,#REF!,2,FALSE)</f>
        <v>#REF!</v>
      </c>
      <c r="J112">
        <v>0</v>
      </c>
      <c r="K112">
        <v>0</v>
      </c>
      <c r="L112" s="3">
        <v>0.43</v>
      </c>
      <c r="M112" t="e">
        <f>O112*T112</f>
        <v>#REF!</v>
      </c>
      <c r="N112" t="e">
        <f t="shared" si="9"/>
        <v>#REF!</v>
      </c>
      <c r="O112" t="e">
        <f>#REF!^2/((G112*#REF!)*(SQRT(1+H112^2)))</f>
        <v>#REF!</v>
      </c>
      <c r="P112" t="e">
        <f t="shared" si="12"/>
        <v>#REF!</v>
      </c>
      <c r="Q112" t="e">
        <f>VLOOKUP(V112,#REF!,4,FALSE)</f>
        <v>#REF!</v>
      </c>
      <c r="R112" s="12" t="e">
        <f>VLOOKUP(V112,#REF!,3,FALSE)</f>
        <v>#REF!</v>
      </c>
      <c r="S112" s="3">
        <v>0</v>
      </c>
      <c r="T112" s="3">
        <v>1</v>
      </c>
      <c r="U112" t="e">
        <f>IF(W112="","PSSE_Test_"&amp;A112&amp;"_"&amp;#REF!&amp;"_R0"&amp;"_SCR"&amp;ROUND(G112,2)&amp;"_XR"&amp;ROUND(H112,2)&amp;"_P"&amp;E112&amp;"_Q"&amp;VLOOKUP(F112,$AK$3:$AL$7,2,FALSE),"Test_"&amp;A112&amp;"_"&amp;#REF!&amp;"_R0"&amp;"_SCR"&amp;ROUND(G112,2)&amp;"_XR"&amp;ROUND(H112,2)&amp;"_P"&amp;E112&amp;"_Q"&amp;VLOOKUP(F112,$AK$3:$AL$7,2,FALSE)&amp;"_"&amp;W112)</f>
        <v>#REF!</v>
      </c>
      <c r="V112" t="str">
        <f t="shared" si="7"/>
        <v>PSSE_DMAT_HYB_SCR4.53_XR1.21_P1_Q0</v>
      </c>
    </row>
    <row r="113" spans="1:22" x14ac:dyDescent="0.25">
      <c r="A113" s="4" t="s">
        <v>169</v>
      </c>
      <c r="B113" s="4" t="s">
        <v>17</v>
      </c>
      <c r="C113" t="s">
        <v>43</v>
      </c>
      <c r="D113" s="3"/>
      <c r="E113" s="3">
        <v>1</v>
      </c>
      <c r="F113" s="3">
        <v>0</v>
      </c>
      <c r="G113" s="11">
        <v>4.53</v>
      </c>
      <c r="H113" s="11">
        <v>1.21</v>
      </c>
      <c r="I113" t="e">
        <f>VLOOKUP(V113,#REF!,2,FALSE)</f>
        <v>#REF!</v>
      </c>
      <c r="J113">
        <v>0</v>
      </c>
      <c r="K113">
        <v>0</v>
      </c>
      <c r="L113" s="3">
        <v>0.43</v>
      </c>
      <c r="M113" t="e">
        <f t="shared" si="8"/>
        <v>#REF!</v>
      </c>
      <c r="N113" t="e">
        <f t="shared" si="9"/>
        <v>#REF!</v>
      </c>
      <c r="O113" t="e">
        <f>#REF!^2/((G113*#REF!)*(SQRT(1+H113^2)))</f>
        <v>#REF!</v>
      </c>
      <c r="P113" t="e">
        <f t="shared" si="12"/>
        <v>#REF!</v>
      </c>
      <c r="Q113" t="e">
        <f>VLOOKUP(V113,#REF!,4,FALSE)</f>
        <v>#REF!</v>
      </c>
      <c r="R113" s="12" t="e">
        <f>VLOOKUP(V113,#REF!,3,FALSE)</f>
        <v>#REF!</v>
      </c>
      <c r="S113" s="3">
        <v>0</v>
      </c>
      <c r="T113" s="3">
        <v>2</v>
      </c>
      <c r="U113" t="e">
        <f>IF(W113="","PSSE_Test_"&amp;A113&amp;"_"&amp;#REF!&amp;"_R0"&amp;"_SCR"&amp;ROUND(G113,2)&amp;"_XR"&amp;ROUND(H113,2)&amp;"_P"&amp;E113&amp;"_Q"&amp;VLOOKUP(F113,$AK$3:$AL$7,2,FALSE),"Test_"&amp;A113&amp;"_"&amp;#REF!&amp;"_R0"&amp;"_SCR"&amp;ROUND(G113,2)&amp;"_XR"&amp;ROUND(H113,2)&amp;"_P"&amp;E113&amp;"_Q"&amp;VLOOKUP(F113,$AK$3:$AL$7,2,FALSE)&amp;"_"&amp;W113)</f>
        <v>#REF!</v>
      </c>
      <c r="V113" t="str">
        <f t="shared" si="7"/>
        <v>PSSE_DMAT_HYB_SCR4.53_XR1.21_P1_Q0</v>
      </c>
    </row>
    <row r="114" spans="1:22" x14ac:dyDescent="0.25">
      <c r="A114" s="4" t="s">
        <v>170</v>
      </c>
      <c r="B114" s="4" t="s">
        <v>17</v>
      </c>
      <c r="C114" t="s">
        <v>43</v>
      </c>
      <c r="D114" s="3"/>
      <c r="E114" s="3">
        <v>1</v>
      </c>
      <c r="F114" s="3">
        <v>0.39500000000000002</v>
      </c>
      <c r="G114" s="11">
        <v>4.53</v>
      </c>
      <c r="H114" s="11">
        <v>1.21</v>
      </c>
      <c r="I114" t="e">
        <f>VLOOKUP(V114,#REF!,2,FALSE)</f>
        <v>#REF!</v>
      </c>
      <c r="J114">
        <v>0</v>
      </c>
      <c r="K114">
        <v>0</v>
      </c>
      <c r="L114" s="3">
        <v>0.43</v>
      </c>
      <c r="M114" t="e">
        <f t="shared" si="8"/>
        <v>#REF!</v>
      </c>
      <c r="N114" t="e">
        <f t="shared" si="9"/>
        <v>#REF!</v>
      </c>
      <c r="O114" t="e">
        <f>#REF!^2/((G114*#REF!)*(SQRT(1+H114^2)))</f>
        <v>#REF!</v>
      </c>
      <c r="P114" t="e">
        <f t="shared" si="12"/>
        <v>#REF!</v>
      </c>
      <c r="Q114" t="e">
        <f>VLOOKUP(V114,#REF!,4,FALSE)</f>
        <v>#REF!</v>
      </c>
      <c r="R114" s="12" t="e">
        <f>VLOOKUP(V114,#REF!,3,FALSE)</f>
        <v>#REF!</v>
      </c>
      <c r="S114" s="3">
        <v>0</v>
      </c>
      <c r="T114" s="3">
        <v>0</v>
      </c>
      <c r="U114" t="e">
        <f>IF(W114="","PSSE_Test_"&amp;A114&amp;"_"&amp;#REF!&amp;"_R0"&amp;"_SCR"&amp;ROUND(G114,2)&amp;"_XR"&amp;ROUND(H114,2)&amp;"_P"&amp;E114&amp;"_Q"&amp;VLOOKUP(F114,$AK$3:$AL$7,2,FALSE),"Test_"&amp;A114&amp;"_"&amp;#REF!&amp;"_R0"&amp;"_SCR"&amp;ROUND(G114,2)&amp;"_XR"&amp;ROUND(H114,2)&amp;"_P"&amp;E114&amp;"_Q"&amp;VLOOKUP(F114,$AK$3:$AL$7,2,FALSE)&amp;"_"&amp;W114)</f>
        <v>#REF!</v>
      </c>
      <c r="V114" t="str">
        <f t="shared" si="7"/>
        <v>PSSE_DMAT_HYB_SCR4.53_XR1.21_P1_Q0.395</v>
      </c>
    </row>
    <row r="115" spans="1:22" x14ac:dyDescent="0.25">
      <c r="A115" s="4" t="s">
        <v>171</v>
      </c>
      <c r="B115" s="4" t="s">
        <v>17</v>
      </c>
      <c r="C115" t="s">
        <v>43</v>
      </c>
      <c r="D115" s="3"/>
      <c r="E115" s="3">
        <v>1</v>
      </c>
      <c r="F115" s="3">
        <v>0.39500000000000002</v>
      </c>
      <c r="G115" s="11">
        <v>4.53</v>
      </c>
      <c r="H115" s="11">
        <v>1.21</v>
      </c>
      <c r="I115" t="e">
        <f>VLOOKUP(V115,#REF!,2,FALSE)</f>
        <v>#REF!</v>
      </c>
      <c r="J115">
        <v>0</v>
      </c>
      <c r="K115">
        <v>0</v>
      </c>
      <c r="L115" s="3">
        <v>0.43</v>
      </c>
      <c r="M115" t="e">
        <f t="shared" si="8"/>
        <v>#REF!</v>
      </c>
      <c r="N115" t="e">
        <f t="shared" si="9"/>
        <v>#REF!</v>
      </c>
      <c r="O115" t="e">
        <f>#REF!^2/((G115*#REF!)*(SQRT(1+H115^2)))</f>
        <v>#REF!</v>
      </c>
      <c r="P115" t="e">
        <f t="shared" si="12"/>
        <v>#REF!</v>
      </c>
      <c r="Q115" t="e">
        <f>VLOOKUP(V115,#REF!,4,FALSE)</f>
        <v>#REF!</v>
      </c>
      <c r="R115" s="12" t="e">
        <f>VLOOKUP(V115,#REF!,3,FALSE)</f>
        <v>#REF!</v>
      </c>
      <c r="S115" s="3">
        <v>0</v>
      </c>
      <c r="T115" s="3">
        <v>1</v>
      </c>
      <c r="U115" t="e">
        <f>IF(W115="","PSSE_Test_"&amp;A115&amp;"_"&amp;#REF!&amp;"_R0"&amp;"_SCR"&amp;ROUND(G115,2)&amp;"_XR"&amp;ROUND(H115,2)&amp;"_P"&amp;E115&amp;"_Q"&amp;VLOOKUP(F115,$AK$3:$AL$7,2,FALSE),"Test_"&amp;A115&amp;"_"&amp;#REF!&amp;"_R0"&amp;"_SCR"&amp;ROUND(G115,2)&amp;"_XR"&amp;ROUND(H115,2)&amp;"_P"&amp;E115&amp;"_Q"&amp;VLOOKUP(F115,$AK$3:$AL$7,2,FALSE)&amp;"_"&amp;W115)</f>
        <v>#REF!</v>
      </c>
      <c r="V115" t="str">
        <f t="shared" si="7"/>
        <v>PSSE_DMAT_HYB_SCR4.53_XR1.21_P1_Q0.395</v>
      </c>
    </row>
    <row r="116" spans="1:22" x14ac:dyDescent="0.25">
      <c r="A116" s="4" t="s">
        <v>172</v>
      </c>
      <c r="B116" s="4" t="s">
        <v>17</v>
      </c>
      <c r="C116" t="s">
        <v>43</v>
      </c>
      <c r="D116" s="3"/>
      <c r="E116" s="3">
        <v>1</v>
      </c>
      <c r="F116" s="3">
        <v>0.39500000000000002</v>
      </c>
      <c r="G116" s="11">
        <v>4.53</v>
      </c>
      <c r="H116" s="11">
        <v>1.21</v>
      </c>
      <c r="I116" t="e">
        <f>VLOOKUP(V116,#REF!,2,FALSE)</f>
        <v>#REF!</v>
      </c>
      <c r="J116">
        <v>0</v>
      </c>
      <c r="K116">
        <v>0</v>
      </c>
      <c r="L116" s="3">
        <v>0.43</v>
      </c>
      <c r="M116" t="e">
        <f t="shared" si="8"/>
        <v>#REF!</v>
      </c>
      <c r="N116" t="e">
        <f t="shared" si="9"/>
        <v>#REF!</v>
      </c>
      <c r="O116" t="e">
        <f>#REF!^2/((G116*#REF!)*(SQRT(1+H116^2)))</f>
        <v>#REF!</v>
      </c>
      <c r="P116" t="e">
        <f t="shared" si="12"/>
        <v>#REF!</v>
      </c>
      <c r="Q116" t="e">
        <f>VLOOKUP(V116,#REF!,4,FALSE)</f>
        <v>#REF!</v>
      </c>
      <c r="R116" s="12" t="e">
        <f>VLOOKUP(V116,#REF!,3,FALSE)</f>
        <v>#REF!</v>
      </c>
      <c r="S116" s="3">
        <v>0</v>
      </c>
      <c r="T116" s="3">
        <v>2</v>
      </c>
      <c r="U116" t="e">
        <f>IF(W116="","PSSE_Test_"&amp;A116&amp;"_"&amp;#REF!&amp;"_R0"&amp;"_SCR"&amp;ROUND(G116,2)&amp;"_XR"&amp;ROUND(H116,2)&amp;"_P"&amp;E116&amp;"_Q"&amp;VLOOKUP(F116,$AK$3:$AL$7,2,FALSE),"Test_"&amp;A116&amp;"_"&amp;#REF!&amp;"_R0"&amp;"_SCR"&amp;ROUND(G116,2)&amp;"_XR"&amp;ROUND(H116,2)&amp;"_P"&amp;E116&amp;"_Q"&amp;VLOOKUP(F116,$AK$3:$AL$7,2,FALSE)&amp;"_"&amp;W116)</f>
        <v>#REF!</v>
      </c>
      <c r="V116" t="str">
        <f t="shared" si="7"/>
        <v>PSSE_DMAT_HYB_SCR4.53_XR1.21_P1_Q0.395</v>
      </c>
    </row>
    <row r="117" spans="1:22" x14ac:dyDescent="0.25">
      <c r="A117" s="4" t="s">
        <v>173</v>
      </c>
      <c r="B117" s="4" t="s">
        <v>17</v>
      </c>
      <c r="C117" t="s">
        <v>43</v>
      </c>
      <c r="D117" s="3"/>
      <c r="E117" s="3">
        <v>1</v>
      </c>
      <c r="F117" s="3">
        <v>-0.39500000000000002</v>
      </c>
      <c r="G117" s="11">
        <v>4.53</v>
      </c>
      <c r="H117" s="11">
        <v>1.21</v>
      </c>
      <c r="I117" t="e">
        <f>VLOOKUP(V117,#REF!,2,FALSE)</f>
        <v>#REF!</v>
      </c>
      <c r="J117">
        <v>0</v>
      </c>
      <c r="K117">
        <v>0</v>
      </c>
      <c r="L117" s="3">
        <v>0.43</v>
      </c>
      <c r="M117" t="e">
        <f t="shared" si="8"/>
        <v>#REF!</v>
      </c>
      <c r="N117" t="e">
        <f t="shared" si="9"/>
        <v>#REF!</v>
      </c>
      <c r="O117" t="e">
        <f>#REF!^2/((G117*#REF!)*(SQRT(1+H117^2)))</f>
        <v>#REF!</v>
      </c>
      <c r="P117" t="e">
        <f t="shared" si="12"/>
        <v>#REF!</v>
      </c>
      <c r="Q117" t="e">
        <f>VLOOKUP(V117,#REF!,4,FALSE)</f>
        <v>#REF!</v>
      </c>
      <c r="R117" s="12" t="e">
        <f>VLOOKUP(V117,#REF!,3,FALSE)</f>
        <v>#REF!</v>
      </c>
      <c r="S117" s="3">
        <v>0</v>
      </c>
      <c r="T117" s="3">
        <v>0</v>
      </c>
      <c r="U117" t="e">
        <f>IF(W117="","PSSE_Test_"&amp;A117&amp;"_"&amp;#REF!&amp;"_R0"&amp;"_SCR"&amp;ROUND(G117,2)&amp;"_XR"&amp;ROUND(H117,2)&amp;"_P"&amp;E117&amp;"_Q"&amp;VLOOKUP(F117,$AK$3:$AL$7,2,FALSE),"Test_"&amp;A117&amp;"_"&amp;#REF!&amp;"_R0"&amp;"_SCR"&amp;ROUND(G117,2)&amp;"_XR"&amp;ROUND(H117,2)&amp;"_P"&amp;E117&amp;"_Q"&amp;VLOOKUP(F117,$AK$3:$AL$7,2,FALSE)&amp;"_"&amp;W117)</f>
        <v>#REF!</v>
      </c>
      <c r="V117" t="str">
        <f t="shared" si="7"/>
        <v>PSSE_DMAT_HYB_SCR4.53_XR1.21_P1_Q-0.395</v>
      </c>
    </row>
    <row r="118" spans="1:22" x14ac:dyDescent="0.25">
      <c r="A118" s="4" t="s">
        <v>174</v>
      </c>
      <c r="B118" s="4" t="s">
        <v>17</v>
      </c>
      <c r="C118" t="s">
        <v>43</v>
      </c>
      <c r="D118" s="3"/>
      <c r="E118" s="3">
        <v>1</v>
      </c>
      <c r="F118" s="3">
        <v>-0.39500000000000002</v>
      </c>
      <c r="G118" s="11">
        <v>4.53</v>
      </c>
      <c r="H118" s="11">
        <v>1.21</v>
      </c>
      <c r="I118" t="e">
        <f>VLOOKUP(V118,#REF!,2,FALSE)</f>
        <v>#REF!</v>
      </c>
      <c r="J118">
        <v>0</v>
      </c>
      <c r="K118">
        <v>0</v>
      </c>
      <c r="L118" s="3">
        <v>0.43</v>
      </c>
      <c r="M118" t="e">
        <f t="shared" si="8"/>
        <v>#REF!</v>
      </c>
      <c r="N118" t="e">
        <f t="shared" si="9"/>
        <v>#REF!</v>
      </c>
      <c r="O118" t="e">
        <f>#REF!^2/((G118*#REF!)*(SQRT(1+H118^2)))</f>
        <v>#REF!</v>
      </c>
      <c r="P118" t="e">
        <f t="shared" si="12"/>
        <v>#REF!</v>
      </c>
      <c r="Q118" t="e">
        <f>VLOOKUP(V118,#REF!,4,FALSE)</f>
        <v>#REF!</v>
      </c>
      <c r="R118" s="12" t="e">
        <f>VLOOKUP(V118,#REF!,3,FALSE)</f>
        <v>#REF!</v>
      </c>
      <c r="S118" s="3">
        <v>0</v>
      </c>
      <c r="T118" s="3">
        <v>1</v>
      </c>
      <c r="U118" t="e">
        <f>IF(W118="","PSSE_Test_"&amp;A118&amp;"_"&amp;#REF!&amp;"_R0"&amp;"_SCR"&amp;ROUND(G118,2)&amp;"_XR"&amp;ROUND(H118,2)&amp;"_P"&amp;E118&amp;"_Q"&amp;VLOOKUP(F118,$AK$3:$AL$7,2,FALSE),"Test_"&amp;A118&amp;"_"&amp;#REF!&amp;"_R0"&amp;"_SCR"&amp;ROUND(G118,2)&amp;"_XR"&amp;ROUND(H118,2)&amp;"_P"&amp;E118&amp;"_Q"&amp;VLOOKUP(F118,$AK$3:$AL$7,2,FALSE)&amp;"_"&amp;W118)</f>
        <v>#REF!</v>
      </c>
      <c r="V118" t="str">
        <f t="shared" si="7"/>
        <v>PSSE_DMAT_HYB_SCR4.53_XR1.21_P1_Q-0.395</v>
      </c>
    </row>
    <row r="119" spans="1:22" x14ac:dyDescent="0.25">
      <c r="A119" s="4" t="s">
        <v>175</v>
      </c>
      <c r="B119" s="4" t="s">
        <v>17</v>
      </c>
      <c r="C119" t="s">
        <v>43</v>
      </c>
      <c r="D119" s="3"/>
      <c r="E119" s="3">
        <v>1</v>
      </c>
      <c r="F119" s="3">
        <v>-0.39500000000000002</v>
      </c>
      <c r="G119" s="11">
        <v>4.53</v>
      </c>
      <c r="H119" s="11">
        <v>1.21</v>
      </c>
      <c r="I119" t="e">
        <f>VLOOKUP(V119,#REF!,2,FALSE)</f>
        <v>#REF!</v>
      </c>
      <c r="J119">
        <v>0</v>
      </c>
      <c r="K119">
        <v>0</v>
      </c>
      <c r="L119" s="3">
        <v>0.43</v>
      </c>
      <c r="M119" t="e">
        <f t="shared" si="8"/>
        <v>#REF!</v>
      </c>
      <c r="N119" t="e">
        <f t="shared" si="9"/>
        <v>#REF!</v>
      </c>
      <c r="O119" t="e">
        <f>#REF!^2/((G119*#REF!)*(SQRT(1+H119^2)))</f>
        <v>#REF!</v>
      </c>
      <c r="P119" t="e">
        <f t="shared" si="12"/>
        <v>#REF!</v>
      </c>
      <c r="Q119" t="e">
        <f>VLOOKUP(V119,#REF!,4,FALSE)</f>
        <v>#REF!</v>
      </c>
      <c r="R119" s="12" t="e">
        <f>VLOOKUP(V119,#REF!,3,FALSE)</f>
        <v>#REF!</v>
      </c>
      <c r="S119" s="3">
        <v>0</v>
      </c>
      <c r="T119" s="3">
        <v>2</v>
      </c>
      <c r="U119" t="e">
        <f>IF(W119="","PSSE_Test_"&amp;A119&amp;"_"&amp;#REF!&amp;"_R0"&amp;"_SCR"&amp;ROUND(G119,2)&amp;"_XR"&amp;ROUND(H119,2)&amp;"_P"&amp;E119&amp;"_Q"&amp;VLOOKUP(F119,$AK$3:$AL$7,2,FALSE),"Test_"&amp;A119&amp;"_"&amp;#REF!&amp;"_R0"&amp;"_SCR"&amp;ROUND(G119,2)&amp;"_XR"&amp;ROUND(H119,2)&amp;"_P"&amp;E119&amp;"_Q"&amp;VLOOKUP(F119,$AK$3:$AL$7,2,FALSE)&amp;"_"&amp;W119)</f>
        <v>#REF!</v>
      </c>
      <c r="V119" t="str">
        <f t="shared" si="7"/>
        <v>PSSE_DMAT_HYB_SCR4.53_XR1.21_P1_Q-0.395</v>
      </c>
    </row>
    <row r="120" spans="1:22" x14ac:dyDescent="0.25">
      <c r="A120" s="4" t="s">
        <v>176</v>
      </c>
      <c r="B120" s="4" t="s">
        <v>17</v>
      </c>
      <c r="C120" t="s">
        <v>43</v>
      </c>
      <c r="D120" s="3"/>
      <c r="E120" s="3">
        <v>0</v>
      </c>
      <c r="F120" s="3">
        <v>0</v>
      </c>
      <c r="G120" s="11">
        <v>7.06</v>
      </c>
      <c r="H120" s="11">
        <v>1.63</v>
      </c>
      <c r="I120" t="e">
        <f>VLOOKUP(V120,#REF!,2,FALSE)</f>
        <v>#REF!</v>
      </c>
      <c r="J120">
        <v>0</v>
      </c>
      <c r="K120">
        <v>0</v>
      </c>
      <c r="L120" s="3">
        <v>0.43</v>
      </c>
      <c r="M120" t="e">
        <f t="shared" si="8"/>
        <v>#REF!</v>
      </c>
      <c r="N120" t="e">
        <f t="shared" si="9"/>
        <v>#REF!</v>
      </c>
      <c r="O120" t="e">
        <f>#REF!^2/((G120*#REF!)*(SQRT(1+H120^2)))</f>
        <v>#REF!</v>
      </c>
      <c r="P120" t="e">
        <f t="shared" si="12"/>
        <v>#REF!</v>
      </c>
      <c r="Q120" t="e">
        <f>VLOOKUP(V120,#REF!,4,FALSE)</f>
        <v>#REF!</v>
      </c>
      <c r="R120" s="12" t="e">
        <f>VLOOKUP(V120,#REF!,3,FALSE)</f>
        <v>#REF!</v>
      </c>
      <c r="S120" s="3">
        <v>0</v>
      </c>
      <c r="T120" s="3">
        <v>0</v>
      </c>
      <c r="U120" t="e">
        <f>IF(W120="","PSSE_Test_"&amp;A120&amp;"_"&amp;#REF!&amp;"_R0"&amp;"_SCR"&amp;ROUND(G120,2)&amp;"_XR"&amp;ROUND(H120,2)&amp;"_P"&amp;E120&amp;"_Q"&amp;VLOOKUP(F120,$AK$3:$AL$7,2,FALSE),"Test_"&amp;A120&amp;"_"&amp;#REF!&amp;"_R0"&amp;"_SCR"&amp;ROUND(G120,2)&amp;"_XR"&amp;ROUND(H120,2)&amp;"_P"&amp;E120&amp;"_Q"&amp;VLOOKUP(F120,$AK$3:$AL$7,2,FALSE)&amp;"_"&amp;W120)</f>
        <v>#REF!</v>
      </c>
      <c r="V120" t="str">
        <f t="shared" si="7"/>
        <v>PSSE_DMAT_HYB_SCR7.06_XR1.63_P0_Q0</v>
      </c>
    </row>
    <row r="121" spans="1:22" x14ac:dyDescent="0.25">
      <c r="A121" s="4" t="s">
        <v>177</v>
      </c>
      <c r="B121" s="4" t="s">
        <v>17</v>
      </c>
      <c r="C121" t="s">
        <v>43</v>
      </c>
      <c r="D121" s="3"/>
      <c r="E121" s="3">
        <v>0</v>
      </c>
      <c r="F121" s="3">
        <v>0</v>
      </c>
      <c r="G121" s="11">
        <v>7.06</v>
      </c>
      <c r="H121" s="11">
        <v>1.63</v>
      </c>
      <c r="I121" t="e">
        <f>VLOOKUP(V121,#REF!,2,FALSE)</f>
        <v>#REF!</v>
      </c>
      <c r="J121">
        <v>0</v>
      </c>
      <c r="K121">
        <v>0</v>
      </c>
      <c r="L121" s="3">
        <v>0.43</v>
      </c>
      <c r="M121" t="e">
        <f t="shared" si="8"/>
        <v>#REF!</v>
      </c>
      <c r="N121" t="e">
        <f t="shared" si="9"/>
        <v>#REF!</v>
      </c>
      <c r="O121" t="e">
        <f>#REF!^2/((G121*#REF!)*(SQRT(1+H121^2)))</f>
        <v>#REF!</v>
      </c>
      <c r="P121" t="e">
        <f t="shared" si="12"/>
        <v>#REF!</v>
      </c>
      <c r="Q121" t="e">
        <f>VLOOKUP(V121,#REF!,4,FALSE)</f>
        <v>#REF!</v>
      </c>
      <c r="R121" s="12" t="e">
        <f>VLOOKUP(V121,#REF!,3,FALSE)</f>
        <v>#REF!</v>
      </c>
      <c r="S121" s="3">
        <v>0</v>
      </c>
      <c r="T121" s="3">
        <v>1</v>
      </c>
      <c r="U121" t="e">
        <f>IF(W121="","PSSE_Test_"&amp;A121&amp;"_"&amp;#REF!&amp;"_R0"&amp;"_SCR"&amp;ROUND(G121,2)&amp;"_XR"&amp;ROUND(H121,2)&amp;"_P"&amp;E121&amp;"_Q"&amp;VLOOKUP(F121,$AK$3:$AL$7,2,FALSE),"Test_"&amp;A121&amp;"_"&amp;#REF!&amp;"_R0"&amp;"_SCR"&amp;ROUND(G121,2)&amp;"_XR"&amp;ROUND(H121,2)&amp;"_P"&amp;E121&amp;"_Q"&amp;VLOOKUP(F121,$AK$3:$AL$7,2,FALSE)&amp;"_"&amp;W121)</f>
        <v>#REF!</v>
      </c>
      <c r="V121" t="str">
        <f t="shared" si="7"/>
        <v>PSSE_DMAT_HYB_SCR7.06_XR1.63_P0_Q0</v>
      </c>
    </row>
    <row r="122" spans="1:22" x14ac:dyDescent="0.25">
      <c r="A122" s="4" t="s">
        <v>178</v>
      </c>
      <c r="B122" s="4" t="s">
        <v>17</v>
      </c>
      <c r="C122" t="s">
        <v>43</v>
      </c>
      <c r="D122" s="3"/>
      <c r="E122" s="3">
        <v>0</v>
      </c>
      <c r="F122" s="3">
        <v>0</v>
      </c>
      <c r="G122" s="11">
        <v>7.06</v>
      </c>
      <c r="H122" s="11">
        <v>1.63</v>
      </c>
      <c r="I122" t="e">
        <f>VLOOKUP(V122,#REF!,2,FALSE)</f>
        <v>#REF!</v>
      </c>
      <c r="J122">
        <v>0</v>
      </c>
      <c r="K122">
        <v>0</v>
      </c>
      <c r="L122" s="3">
        <v>0.43</v>
      </c>
      <c r="M122" t="e">
        <f t="shared" si="8"/>
        <v>#REF!</v>
      </c>
      <c r="N122" t="e">
        <f t="shared" si="9"/>
        <v>#REF!</v>
      </c>
      <c r="O122" t="e">
        <f>#REF!^2/((G122*#REF!)*(SQRT(1+H122^2)))</f>
        <v>#REF!</v>
      </c>
      <c r="P122" t="e">
        <f t="shared" si="12"/>
        <v>#REF!</v>
      </c>
      <c r="Q122" t="e">
        <f>VLOOKUP(V122,#REF!,4,FALSE)</f>
        <v>#REF!</v>
      </c>
      <c r="R122" s="12" t="e">
        <f>VLOOKUP(V122,#REF!,3,FALSE)</f>
        <v>#REF!</v>
      </c>
      <c r="S122" s="3">
        <v>0</v>
      </c>
      <c r="T122" s="3">
        <v>2</v>
      </c>
      <c r="U122" t="e">
        <f>IF(W122="","PSSE_Test_"&amp;A122&amp;"_"&amp;#REF!&amp;"_R0"&amp;"_SCR"&amp;ROUND(G122,2)&amp;"_XR"&amp;ROUND(H122,2)&amp;"_P"&amp;E122&amp;"_Q"&amp;VLOOKUP(F122,$AK$3:$AL$7,2,FALSE),"Test_"&amp;A122&amp;"_"&amp;#REF!&amp;"_R0"&amp;"_SCR"&amp;ROUND(G122,2)&amp;"_XR"&amp;ROUND(H122,2)&amp;"_P"&amp;E122&amp;"_Q"&amp;VLOOKUP(F122,$AK$3:$AL$7,2,FALSE)&amp;"_"&amp;W122)</f>
        <v>#REF!</v>
      </c>
      <c r="V122" t="str">
        <f t="shared" si="7"/>
        <v>PSSE_DMAT_HYB_SCR7.06_XR1.63_P0_Q0</v>
      </c>
    </row>
    <row r="123" spans="1:22" x14ac:dyDescent="0.25">
      <c r="A123" s="4" t="s">
        <v>179</v>
      </c>
      <c r="B123" s="4" t="s">
        <v>17</v>
      </c>
      <c r="C123" t="s">
        <v>43</v>
      </c>
      <c r="D123" s="3"/>
      <c r="E123" s="3">
        <v>0</v>
      </c>
      <c r="F123" s="3">
        <v>0.39500000000000002</v>
      </c>
      <c r="G123" s="11">
        <v>7.06</v>
      </c>
      <c r="H123" s="11">
        <v>1.63</v>
      </c>
      <c r="I123" t="e">
        <f>VLOOKUP(V123,#REF!,2,FALSE)</f>
        <v>#REF!</v>
      </c>
      <c r="J123">
        <v>0</v>
      </c>
      <c r="K123">
        <v>0</v>
      </c>
      <c r="L123" s="3">
        <v>0.43</v>
      </c>
      <c r="M123" t="e">
        <f t="shared" si="8"/>
        <v>#REF!</v>
      </c>
      <c r="N123" t="e">
        <f t="shared" si="9"/>
        <v>#REF!</v>
      </c>
      <c r="O123" t="e">
        <f>#REF!^2/((G123*#REF!)*(SQRT(1+H123^2)))</f>
        <v>#REF!</v>
      </c>
      <c r="P123" t="e">
        <f t="shared" si="12"/>
        <v>#REF!</v>
      </c>
      <c r="Q123" t="e">
        <f>VLOOKUP(V123,#REF!,4,FALSE)</f>
        <v>#REF!</v>
      </c>
      <c r="R123" s="12" t="e">
        <f>VLOOKUP(V123,#REF!,3,FALSE)</f>
        <v>#REF!</v>
      </c>
      <c r="S123" s="3">
        <v>0</v>
      </c>
      <c r="T123" s="3">
        <v>0</v>
      </c>
      <c r="U123" t="e">
        <f>IF(W123="","PSSE_Test_"&amp;A123&amp;"_"&amp;#REF!&amp;"_R0"&amp;"_SCR"&amp;ROUND(G123,2)&amp;"_XR"&amp;ROUND(H123,2)&amp;"_P"&amp;E123&amp;"_Q"&amp;VLOOKUP(F123,$AK$3:$AL$7,2,FALSE),"Test_"&amp;A123&amp;"_"&amp;#REF!&amp;"_R0"&amp;"_SCR"&amp;ROUND(G123,2)&amp;"_XR"&amp;ROUND(H123,2)&amp;"_P"&amp;E123&amp;"_Q"&amp;VLOOKUP(F123,$AK$3:$AL$7,2,FALSE)&amp;"_"&amp;W123)</f>
        <v>#REF!</v>
      </c>
      <c r="V123" t="str">
        <f t="shared" si="7"/>
        <v>PSSE_DMAT_HYB_SCR7.06_XR1.63_P0_Q0.395</v>
      </c>
    </row>
    <row r="124" spans="1:22" x14ac:dyDescent="0.25">
      <c r="A124" s="4" t="s">
        <v>180</v>
      </c>
      <c r="B124" s="4" t="s">
        <v>17</v>
      </c>
      <c r="C124" t="s">
        <v>43</v>
      </c>
      <c r="D124" s="3"/>
      <c r="E124" s="3">
        <v>0</v>
      </c>
      <c r="F124" s="3">
        <v>0.39500000000000002</v>
      </c>
      <c r="G124" s="11">
        <v>7.06</v>
      </c>
      <c r="H124" s="11">
        <v>1.63</v>
      </c>
      <c r="I124" t="e">
        <f>VLOOKUP(V124,#REF!,2,FALSE)</f>
        <v>#REF!</v>
      </c>
      <c r="J124">
        <v>0</v>
      </c>
      <c r="K124">
        <v>0</v>
      </c>
      <c r="L124" s="3">
        <v>0.43</v>
      </c>
      <c r="M124" t="e">
        <f t="shared" si="8"/>
        <v>#REF!</v>
      </c>
      <c r="N124" t="e">
        <f t="shared" si="9"/>
        <v>#REF!</v>
      </c>
      <c r="O124" t="e">
        <f>#REF!^2/((G124*#REF!)*(SQRT(1+H124^2)))</f>
        <v>#REF!</v>
      </c>
      <c r="P124" t="e">
        <f t="shared" si="12"/>
        <v>#REF!</v>
      </c>
      <c r="Q124" t="e">
        <f>VLOOKUP(V124,#REF!,4,FALSE)</f>
        <v>#REF!</v>
      </c>
      <c r="R124" s="12" t="e">
        <f>VLOOKUP(V124,#REF!,3,FALSE)</f>
        <v>#REF!</v>
      </c>
      <c r="S124" s="3">
        <v>0</v>
      </c>
      <c r="T124" s="3">
        <v>1</v>
      </c>
      <c r="U124" t="e">
        <f>IF(W124="","PSSE_Test_"&amp;A124&amp;"_"&amp;#REF!&amp;"_R0"&amp;"_SCR"&amp;ROUND(G124,2)&amp;"_XR"&amp;ROUND(H124,2)&amp;"_P"&amp;E124&amp;"_Q"&amp;VLOOKUP(F124,$AK$3:$AL$7,2,FALSE),"Test_"&amp;A124&amp;"_"&amp;#REF!&amp;"_R0"&amp;"_SCR"&amp;ROUND(G124,2)&amp;"_XR"&amp;ROUND(H124,2)&amp;"_P"&amp;E124&amp;"_Q"&amp;VLOOKUP(F124,$AK$3:$AL$7,2,FALSE)&amp;"_"&amp;W124)</f>
        <v>#REF!</v>
      </c>
      <c r="V124" t="str">
        <f t="shared" si="7"/>
        <v>PSSE_DMAT_HYB_SCR7.06_XR1.63_P0_Q0.395</v>
      </c>
    </row>
    <row r="125" spans="1:22" x14ac:dyDescent="0.25">
      <c r="A125" s="4" t="s">
        <v>181</v>
      </c>
      <c r="B125" s="4" t="s">
        <v>17</v>
      </c>
      <c r="C125" t="s">
        <v>43</v>
      </c>
      <c r="D125" s="3"/>
      <c r="E125" s="3">
        <v>0</v>
      </c>
      <c r="F125" s="3">
        <v>0.39500000000000002</v>
      </c>
      <c r="G125" s="11">
        <v>7.06</v>
      </c>
      <c r="H125" s="11">
        <v>1.63</v>
      </c>
      <c r="I125" t="e">
        <f>VLOOKUP(V125,#REF!,2,FALSE)</f>
        <v>#REF!</v>
      </c>
      <c r="J125">
        <v>0</v>
      </c>
      <c r="K125">
        <v>0</v>
      </c>
      <c r="L125" s="3">
        <v>0.43</v>
      </c>
      <c r="M125" t="e">
        <f t="shared" si="8"/>
        <v>#REF!</v>
      </c>
      <c r="N125" t="e">
        <f t="shared" si="9"/>
        <v>#REF!</v>
      </c>
      <c r="O125" t="e">
        <f>#REF!^2/((G125*#REF!)*(SQRT(1+H125^2)))</f>
        <v>#REF!</v>
      </c>
      <c r="P125" t="e">
        <f t="shared" si="12"/>
        <v>#REF!</v>
      </c>
      <c r="Q125" t="e">
        <f>VLOOKUP(V125,#REF!,4,FALSE)</f>
        <v>#REF!</v>
      </c>
      <c r="R125" s="12" t="e">
        <f>VLOOKUP(V125,#REF!,3,FALSE)</f>
        <v>#REF!</v>
      </c>
      <c r="S125" s="3">
        <v>0</v>
      </c>
      <c r="T125" s="3">
        <v>2</v>
      </c>
      <c r="U125" t="e">
        <f>IF(W125="","PSSE_Test_"&amp;A125&amp;"_"&amp;#REF!&amp;"_R0"&amp;"_SCR"&amp;ROUND(G125,2)&amp;"_XR"&amp;ROUND(H125,2)&amp;"_P"&amp;E125&amp;"_Q"&amp;VLOOKUP(F125,$AK$3:$AL$7,2,FALSE),"Test_"&amp;A125&amp;"_"&amp;#REF!&amp;"_R0"&amp;"_SCR"&amp;ROUND(G125,2)&amp;"_XR"&amp;ROUND(H125,2)&amp;"_P"&amp;E125&amp;"_Q"&amp;VLOOKUP(F125,$AK$3:$AL$7,2,FALSE)&amp;"_"&amp;W125)</f>
        <v>#REF!</v>
      </c>
      <c r="V125" t="str">
        <f t="shared" si="7"/>
        <v>PSSE_DMAT_HYB_SCR7.06_XR1.63_P0_Q0.395</v>
      </c>
    </row>
    <row r="126" spans="1:22" x14ac:dyDescent="0.25">
      <c r="A126" s="4" t="s">
        <v>182</v>
      </c>
      <c r="B126" s="4" t="s">
        <v>17</v>
      </c>
      <c r="C126" t="s">
        <v>43</v>
      </c>
      <c r="D126" s="3"/>
      <c r="E126" s="3">
        <v>0</v>
      </c>
      <c r="F126" s="3">
        <v>-0.39500000000000002</v>
      </c>
      <c r="G126" s="11">
        <v>7.06</v>
      </c>
      <c r="H126" s="11">
        <v>1.63</v>
      </c>
      <c r="I126" t="e">
        <f>VLOOKUP(V126,#REF!,2,FALSE)</f>
        <v>#REF!</v>
      </c>
      <c r="J126">
        <v>0</v>
      </c>
      <c r="K126">
        <v>0</v>
      </c>
      <c r="L126" s="3">
        <v>0.43</v>
      </c>
      <c r="M126" t="e">
        <f t="shared" si="8"/>
        <v>#REF!</v>
      </c>
      <c r="N126" t="e">
        <f t="shared" si="9"/>
        <v>#REF!</v>
      </c>
      <c r="O126" t="e">
        <f>#REF!^2/((G126*#REF!)*(SQRT(1+H126^2)))</f>
        <v>#REF!</v>
      </c>
      <c r="P126" t="e">
        <f t="shared" si="12"/>
        <v>#REF!</v>
      </c>
      <c r="Q126" t="e">
        <f>VLOOKUP(V126,#REF!,4,FALSE)</f>
        <v>#REF!</v>
      </c>
      <c r="R126" s="12" t="e">
        <f>VLOOKUP(V126,#REF!,3,FALSE)</f>
        <v>#REF!</v>
      </c>
      <c r="S126" s="3">
        <v>0</v>
      </c>
      <c r="T126" s="3">
        <v>0</v>
      </c>
      <c r="U126" t="e">
        <f>IF(W126="","PSSE_Test_"&amp;A126&amp;"_"&amp;#REF!&amp;"_R0"&amp;"_SCR"&amp;ROUND(G126,2)&amp;"_XR"&amp;ROUND(H126,2)&amp;"_P"&amp;E126&amp;"_Q"&amp;VLOOKUP(F126,$AK$3:$AL$7,2,FALSE),"Test_"&amp;A126&amp;"_"&amp;#REF!&amp;"_R0"&amp;"_SCR"&amp;ROUND(G126,2)&amp;"_XR"&amp;ROUND(H126,2)&amp;"_P"&amp;E126&amp;"_Q"&amp;VLOOKUP(F126,$AK$3:$AL$7,2,FALSE)&amp;"_"&amp;W126)</f>
        <v>#REF!</v>
      </c>
      <c r="V126" t="str">
        <f t="shared" si="7"/>
        <v>PSSE_DMAT_HYB_SCR7.06_XR1.63_P0_Q-0.395</v>
      </c>
    </row>
    <row r="127" spans="1:22" x14ac:dyDescent="0.25">
      <c r="A127" s="4" t="s">
        <v>183</v>
      </c>
      <c r="B127" s="4" t="s">
        <v>17</v>
      </c>
      <c r="C127" t="s">
        <v>43</v>
      </c>
      <c r="D127" s="3"/>
      <c r="E127" s="3">
        <v>0</v>
      </c>
      <c r="F127" s="3">
        <v>-0.39500000000000002</v>
      </c>
      <c r="G127" s="11">
        <v>7.06</v>
      </c>
      <c r="H127" s="11">
        <v>1.63</v>
      </c>
      <c r="I127" t="e">
        <f>VLOOKUP(V127,#REF!,2,FALSE)</f>
        <v>#REF!</v>
      </c>
      <c r="J127">
        <v>0</v>
      </c>
      <c r="K127">
        <v>0</v>
      </c>
      <c r="L127" s="3">
        <v>0.43</v>
      </c>
      <c r="M127" t="e">
        <f t="shared" si="8"/>
        <v>#REF!</v>
      </c>
      <c r="N127" t="e">
        <f t="shared" si="9"/>
        <v>#REF!</v>
      </c>
      <c r="O127" t="e">
        <f>#REF!^2/((G127*#REF!)*(SQRT(1+H127^2)))</f>
        <v>#REF!</v>
      </c>
      <c r="P127" t="e">
        <f t="shared" si="12"/>
        <v>#REF!</v>
      </c>
      <c r="Q127" t="e">
        <f>VLOOKUP(V127,#REF!,4,FALSE)</f>
        <v>#REF!</v>
      </c>
      <c r="R127" s="12" t="e">
        <f>VLOOKUP(V127,#REF!,3,FALSE)</f>
        <v>#REF!</v>
      </c>
      <c r="S127" s="3">
        <v>0</v>
      </c>
      <c r="T127" s="3">
        <v>1</v>
      </c>
      <c r="U127" t="e">
        <f>IF(W127="","PSSE_Test_"&amp;A127&amp;"_"&amp;#REF!&amp;"_R0"&amp;"_SCR"&amp;ROUND(G127,2)&amp;"_XR"&amp;ROUND(H127,2)&amp;"_P"&amp;E127&amp;"_Q"&amp;VLOOKUP(F127,$AK$3:$AL$7,2,FALSE),"Test_"&amp;A127&amp;"_"&amp;#REF!&amp;"_R0"&amp;"_SCR"&amp;ROUND(G127,2)&amp;"_XR"&amp;ROUND(H127,2)&amp;"_P"&amp;E127&amp;"_Q"&amp;VLOOKUP(F127,$AK$3:$AL$7,2,FALSE)&amp;"_"&amp;W127)</f>
        <v>#REF!</v>
      </c>
      <c r="V127" t="str">
        <f t="shared" si="7"/>
        <v>PSSE_DMAT_HYB_SCR7.06_XR1.63_P0_Q-0.395</v>
      </c>
    </row>
    <row r="128" spans="1:22" x14ac:dyDescent="0.25">
      <c r="A128" s="4" t="s">
        <v>184</v>
      </c>
      <c r="B128" s="4" t="s">
        <v>17</v>
      </c>
      <c r="C128" t="s">
        <v>43</v>
      </c>
      <c r="D128" s="3"/>
      <c r="E128" s="3">
        <v>0</v>
      </c>
      <c r="F128" s="3">
        <v>-0.39500000000000002</v>
      </c>
      <c r="G128" s="11">
        <v>7.06</v>
      </c>
      <c r="H128" s="11">
        <v>1.63</v>
      </c>
      <c r="I128" t="e">
        <f>VLOOKUP(V128,#REF!,2,FALSE)</f>
        <v>#REF!</v>
      </c>
      <c r="J128">
        <v>0</v>
      </c>
      <c r="K128">
        <v>0</v>
      </c>
      <c r="L128" s="3">
        <v>0.43</v>
      </c>
      <c r="M128" t="e">
        <f t="shared" si="8"/>
        <v>#REF!</v>
      </c>
      <c r="N128" t="e">
        <f t="shared" si="9"/>
        <v>#REF!</v>
      </c>
      <c r="O128" t="e">
        <f>#REF!^2/((G128*#REF!)*(SQRT(1+H128^2)))</f>
        <v>#REF!</v>
      </c>
      <c r="P128" t="e">
        <f t="shared" si="12"/>
        <v>#REF!</v>
      </c>
      <c r="Q128" t="e">
        <f>VLOOKUP(V128,#REF!,4,FALSE)</f>
        <v>#REF!</v>
      </c>
      <c r="R128" s="12" t="e">
        <f>VLOOKUP(V128,#REF!,3,FALSE)</f>
        <v>#REF!</v>
      </c>
      <c r="S128" s="3">
        <v>0</v>
      </c>
      <c r="T128" s="3">
        <v>2</v>
      </c>
      <c r="U128" t="e">
        <f>IF(W128="","PSSE_Test_"&amp;A128&amp;"_"&amp;#REF!&amp;"_R0"&amp;"_SCR"&amp;ROUND(G128,2)&amp;"_XR"&amp;ROUND(H128,2)&amp;"_P"&amp;E128&amp;"_Q"&amp;VLOOKUP(F128,$AK$3:$AL$7,2,FALSE),"Test_"&amp;A128&amp;"_"&amp;#REF!&amp;"_R0"&amp;"_SCR"&amp;ROUND(G128,2)&amp;"_XR"&amp;ROUND(H128,2)&amp;"_P"&amp;E128&amp;"_Q"&amp;VLOOKUP(F128,$AK$3:$AL$7,2,FALSE)&amp;"_"&amp;W128)</f>
        <v>#REF!</v>
      </c>
      <c r="V128" t="str">
        <f t="shared" si="7"/>
        <v>PSSE_DMAT_HYB_SCR7.06_XR1.63_P0_Q-0.395</v>
      </c>
    </row>
    <row r="129" spans="1:22" x14ac:dyDescent="0.25">
      <c r="A129" s="4" t="s">
        <v>185</v>
      </c>
      <c r="B129" s="4" t="s">
        <v>17</v>
      </c>
      <c r="C129" t="s">
        <v>43</v>
      </c>
      <c r="E129">
        <v>0</v>
      </c>
      <c r="F129">
        <v>0</v>
      </c>
      <c r="G129" s="7">
        <v>4.53</v>
      </c>
      <c r="H129" s="7">
        <v>1.21</v>
      </c>
      <c r="I129" t="e">
        <f>VLOOKUP(V129,#REF!,2,FALSE)</f>
        <v>#REF!</v>
      </c>
      <c r="J129">
        <v>0</v>
      </c>
      <c r="K129">
        <v>0</v>
      </c>
      <c r="L129" s="3">
        <v>0.43</v>
      </c>
      <c r="M129" t="e">
        <f t="shared" si="8"/>
        <v>#REF!</v>
      </c>
      <c r="N129" t="e">
        <f t="shared" si="9"/>
        <v>#REF!</v>
      </c>
      <c r="O129" t="e">
        <f>#REF!^2/((G129*#REF!)*(SQRT(1+H129^2)))</f>
        <v>#REF!</v>
      </c>
      <c r="P129" t="e">
        <f t="shared" si="12"/>
        <v>#REF!</v>
      </c>
      <c r="Q129" t="e">
        <f>VLOOKUP(V129,#REF!,4,FALSE)</f>
        <v>#REF!</v>
      </c>
      <c r="R129" s="12" t="e">
        <f>VLOOKUP(V129,#REF!,3,FALSE)</f>
        <v>#REF!</v>
      </c>
      <c r="S129">
        <v>0</v>
      </c>
      <c r="T129">
        <v>0</v>
      </c>
      <c r="U129" t="e">
        <f>IF(W129="","PSSE_Test_"&amp;A129&amp;"_"&amp;#REF!&amp;"_R0"&amp;"_SCR"&amp;ROUND(G129,2)&amp;"_XR"&amp;ROUND(H129,2)&amp;"_P"&amp;E129&amp;"_Q"&amp;VLOOKUP(F129,$AK$3:$AL$7,2,FALSE),"Test_"&amp;A129&amp;"_"&amp;#REF!&amp;"_R0"&amp;"_SCR"&amp;ROUND(G129,2)&amp;"_XR"&amp;ROUND(H129,2)&amp;"_P"&amp;E129&amp;"_Q"&amp;VLOOKUP(F129,$AK$3:$AL$7,2,FALSE)&amp;"_"&amp;W129)</f>
        <v>#REF!</v>
      </c>
      <c r="V129" t="str">
        <f t="shared" si="7"/>
        <v>PSSE_DMAT_HYB_SCR4.53_XR1.21_P0_Q0</v>
      </c>
    </row>
    <row r="130" spans="1:22" x14ac:dyDescent="0.25">
      <c r="A130" s="4" t="s">
        <v>186</v>
      </c>
      <c r="B130" s="4" t="s">
        <v>17</v>
      </c>
      <c r="C130" t="s">
        <v>43</v>
      </c>
      <c r="E130">
        <v>0</v>
      </c>
      <c r="F130">
        <v>0</v>
      </c>
      <c r="G130" s="7">
        <v>4.53</v>
      </c>
      <c r="H130" s="7">
        <v>1.21</v>
      </c>
      <c r="I130" t="e">
        <f>VLOOKUP(V130,#REF!,2,FALSE)</f>
        <v>#REF!</v>
      </c>
      <c r="J130">
        <v>0</v>
      </c>
      <c r="K130">
        <v>0</v>
      </c>
      <c r="L130" s="3">
        <v>0.43</v>
      </c>
      <c r="M130" t="e">
        <f t="shared" si="8"/>
        <v>#REF!</v>
      </c>
      <c r="N130" t="e">
        <f t="shared" si="9"/>
        <v>#REF!</v>
      </c>
      <c r="O130" t="e">
        <f>#REF!^2/((G130*#REF!)*(SQRT(1+H130^2)))</f>
        <v>#REF!</v>
      </c>
      <c r="P130" t="e">
        <f t="shared" si="12"/>
        <v>#REF!</v>
      </c>
      <c r="Q130" t="e">
        <f>VLOOKUP(V130,#REF!,4,FALSE)</f>
        <v>#REF!</v>
      </c>
      <c r="R130" s="12" t="e">
        <f>VLOOKUP(V130,#REF!,3,FALSE)</f>
        <v>#REF!</v>
      </c>
      <c r="S130">
        <v>0</v>
      </c>
      <c r="T130">
        <v>1</v>
      </c>
      <c r="U130" t="e">
        <f>IF(W130="","PSSE_Test_"&amp;A130&amp;"_"&amp;#REF!&amp;"_R0"&amp;"_SCR"&amp;ROUND(G130,2)&amp;"_XR"&amp;ROUND(H130,2)&amp;"_P"&amp;E130&amp;"_Q"&amp;VLOOKUP(F130,$AK$3:$AL$7,2,FALSE),"Test_"&amp;A130&amp;"_"&amp;#REF!&amp;"_R0"&amp;"_SCR"&amp;ROUND(G130,2)&amp;"_XR"&amp;ROUND(H130,2)&amp;"_P"&amp;E130&amp;"_Q"&amp;VLOOKUP(F130,$AK$3:$AL$7,2,FALSE)&amp;"_"&amp;W130)</f>
        <v>#REF!</v>
      </c>
      <c r="V130" t="str">
        <f t="shared" ref="V130:V193" si="13">"PSSE_DMAT_HYB_SCR"&amp;ROUND(G130,2)&amp;"_XR"&amp;ROUND(H130,2)&amp;"_P"&amp;E130&amp;"_Q"&amp;F130</f>
        <v>PSSE_DMAT_HYB_SCR4.53_XR1.21_P0_Q0</v>
      </c>
    </row>
    <row r="131" spans="1:22" x14ac:dyDescent="0.25">
      <c r="A131" s="4" t="s">
        <v>187</v>
      </c>
      <c r="B131" s="4" t="s">
        <v>17</v>
      </c>
      <c r="C131" t="s">
        <v>43</v>
      </c>
      <c r="E131">
        <v>0</v>
      </c>
      <c r="F131">
        <v>0</v>
      </c>
      <c r="G131" s="7">
        <v>4.53</v>
      </c>
      <c r="H131" s="7">
        <v>1.21</v>
      </c>
      <c r="I131" t="e">
        <f>VLOOKUP(V131,#REF!,2,FALSE)</f>
        <v>#REF!</v>
      </c>
      <c r="J131">
        <v>0</v>
      </c>
      <c r="K131">
        <v>0</v>
      </c>
      <c r="L131" s="3">
        <v>0.43</v>
      </c>
      <c r="M131" t="e">
        <f t="shared" si="8"/>
        <v>#REF!</v>
      </c>
      <c r="N131" t="e">
        <f t="shared" si="9"/>
        <v>#REF!</v>
      </c>
      <c r="O131" t="e">
        <f>#REF!^2/((G131*#REF!)*(SQRT(1+H131^2)))</f>
        <v>#REF!</v>
      </c>
      <c r="P131" t="e">
        <f t="shared" si="12"/>
        <v>#REF!</v>
      </c>
      <c r="Q131" t="e">
        <f>VLOOKUP(V131,#REF!,4,FALSE)</f>
        <v>#REF!</v>
      </c>
      <c r="R131" s="12" t="e">
        <f>VLOOKUP(V131,#REF!,3,FALSE)</f>
        <v>#REF!</v>
      </c>
      <c r="S131">
        <v>0</v>
      </c>
      <c r="T131">
        <v>2</v>
      </c>
      <c r="U131" t="e">
        <f>IF(W131="","PSSE_Test_"&amp;A131&amp;"_"&amp;#REF!&amp;"_R0"&amp;"_SCR"&amp;ROUND(G131,2)&amp;"_XR"&amp;ROUND(H131,2)&amp;"_P"&amp;E131&amp;"_Q"&amp;VLOOKUP(F131,$AK$3:$AL$7,2,FALSE),"Test_"&amp;A131&amp;"_"&amp;#REF!&amp;"_R0"&amp;"_SCR"&amp;ROUND(G131,2)&amp;"_XR"&amp;ROUND(H131,2)&amp;"_P"&amp;E131&amp;"_Q"&amp;VLOOKUP(F131,$AK$3:$AL$7,2,FALSE)&amp;"_"&amp;W131)</f>
        <v>#REF!</v>
      </c>
      <c r="V131" t="str">
        <f t="shared" si="13"/>
        <v>PSSE_DMAT_HYB_SCR4.53_XR1.21_P0_Q0</v>
      </c>
    </row>
    <row r="132" spans="1:22" x14ac:dyDescent="0.25">
      <c r="A132" s="4" t="s">
        <v>188</v>
      </c>
      <c r="B132" s="4" t="s">
        <v>17</v>
      </c>
      <c r="C132" t="s">
        <v>43</v>
      </c>
      <c r="E132">
        <v>0</v>
      </c>
      <c r="F132">
        <v>0.39500000000000002</v>
      </c>
      <c r="G132" s="7">
        <v>4.53</v>
      </c>
      <c r="H132" s="7">
        <v>1.21</v>
      </c>
      <c r="I132" t="e">
        <f>VLOOKUP(V132,#REF!,2,FALSE)</f>
        <v>#REF!</v>
      </c>
      <c r="J132">
        <v>0</v>
      </c>
      <c r="K132">
        <v>0</v>
      </c>
      <c r="L132" s="3">
        <v>0.43</v>
      </c>
      <c r="M132" t="e">
        <f t="shared" si="8"/>
        <v>#REF!</v>
      </c>
      <c r="N132" t="e">
        <f t="shared" si="9"/>
        <v>#REF!</v>
      </c>
      <c r="O132" t="e">
        <f>#REF!^2/((G132*#REF!)*(SQRT(1+H132^2)))</f>
        <v>#REF!</v>
      </c>
      <c r="P132" t="e">
        <f t="shared" si="12"/>
        <v>#REF!</v>
      </c>
      <c r="Q132" t="e">
        <f>VLOOKUP(V132,#REF!,4,FALSE)</f>
        <v>#REF!</v>
      </c>
      <c r="R132" s="12" t="e">
        <f>VLOOKUP(V132,#REF!,3,FALSE)</f>
        <v>#REF!</v>
      </c>
      <c r="S132">
        <v>0</v>
      </c>
      <c r="T132">
        <v>0</v>
      </c>
      <c r="U132" t="e">
        <f>IF(W132="","PSSE_Test_"&amp;A132&amp;"_"&amp;#REF!&amp;"_R0"&amp;"_SCR"&amp;ROUND(G132,2)&amp;"_XR"&amp;ROUND(H132,2)&amp;"_P"&amp;E132&amp;"_Q"&amp;VLOOKUP(F132,$AK$3:$AL$7,2,FALSE),"Test_"&amp;A132&amp;"_"&amp;#REF!&amp;"_R0"&amp;"_SCR"&amp;ROUND(G132,2)&amp;"_XR"&amp;ROUND(H132,2)&amp;"_P"&amp;E132&amp;"_Q"&amp;VLOOKUP(F132,$AK$3:$AL$7,2,FALSE)&amp;"_"&amp;W132)</f>
        <v>#REF!</v>
      </c>
      <c r="V132" t="str">
        <f t="shared" si="13"/>
        <v>PSSE_DMAT_HYB_SCR4.53_XR1.21_P0_Q0.395</v>
      </c>
    </row>
    <row r="133" spans="1:22" x14ac:dyDescent="0.25">
      <c r="A133" s="4" t="s">
        <v>189</v>
      </c>
      <c r="B133" s="4" t="s">
        <v>17</v>
      </c>
      <c r="C133" t="s">
        <v>43</v>
      </c>
      <c r="E133">
        <v>0</v>
      </c>
      <c r="F133">
        <v>0.39500000000000002</v>
      </c>
      <c r="G133" s="7">
        <v>4.53</v>
      </c>
      <c r="H133" s="7">
        <v>1.21</v>
      </c>
      <c r="I133" t="e">
        <f>VLOOKUP(V133,#REF!,2,FALSE)</f>
        <v>#REF!</v>
      </c>
      <c r="J133">
        <v>0</v>
      </c>
      <c r="K133">
        <v>0</v>
      </c>
      <c r="L133" s="3">
        <v>0.43</v>
      </c>
      <c r="M133" t="e">
        <f t="shared" si="8"/>
        <v>#REF!</v>
      </c>
      <c r="N133" t="e">
        <f t="shared" si="9"/>
        <v>#REF!</v>
      </c>
      <c r="O133" t="e">
        <f>#REF!^2/((G133*#REF!)*(SQRT(1+H133^2)))</f>
        <v>#REF!</v>
      </c>
      <c r="P133" t="e">
        <f t="shared" si="12"/>
        <v>#REF!</v>
      </c>
      <c r="Q133" t="e">
        <f>VLOOKUP(V133,#REF!,4,FALSE)</f>
        <v>#REF!</v>
      </c>
      <c r="R133" s="12" t="e">
        <f>VLOOKUP(V133,#REF!,3,FALSE)</f>
        <v>#REF!</v>
      </c>
      <c r="S133">
        <v>0</v>
      </c>
      <c r="T133">
        <v>1</v>
      </c>
      <c r="U133" t="e">
        <f>IF(W133="","PSSE_Test_"&amp;A133&amp;"_"&amp;#REF!&amp;"_R0"&amp;"_SCR"&amp;ROUND(G133,2)&amp;"_XR"&amp;ROUND(H133,2)&amp;"_P"&amp;E133&amp;"_Q"&amp;VLOOKUP(F133,$AK$3:$AL$7,2,FALSE),"Test_"&amp;A133&amp;"_"&amp;#REF!&amp;"_R0"&amp;"_SCR"&amp;ROUND(G133,2)&amp;"_XR"&amp;ROUND(H133,2)&amp;"_P"&amp;E133&amp;"_Q"&amp;VLOOKUP(F133,$AK$3:$AL$7,2,FALSE)&amp;"_"&amp;W133)</f>
        <v>#REF!</v>
      </c>
      <c r="V133" t="str">
        <f t="shared" si="13"/>
        <v>PSSE_DMAT_HYB_SCR4.53_XR1.21_P0_Q0.395</v>
      </c>
    </row>
    <row r="134" spans="1:22" x14ac:dyDescent="0.25">
      <c r="A134" s="4" t="s">
        <v>190</v>
      </c>
      <c r="B134" s="4" t="s">
        <v>17</v>
      </c>
      <c r="C134" t="s">
        <v>43</v>
      </c>
      <c r="E134">
        <v>0</v>
      </c>
      <c r="F134">
        <v>0.39500000000000002</v>
      </c>
      <c r="G134" s="7">
        <v>4.53</v>
      </c>
      <c r="H134" s="7">
        <v>1.21</v>
      </c>
      <c r="I134" t="e">
        <f>VLOOKUP(V134,#REF!,2,FALSE)</f>
        <v>#REF!</v>
      </c>
      <c r="J134">
        <v>0</v>
      </c>
      <c r="K134">
        <v>0</v>
      </c>
      <c r="L134" s="3">
        <v>0.43</v>
      </c>
      <c r="M134" t="e">
        <f t="shared" si="8"/>
        <v>#REF!</v>
      </c>
      <c r="N134" t="e">
        <f t="shared" si="9"/>
        <v>#REF!</v>
      </c>
      <c r="O134" t="e">
        <f>#REF!^2/((G134*#REF!)*(SQRT(1+H134^2)))</f>
        <v>#REF!</v>
      </c>
      <c r="P134" t="e">
        <f t="shared" si="12"/>
        <v>#REF!</v>
      </c>
      <c r="Q134" t="e">
        <f>VLOOKUP(V134,#REF!,4,FALSE)</f>
        <v>#REF!</v>
      </c>
      <c r="R134" s="12" t="e">
        <f>VLOOKUP(V134,#REF!,3,FALSE)</f>
        <v>#REF!</v>
      </c>
      <c r="S134">
        <v>0</v>
      </c>
      <c r="T134">
        <v>2</v>
      </c>
      <c r="U134" t="e">
        <f>IF(W134="","PSSE_Test_"&amp;A134&amp;"_"&amp;#REF!&amp;"_R0"&amp;"_SCR"&amp;ROUND(G134,2)&amp;"_XR"&amp;ROUND(H134,2)&amp;"_P"&amp;E134&amp;"_Q"&amp;VLOOKUP(F134,$AK$3:$AL$7,2,FALSE),"Test_"&amp;A134&amp;"_"&amp;#REF!&amp;"_R0"&amp;"_SCR"&amp;ROUND(G134,2)&amp;"_XR"&amp;ROUND(H134,2)&amp;"_P"&amp;E134&amp;"_Q"&amp;VLOOKUP(F134,$AK$3:$AL$7,2,FALSE)&amp;"_"&amp;W134)</f>
        <v>#REF!</v>
      </c>
      <c r="V134" t="str">
        <f t="shared" si="13"/>
        <v>PSSE_DMAT_HYB_SCR4.53_XR1.21_P0_Q0.395</v>
      </c>
    </row>
    <row r="135" spans="1:22" x14ac:dyDescent="0.25">
      <c r="A135" s="4" t="s">
        <v>191</v>
      </c>
      <c r="B135" s="4" t="s">
        <v>17</v>
      </c>
      <c r="C135" t="s">
        <v>43</v>
      </c>
      <c r="E135">
        <v>0</v>
      </c>
      <c r="F135">
        <v>-0.39500000000000002</v>
      </c>
      <c r="G135" s="7">
        <v>4.53</v>
      </c>
      <c r="H135" s="7">
        <v>1.21</v>
      </c>
      <c r="I135" t="e">
        <f>VLOOKUP(V135,#REF!,2,FALSE)</f>
        <v>#REF!</v>
      </c>
      <c r="J135">
        <v>0</v>
      </c>
      <c r="K135">
        <v>0</v>
      </c>
      <c r="L135" s="3">
        <v>0.43</v>
      </c>
      <c r="M135" t="e">
        <f t="shared" si="8"/>
        <v>#REF!</v>
      </c>
      <c r="N135" t="e">
        <f t="shared" si="9"/>
        <v>#REF!</v>
      </c>
      <c r="O135" t="e">
        <f>#REF!^2/((G135*#REF!)*(SQRT(1+H135^2)))</f>
        <v>#REF!</v>
      </c>
      <c r="P135" t="e">
        <f t="shared" si="12"/>
        <v>#REF!</v>
      </c>
      <c r="Q135" t="e">
        <f>VLOOKUP(V135,#REF!,4,FALSE)</f>
        <v>#REF!</v>
      </c>
      <c r="R135" s="12" t="e">
        <f>VLOOKUP(V135,#REF!,3,FALSE)</f>
        <v>#REF!</v>
      </c>
      <c r="S135">
        <v>0</v>
      </c>
      <c r="T135">
        <v>0</v>
      </c>
      <c r="U135" t="e">
        <f>IF(W135="","PSSE_Test_"&amp;A135&amp;"_"&amp;#REF!&amp;"_R0"&amp;"_SCR"&amp;ROUND(G135,2)&amp;"_XR"&amp;ROUND(H135,2)&amp;"_P"&amp;E135&amp;"_Q"&amp;VLOOKUP(F135,$AK$3:$AL$7,2,FALSE),"Test_"&amp;A135&amp;"_"&amp;#REF!&amp;"_R0"&amp;"_SCR"&amp;ROUND(G135,2)&amp;"_XR"&amp;ROUND(H135,2)&amp;"_P"&amp;E135&amp;"_Q"&amp;VLOOKUP(F135,$AK$3:$AL$7,2,FALSE)&amp;"_"&amp;W135)</f>
        <v>#REF!</v>
      </c>
      <c r="V135" t="str">
        <f t="shared" si="13"/>
        <v>PSSE_DMAT_HYB_SCR4.53_XR1.21_P0_Q-0.395</v>
      </c>
    </row>
    <row r="136" spans="1:22" x14ac:dyDescent="0.25">
      <c r="A136" s="4" t="s">
        <v>192</v>
      </c>
      <c r="B136" s="4" t="s">
        <v>17</v>
      </c>
      <c r="C136" t="s">
        <v>43</v>
      </c>
      <c r="E136">
        <v>0</v>
      </c>
      <c r="F136">
        <v>-0.39500000000000002</v>
      </c>
      <c r="G136" s="7">
        <v>4.53</v>
      </c>
      <c r="H136" s="7">
        <v>1.21</v>
      </c>
      <c r="I136" t="e">
        <f>VLOOKUP(V136,#REF!,2,FALSE)</f>
        <v>#REF!</v>
      </c>
      <c r="J136">
        <v>0</v>
      </c>
      <c r="K136">
        <v>0</v>
      </c>
      <c r="L136" s="3">
        <v>0.43</v>
      </c>
      <c r="M136" t="e">
        <f t="shared" si="8"/>
        <v>#REF!</v>
      </c>
      <c r="N136" t="e">
        <f t="shared" si="9"/>
        <v>#REF!</v>
      </c>
      <c r="O136" t="e">
        <f>#REF!^2/((G136*#REF!)*(SQRT(1+H136^2)))</f>
        <v>#REF!</v>
      </c>
      <c r="P136" t="e">
        <f t="shared" si="12"/>
        <v>#REF!</v>
      </c>
      <c r="Q136" t="e">
        <f>VLOOKUP(V136,#REF!,4,FALSE)</f>
        <v>#REF!</v>
      </c>
      <c r="R136" s="12" t="e">
        <f>VLOOKUP(V136,#REF!,3,FALSE)</f>
        <v>#REF!</v>
      </c>
      <c r="S136">
        <v>0</v>
      </c>
      <c r="T136">
        <v>1</v>
      </c>
      <c r="U136" t="e">
        <f>IF(W136="","PSSE_Test_"&amp;A136&amp;"_"&amp;#REF!&amp;"_R0"&amp;"_SCR"&amp;ROUND(G136,2)&amp;"_XR"&amp;ROUND(H136,2)&amp;"_P"&amp;E136&amp;"_Q"&amp;VLOOKUP(F136,$AK$3:$AL$7,2,FALSE),"Test_"&amp;A136&amp;"_"&amp;#REF!&amp;"_R0"&amp;"_SCR"&amp;ROUND(G136,2)&amp;"_XR"&amp;ROUND(H136,2)&amp;"_P"&amp;E136&amp;"_Q"&amp;VLOOKUP(F136,$AK$3:$AL$7,2,FALSE)&amp;"_"&amp;W136)</f>
        <v>#REF!</v>
      </c>
      <c r="V136" t="str">
        <f t="shared" si="13"/>
        <v>PSSE_DMAT_HYB_SCR4.53_XR1.21_P0_Q-0.395</v>
      </c>
    </row>
    <row r="137" spans="1:22" x14ac:dyDescent="0.25">
      <c r="A137" s="4" t="s">
        <v>193</v>
      </c>
      <c r="B137" s="4" t="s">
        <v>17</v>
      </c>
      <c r="C137" t="s">
        <v>43</v>
      </c>
      <c r="E137">
        <v>0</v>
      </c>
      <c r="F137">
        <v>-0.39500000000000002</v>
      </c>
      <c r="G137" s="7">
        <v>4.53</v>
      </c>
      <c r="H137" s="7">
        <v>1.21</v>
      </c>
      <c r="I137" t="e">
        <f>VLOOKUP(V137,#REF!,2,FALSE)</f>
        <v>#REF!</v>
      </c>
      <c r="J137">
        <v>0</v>
      </c>
      <c r="K137">
        <v>0</v>
      </c>
      <c r="L137" s="3">
        <v>0.43</v>
      </c>
      <c r="M137" t="e">
        <f t="shared" si="8"/>
        <v>#REF!</v>
      </c>
      <c r="N137" t="e">
        <f t="shared" si="9"/>
        <v>#REF!</v>
      </c>
      <c r="O137" t="e">
        <f>#REF!^2/((G137*#REF!)*(SQRT(1+H137^2)))</f>
        <v>#REF!</v>
      </c>
      <c r="P137" t="e">
        <f t="shared" si="12"/>
        <v>#REF!</v>
      </c>
      <c r="Q137" t="e">
        <f>VLOOKUP(V137,#REF!,4,FALSE)</f>
        <v>#REF!</v>
      </c>
      <c r="R137" s="12" t="e">
        <f>VLOOKUP(V137,#REF!,3,FALSE)</f>
        <v>#REF!</v>
      </c>
      <c r="S137">
        <v>0</v>
      </c>
      <c r="T137">
        <v>2</v>
      </c>
      <c r="U137" t="e">
        <f>IF(W137="","PSSE_Test_"&amp;A137&amp;"_"&amp;#REF!&amp;"_R0"&amp;"_SCR"&amp;ROUND(G137,2)&amp;"_XR"&amp;ROUND(H137,2)&amp;"_P"&amp;E137&amp;"_Q"&amp;VLOOKUP(F137,$AK$3:$AL$7,2,FALSE),"Test_"&amp;A137&amp;"_"&amp;#REF!&amp;"_R0"&amp;"_SCR"&amp;ROUND(G137,2)&amp;"_XR"&amp;ROUND(H137,2)&amp;"_P"&amp;E137&amp;"_Q"&amp;VLOOKUP(F137,$AK$3:$AL$7,2,FALSE)&amp;"_"&amp;W137)</f>
        <v>#REF!</v>
      </c>
      <c r="V137" t="str">
        <f t="shared" si="13"/>
        <v>PSSE_DMAT_HYB_SCR4.53_XR1.21_P0_Q-0.395</v>
      </c>
    </row>
    <row r="138" spans="1:22" x14ac:dyDescent="0.25">
      <c r="A138" s="4" t="s">
        <v>124</v>
      </c>
      <c r="B138" s="4" t="s">
        <v>17</v>
      </c>
      <c r="C138" t="s">
        <v>36</v>
      </c>
      <c r="E138">
        <v>1</v>
      </c>
      <c r="F138">
        <v>0</v>
      </c>
      <c r="G138" s="7">
        <v>7.06</v>
      </c>
      <c r="H138" s="7">
        <v>1.63</v>
      </c>
      <c r="I138" t="e">
        <f>VLOOKUP(V138,#REF!,2,FALSE)</f>
        <v>#REF!</v>
      </c>
      <c r="J138">
        <v>0</v>
      </c>
      <c r="K138">
        <v>0</v>
      </c>
      <c r="L138">
        <v>0</v>
      </c>
      <c r="M138" t="e">
        <f t="shared" si="8"/>
        <v>#REF!</v>
      </c>
      <c r="N138" t="e">
        <f t="shared" si="9"/>
        <v>#REF!</v>
      </c>
      <c r="O138" t="e">
        <f>#REF!^2/((G138*#REF!)*(SQRT(1+H138^2)))</f>
        <v>#REF!</v>
      </c>
      <c r="P138" t="e">
        <f t="shared" si="12"/>
        <v>#REF!</v>
      </c>
      <c r="Q138" t="e">
        <f>VLOOKUP(V138,#REF!,4,FALSE)</f>
        <v>#REF!</v>
      </c>
      <c r="R138" s="12" t="e">
        <f>VLOOKUP(V138,#REF!,3,FALSE)</f>
        <v>#REF!</v>
      </c>
      <c r="S138">
        <v>0</v>
      </c>
      <c r="T138">
        <v>0</v>
      </c>
      <c r="U138" t="e">
        <f>IF(W138="","PSSE_Test_"&amp;A138&amp;"_"&amp;#REF!&amp;"_R0"&amp;"_SCR"&amp;ROUND(G138,2)&amp;"_XR"&amp;ROUND(H138,2)&amp;"_P"&amp;E138&amp;"_Q"&amp;VLOOKUP(F138,$AK$3:$AL$7,2,FALSE),"Test_"&amp;A138&amp;"_"&amp;#REF!&amp;"_R0"&amp;"_SCR"&amp;ROUND(G138,2)&amp;"_XR"&amp;ROUND(H138,2)&amp;"_P"&amp;E138&amp;"_Q"&amp;VLOOKUP(F138,$AK$3:$AL$7,2,FALSE)&amp;"_"&amp;W138)</f>
        <v>#REF!</v>
      </c>
      <c r="V138" t="str">
        <f t="shared" si="13"/>
        <v>PSSE_DMAT_HYB_SCR7.06_XR1.63_P1_Q0</v>
      </c>
    </row>
    <row r="139" spans="1:22" x14ac:dyDescent="0.25">
      <c r="A139" s="4" t="s">
        <v>125</v>
      </c>
      <c r="B139" s="4" t="s">
        <v>17</v>
      </c>
      <c r="C139" t="s">
        <v>36</v>
      </c>
      <c r="E139">
        <v>1</v>
      </c>
      <c r="F139">
        <v>0</v>
      </c>
      <c r="G139" s="7">
        <v>4.53</v>
      </c>
      <c r="H139" s="7">
        <v>1.21</v>
      </c>
      <c r="I139" t="e">
        <f>VLOOKUP(V139,#REF!,2,FALSE)</f>
        <v>#REF!</v>
      </c>
      <c r="J139">
        <v>0</v>
      </c>
      <c r="K139">
        <v>0</v>
      </c>
      <c r="L139">
        <v>0</v>
      </c>
      <c r="M139" t="e">
        <f t="shared" si="8"/>
        <v>#REF!</v>
      </c>
      <c r="N139" t="e">
        <f t="shared" si="9"/>
        <v>#REF!</v>
      </c>
      <c r="O139" t="e">
        <f>#REF!^2/((G139*#REF!)*(SQRT(1+H139^2)))</f>
        <v>#REF!</v>
      </c>
      <c r="P139" t="e">
        <f t="shared" si="12"/>
        <v>#REF!</v>
      </c>
      <c r="Q139" t="e">
        <f>VLOOKUP(V139,#REF!,4,FALSE)</f>
        <v>#REF!</v>
      </c>
      <c r="R139" s="12" t="e">
        <f>VLOOKUP(V139,#REF!,3,FALSE)</f>
        <v>#REF!</v>
      </c>
      <c r="S139">
        <v>0</v>
      </c>
      <c r="T139">
        <v>0</v>
      </c>
      <c r="U139" t="e">
        <f>IF(W139="","PSSE_Test_"&amp;A139&amp;"_"&amp;#REF!&amp;"_R0"&amp;"_SCR"&amp;ROUND(G139,2)&amp;"_XR"&amp;ROUND(H139,2)&amp;"_P"&amp;E139&amp;"_Q"&amp;VLOOKUP(F139,$AK$3:$AL$7,2,FALSE),"Test_"&amp;A139&amp;"_"&amp;#REF!&amp;"_R0"&amp;"_SCR"&amp;ROUND(G139,2)&amp;"_XR"&amp;ROUND(H139,2)&amp;"_P"&amp;E139&amp;"_Q"&amp;VLOOKUP(F139,$AK$3:$AL$7,2,FALSE)&amp;"_"&amp;W139)</f>
        <v>#REF!</v>
      </c>
      <c r="V139" t="str">
        <f t="shared" si="13"/>
        <v>PSSE_DMAT_HYB_SCR4.53_XR1.21_P1_Q0</v>
      </c>
    </row>
    <row r="140" spans="1:22" x14ac:dyDescent="0.25">
      <c r="A140" s="4" t="s">
        <v>126</v>
      </c>
      <c r="B140" s="4" t="s">
        <v>17</v>
      </c>
      <c r="C140" t="s">
        <v>36</v>
      </c>
      <c r="E140">
        <v>0.5</v>
      </c>
      <c r="F140">
        <v>0</v>
      </c>
      <c r="G140" s="7">
        <v>7.06</v>
      </c>
      <c r="H140" s="7">
        <v>1.63</v>
      </c>
      <c r="I140" t="e">
        <f>VLOOKUP(V140,#REF!,2,FALSE)</f>
        <v>#REF!</v>
      </c>
      <c r="J140">
        <v>0</v>
      </c>
      <c r="K140">
        <v>0</v>
      </c>
      <c r="L140">
        <v>0</v>
      </c>
      <c r="M140" t="e">
        <f t="shared" si="8"/>
        <v>#REF!</v>
      </c>
      <c r="N140" t="e">
        <f t="shared" si="9"/>
        <v>#REF!</v>
      </c>
      <c r="O140" t="e">
        <f>#REF!^2/((G140*#REF!)*(SQRT(1+H140^2)))</f>
        <v>#REF!</v>
      </c>
      <c r="P140" t="e">
        <f t="shared" si="12"/>
        <v>#REF!</v>
      </c>
      <c r="Q140" t="e">
        <f>VLOOKUP(V140,#REF!,4,FALSE)</f>
        <v>#REF!</v>
      </c>
      <c r="R140" s="12" t="e">
        <f>VLOOKUP(V140,#REF!,3,FALSE)</f>
        <v>#REF!</v>
      </c>
      <c r="S140">
        <v>0</v>
      </c>
      <c r="T140">
        <v>0</v>
      </c>
      <c r="U140" t="e">
        <f>IF(W140="","PSSE_Test_"&amp;A140&amp;"_"&amp;#REF!&amp;"_R0"&amp;"_SCR"&amp;ROUND(G140,2)&amp;"_XR"&amp;ROUND(H140,2)&amp;"_P"&amp;E140&amp;"_Q"&amp;VLOOKUP(F140,$AK$3:$AL$7,2,FALSE),"Test_"&amp;A140&amp;"_"&amp;#REF!&amp;"_R0"&amp;"_SCR"&amp;ROUND(G140,2)&amp;"_XR"&amp;ROUND(H140,2)&amp;"_P"&amp;E140&amp;"_Q"&amp;VLOOKUP(F140,$AK$3:$AL$7,2,FALSE)&amp;"_"&amp;W140)</f>
        <v>#REF!</v>
      </c>
      <c r="V140" t="str">
        <f t="shared" si="13"/>
        <v>PSSE_DMAT_HYB_SCR7.06_XR1.63_P0.5_Q0</v>
      </c>
    </row>
    <row r="141" spans="1:22" x14ac:dyDescent="0.25">
      <c r="A141" s="4" t="s">
        <v>127</v>
      </c>
      <c r="B141" s="4" t="s">
        <v>17</v>
      </c>
      <c r="C141" t="s">
        <v>36</v>
      </c>
      <c r="E141">
        <v>0.5</v>
      </c>
      <c r="F141">
        <v>0</v>
      </c>
      <c r="G141" s="7">
        <v>4.53</v>
      </c>
      <c r="H141" s="7">
        <v>1.21</v>
      </c>
      <c r="I141" t="e">
        <f>VLOOKUP(V141,#REF!,2,FALSE)</f>
        <v>#REF!</v>
      </c>
      <c r="J141">
        <v>0</v>
      </c>
      <c r="K141">
        <v>0</v>
      </c>
      <c r="L141">
        <v>0</v>
      </c>
      <c r="M141" t="e">
        <f t="shared" si="8"/>
        <v>#REF!</v>
      </c>
      <c r="N141" t="e">
        <f t="shared" si="9"/>
        <v>#REF!</v>
      </c>
      <c r="O141" t="e">
        <f>#REF!^2/((G141*#REF!)*(SQRT(1+H141^2)))</f>
        <v>#REF!</v>
      </c>
      <c r="P141" t="e">
        <f t="shared" si="12"/>
        <v>#REF!</v>
      </c>
      <c r="Q141" t="e">
        <f>VLOOKUP(V141,#REF!,4,FALSE)</f>
        <v>#REF!</v>
      </c>
      <c r="R141" s="12" t="e">
        <f>VLOOKUP(V141,#REF!,3,FALSE)</f>
        <v>#REF!</v>
      </c>
      <c r="S141">
        <v>0</v>
      </c>
      <c r="T141">
        <v>0</v>
      </c>
      <c r="U141" t="e">
        <f>IF(W141="","PSSE_Test_"&amp;A141&amp;"_"&amp;#REF!&amp;"_R0"&amp;"_SCR"&amp;ROUND(G141,2)&amp;"_XR"&amp;ROUND(H141,2)&amp;"_P"&amp;E141&amp;"_Q"&amp;VLOOKUP(F141,$AK$3:$AL$7,2,FALSE),"Test_"&amp;A141&amp;"_"&amp;#REF!&amp;"_R0"&amp;"_SCR"&amp;ROUND(G141,2)&amp;"_XR"&amp;ROUND(H141,2)&amp;"_P"&amp;E141&amp;"_Q"&amp;VLOOKUP(F141,$AK$3:$AL$7,2,FALSE)&amp;"_"&amp;W141)</f>
        <v>#REF!</v>
      </c>
      <c r="V141" t="str">
        <f t="shared" si="13"/>
        <v>PSSE_DMAT_HYB_SCR4.53_XR1.21_P0.5_Q0</v>
      </c>
    </row>
    <row r="142" spans="1:22" x14ac:dyDescent="0.25">
      <c r="A142" s="4" t="s">
        <v>128</v>
      </c>
      <c r="B142" s="4" t="s">
        <v>17</v>
      </c>
      <c r="C142" t="s">
        <v>37</v>
      </c>
      <c r="E142">
        <v>1</v>
      </c>
      <c r="F142">
        <v>0</v>
      </c>
      <c r="G142" s="7">
        <v>7.06</v>
      </c>
      <c r="H142" s="7">
        <v>1.63</v>
      </c>
      <c r="I142" t="e">
        <f>VLOOKUP(V142,#REF!,2,FALSE)</f>
        <v>#REF!</v>
      </c>
      <c r="J142">
        <v>0</v>
      </c>
      <c r="K142">
        <v>0</v>
      </c>
      <c r="L142">
        <v>0</v>
      </c>
      <c r="M142" t="e">
        <f t="shared" ref="M142:M151" si="14">O142*T142</f>
        <v>#REF!</v>
      </c>
      <c r="N142" t="e">
        <f t="shared" ref="N142:N151" si="15">P142*T142</f>
        <v>#REF!</v>
      </c>
      <c r="O142" t="e">
        <f>#REF!^2/((G142*#REF!)*(SQRT(1+H142^2)))</f>
        <v>#REF!</v>
      </c>
      <c r="P142" t="e">
        <f t="shared" si="12"/>
        <v>#REF!</v>
      </c>
      <c r="Q142" t="e">
        <f>VLOOKUP(V142,#REF!,4,FALSE)</f>
        <v>#REF!</v>
      </c>
      <c r="R142" s="12" t="e">
        <f>VLOOKUP(V142,#REF!,3,FALSE)</f>
        <v>#REF!</v>
      </c>
      <c r="S142">
        <v>0</v>
      </c>
      <c r="T142">
        <v>0</v>
      </c>
      <c r="U142" t="e">
        <f>IF(W142="","PSSE_Test_"&amp;A142&amp;"_"&amp;#REF!&amp;"_R0"&amp;"_SCR"&amp;ROUND(G142,2)&amp;"_XR"&amp;ROUND(H142,2)&amp;"_P"&amp;E142&amp;"_Q"&amp;VLOOKUP(F142,$AK$3:$AL$7,2,FALSE),"Test_"&amp;A142&amp;"_"&amp;#REF!&amp;"_R0"&amp;"_SCR"&amp;ROUND(G142,2)&amp;"_XR"&amp;ROUND(H142,2)&amp;"_P"&amp;E142&amp;"_Q"&amp;VLOOKUP(F142,$AK$3:$AL$7,2,FALSE)&amp;"_"&amp;W142)</f>
        <v>#REF!</v>
      </c>
      <c r="V142" t="str">
        <f t="shared" si="13"/>
        <v>PSSE_DMAT_HYB_SCR7.06_XR1.63_P1_Q0</v>
      </c>
    </row>
    <row r="143" spans="1:22" x14ac:dyDescent="0.25">
      <c r="A143" s="4" t="s">
        <v>129</v>
      </c>
      <c r="B143" s="4" t="s">
        <v>17</v>
      </c>
      <c r="C143" t="s">
        <v>37</v>
      </c>
      <c r="E143">
        <v>1</v>
      </c>
      <c r="F143">
        <v>0</v>
      </c>
      <c r="G143" s="7">
        <v>4.53</v>
      </c>
      <c r="H143" s="7">
        <v>1.21</v>
      </c>
      <c r="I143" t="e">
        <f>VLOOKUP(V143,#REF!,2,FALSE)</f>
        <v>#REF!</v>
      </c>
      <c r="J143">
        <v>0</v>
      </c>
      <c r="K143">
        <v>0</v>
      </c>
      <c r="L143">
        <v>0</v>
      </c>
      <c r="M143" t="e">
        <f t="shared" si="14"/>
        <v>#REF!</v>
      </c>
      <c r="N143" t="e">
        <f t="shared" si="15"/>
        <v>#REF!</v>
      </c>
      <c r="O143" t="e">
        <f>#REF!^2/((G143*#REF!)*(SQRT(1+H143^2)))</f>
        <v>#REF!</v>
      </c>
      <c r="P143" t="e">
        <f t="shared" si="12"/>
        <v>#REF!</v>
      </c>
      <c r="Q143" t="e">
        <f>VLOOKUP(V143,#REF!,4,FALSE)</f>
        <v>#REF!</v>
      </c>
      <c r="R143" s="12" t="e">
        <f>VLOOKUP(V143,#REF!,3,FALSE)</f>
        <v>#REF!</v>
      </c>
      <c r="S143">
        <v>0</v>
      </c>
      <c r="T143">
        <v>0</v>
      </c>
      <c r="U143" t="e">
        <f>IF(W143="","PSSE_Test_"&amp;A143&amp;"_"&amp;#REF!&amp;"_R0"&amp;"_SCR"&amp;ROUND(G143,2)&amp;"_XR"&amp;ROUND(H143,2)&amp;"_P"&amp;E143&amp;"_Q"&amp;VLOOKUP(F143,$AK$3:$AL$7,2,FALSE),"Test_"&amp;A143&amp;"_"&amp;#REF!&amp;"_R0"&amp;"_SCR"&amp;ROUND(G143,2)&amp;"_XR"&amp;ROUND(H143,2)&amp;"_P"&amp;E143&amp;"_Q"&amp;VLOOKUP(F143,$AK$3:$AL$7,2,FALSE)&amp;"_"&amp;W143)</f>
        <v>#REF!</v>
      </c>
      <c r="V143" t="str">
        <f t="shared" si="13"/>
        <v>PSSE_DMAT_HYB_SCR4.53_XR1.21_P1_Q0</v>
      </c>
    </row>
    <row r="144" spans="1:22" x14ac:dyDescent="0.25">
      <c r="A144" s="4" t="s">
        <v>130</v>
      </c>
      <c r="B144" s="4" t="s">
        <v>17</v>
      </c>
      <c r="C144" t="s">
        <v>37</v>
      </c>
      <c r="E144">
        <v>0.5</v>
      </c>
      <c r="F144">
        <v>0</v>
      </c>
      <c r="G144" s="7">
        <v>7.06</v>
      </c>
      <c r="H144" s="7">
        <v>1.63</v>
      </c>
      <c r="I144" t="e">
        <f>VLOOKUP(V144,#REF!,2,FALSE)</f>
        <v>#REF!</v>
      </c>
      <c r="J144">
        <v>0</v>
      </c>
      <c r="K144">
        <v>0</v>
      </c>
      <c r="L144">
        <v>0</v>
      </c>
      <c r="M144" t="e">
        <f t="shared" si="14"/>
        <v>#REF!</v>
      </c>
      <c r="N144" t="e">
        <f t="shared" si="15"/>
        <v>#REF!</v>
      </c>
      <c r="O144" t="e">
        <f>#REF!^2/((G144*#REF!)*(SQRT(1+H144^2)))</f>
        <v>#REF!</v>
      </c>
      <c r="P144" t="e">
        <f t="shared" si="12"/>
        <v>#REF!</v>
      </c>
      <c r="Q144" t="e">
        <f>VLOOKUP(V144,#REF!,4,FALSE)</f>
        <v>#REF!</v>
      </c>
      <c r="R144" s="12" t="e">
        <f>VLOOKUP(V144,#REF!,3,FALSE)</f>
        <v>#REF!</v>
      </c>
      <c r="S144">
        <v>0</v>
      </c>
      <c r="T144">
        <v>0</v>
      </c>
      <c r="U144" t="e">
        <f>IF(W144="","PSSE_Test_"&amp;A144&amp;"_"&amp;#REF!&amp;"_R0"&amp;"_SCR"&amp;ROUND(G144,2)&amp;"_XR"&amp;ROUND(H144,2)&amp;"_P"&amp;E144&amp;"_Q"&amp;VLOOKUP(F144,$AK$3:$AL$7,2,FALSE),"Test_"&amp;A144&amp;"_"&amp;#REF!&amp;"_R0"&amp;"_SCR"&amp;ROUND(G144,2)&amp;"_XR"&amp;ROUND(H144,2)&amp;"_P"&amp;E144&amp;"_Q"&amp;VLOOKUP(F144,$AK$3:$AL$7,2,FALSE)&amp;"_"&amp;W144)</f>
        <v>#REF!</v>
      </c>
      <c r="V144" t="str">
        <f t="shared" si="13"/>
        <v>PSSE_DMAT_HYB_SCR7.06_XR1.63_P0.5_Q0</v>
      </c>
    </row>
    <row r="145" spans="1:22" x14ac:dyDescent="0.25">
      <c r="A145" s="4" t="s">
        <v>131</v>
      </c>
      <c r="B145" s="4" t="s">
        <v>17</v>
      </c>
      <c r="C145" t="s">
        <v>37</v>
      </c>
      <c r="E145">
        <v>0.5</v>
      </c>
      <c r="F145">
        <v>0</v>
      </c>
      <c r="G145" s="7">
        <v>4.53</v>
      </c>
      <c r="H145" s="7">
        <v>1.21</v>
      </c>
      <c r="I145" t="e">
        <f>VLOOKUP(V145,#REF!,2,FALSE)</f>
        <v>#REF!</v>
      </c>
      <c r="J145">
        <v>0</v>
      </c>
      <c r="K145">
        <v>0</v>
      </c>
      <c r="L145">
        <v>0</v>
      </c>
      <c r="M145" t="e">
        <f t="shared" si="14"/>
        <v>#REF!</v>
      </c>
      <c r="N145" t="e">
        <f t="shared" si="15"/>
        <v>#REF!</v>
      </c>
      <c r="O145" t="e">
        <f>#REF!^2/((G145*#REF!)*(SQRT(1+H145^2)))</f>
        <v>#REF!</v>
      </c>
      <c r="P145" t="e">
        <f t="shared" si="12"/>
        <v>#REF!</v>
      </c>
      <c r="Q145" t="e">
        <f>VLOOKUP(V145,#REF!,4,FALSE)</f>
        <v>#REF!</v>
      </c>
      <c r="R145" s="12" t="e">
        <f>VLOOKUP(V145,#REF!,3,FALSE)</f>
        <v>#REF!</v>
      </c>
      <c r="S145">
        <v>0</v>
      </c>
      <c r="T145">
        <v>0</v>
      </c>
      <c r="U145" t="e">
        <f>IF(W145="","PSSE_Test_"&amp;A145&amp;"_"&amp;#REF!&amp;"_R0"&amp;"_SCR"&amp;ROUND(G145,2)&amp;"_XR"&amp;ROUND(H145,2)&amp;"_P"&amp;E145&amp;"_Q"&amp;VLOOKUP(F145,$AK$3:$AL$7,2,FALSE),"Test_"&amp;A145&amp;"_"&amp;#REF!&amp;"_R0"&amp;"_SCR"&amp;ROUND(G145,2)&amp;"_XR"&amp;ROUND(H145,2)&amp;"_P"&amp;E145&amp;"_Q"&amp;VLOOKUP(F145,$AK$3:$AL$7,2,FALSE)&amp;"_"&amp;W145)</f>
        <v>#REF!</v>
      </c>
      <c r="V145" t="str">
        <f t="shared" si="13"/>
        <v>PSSE_DMAT_HYB_SCR4.53_XR1.21_P0.5_Q0</v>
      </c>
    </row>
    <row r="146" spans="1:22" x14ac:dyDescent="0.25">
      <c r="A146" s="4" t="s">
        <v>132</v>
      </c>
      <c r="B146" s="4" t="s">
        <v>17</v>
      </c>
      <c r="C146" t="s">
        <v>45</v>
      </c>
      <c r="E146">
        <v>1</v>
      </c>
      <c r="F146">
        <v>0</v>
      </c>
      <c r="G146" s="7">
        <v>7.06</v>
      </c>
      <c r="H146" s="7">
        <v>1.63</v>
      </c>
      <c r="I146" t="e">
        <f>VLOOKUP(V146,#REF!,2,FALSE)</f>
        <v>#REF!</v>
      </c>
      <c r="J146">
        <v>0</v>
      </c>
      <c r="K146">
        <v>0</v>
      </c>
      <c r="L146">
        <v>0</v>
      </c>
      <c r="M146" t="e">
        <f t="shared" si="14"/>
        <v>#REF!</v>
      </c>
      <c r="N146" t="e">
        <f t="shared" si="15"/>
        <v>#REF!</v>
      </c>
      <c r="O146" t="e">
        <f>#REF!^2/((G146*#REF!)*(SQRT(1+H146^2)))</f>
        <v>#REF!</v>
      </c>
      <c r="P146" t="e">
        <f t="shared" si="12"/>
        <v>#REF!</v>
      </c>
      <c r="Q146" t="e">
        <f>VLOOKUP(V146,#REF!,4,FALSE)</f>
        <v>#REF!</v>
      </c>
      <c r="R146" s="12" t="e">
        <f>VLOOKUP(V146,#REF!,3,FALSE)</f>
        <v>#REF!</v>
      </c>
      <c r="S146">
        <v>0</v>
      </c>
      <c r="T146">
        <v>0</v>
      </c>
      <c r="U146" t="e">
        <f>IF(W146="","PSSE_Test_"&amp;A146&amp;"_"&amp;#REF!&amp;"_R0"&amp;"_SCR"&amp;ROUND(G146,2)&amp;"_XR"&amp;ROUND(H146,2)&amp;"_P"&amp;E146&amp;"_Q"&amp;VLOOKUP(F146,$AK$3:$AL$7,2,FALSE),"Test_"&amp;A146&amp;"_"&amp;#REF!&amp;"_R0"&amp;"_SCR"&amp;ROUND(G146,2)&amp;"_XR"&amp;ROUND(H146,2)&amp;"_P"&amp;E146&amp;"_Q"&amp;VLOOKUP(F146,$AK$3:$AL$7,2,FALSE)&amp;"_"&amp;W146)</f>
        <v>#REF!</v>
      </c>
      <c r="V146" t="str">
        <f t="shared" si="13"/>
        <v>PSSE_DMAT_HYB_SCR7.06_XR1.63_P1_Q0</v>
      </c>
    </row>
    <row r="147" spans="1:22" x14ac:dyDescent="0.25">
      <c r="A147" s="4" t="s">
        <v>133</v>
      </c>
      <c r="B147" s="4" t="s">
        <v>17</v>
      </c>
      <c r="C147" t="s">
        <v>45</v>
      </c>
      <c r="E147">
        <v>1</v>
      </c>
      <c r="F147">
        <v>0</v>
      </c>
      <c r="G147" s="7">
        <v>4.53</v>
      </c>
      <c r="H147" s="7">
        <v>1.21</v>
      </c>
      <c r="I147" t="e">
        <f>VLOOKUP(V147,#REF!,2,FALSE)</f>
        <v>#REF!</v>
      </c>
      <c r="J147">
        <v>0</v>
      </c>
      <c r="K147">
        <v>0</v>
      </c>
      <c r="L147">
        <v>0</v>
      </c>
      <c r="M147" t="e">
        <f t="shared" si="14"/>
        <v>#REF!</v>
      </c>
      <c r="N147" t="e">
        <f t="shared" si="15"/>
        <v>#REF!</v>
      </c>
      <c r="O147" t="e">
        <f>#REF!^2/((G147*#REF!)*(SQRT(1+H147^2)))</f>
        <v>#REF!</v>
      </c>
      <c r="P147" t="e">
        <f t="shared" si="12"/>
        <v>#REF!</v>
      </c>
      <c r="Q147" t="e">
        <f>VLOOKUP(V147,#REF!,4,FALSE)</f>
        <v>#REF!</v>
      </c>
      <c r="R147" s="12" t="e">
        <f>VLOOKUP(V147,#REF!,3,FALSE)</f>
        <v>#REF!</v>
      </c>
      <c r="S147">
        <v>0</v>
      </c>
      <c r="T147">
        <v>0</v>
      </c>
      <c r="U147" t="e">
        <f>IF(W147="","PSSE_Test_"&amp;A147&amp;"_"&amp;#REF!&amp;"_R0"&amp;"_SCR"&amp;ROUND(G147,2)&amp;"_XR"&amp;ROUND(H147,2)&amp;"_P"&amp;E147&amp;"_Q"&amp;VLOOKUP(F147,$AK$3:$AL$7,2,FALSE),"Test_"&amp;A147&amp;"_"&amp;#REF!&amp;"_R0"&amp;"_SCR"&amp;ROUND(G147,2)&amp;"_XR"&amp;ROUND(H147,2)&amp;"_P"&amp;E147&amp;"_Q"&amp;VLOOKUP(F147,$AK$3:$AL$7,2,FALSE)&amp;"_"&amp;W147)</f>
        <v>#REF!</v>
      </c>
      <c r="V147" t="str">
        <f t="shared" si="13"/>
        <v>PSSE_DMAT_HYB_SCR4.53_XR1.21_P1_Q0</v>
      </c>
    </row>
    <row r="148" spans="1:22" x14ac:dyDescent="0.25">
      <c r="A148" s="4" t="s">
        <v>134</v>
      </c>
      <c r="B148" s="4" t="s">
        <v>17</v>
      </c>
      <c r="C148" t="s">
        <v>45</v>
      </c>
      <c r="E148">
        <v>0.5</v>
      </c>
      <c r="F148">
        <v>0</v>
      </c>
      <c r="G148" s="7">
        <v>7.06</v>
      </c>
      <c r="H148" s="7">
        <v>1.63</v>
      </c>
      <c r="I148" t="e">
        <f>VLOOKUP(V148,#REF!,2,FALSE)</f>
        <v>#REF!</v>
      </c>
      <c r="J148">
        <v>0</v>
      </c>
      <c r="K148">
        <v>0</v>
      </c>
      <c r="L148">
        <v>0</v>
      </c>
      <c r="M148" t="e">
        <f t="shared" si="14"/>
        <v>#REF!</v>
      </c>
      <c r="N148" t="e">
        <f t="shared" si="15"/>
        <v>#REF!</v>
      </c>
      <c r="O148" t="e">
        <f>#REF!^2/((G148*#REF!)*(SQRT(1+H148^2)))</f>
        <v>#REF!</v>
      </c>
      <c r="P148" t="e">
        <f t="shared" si="12"/>
        <v>#REF!</v>
      </c>
      <c r="Q148" t="e">
        <f>VLOOKUP(V148,#REF!,4,FALSE)</f>
        <v>#REF!</v>
      </c>
      <c r="R148" s="12" t="e">
        <f>VLOOKUP(V148,#REF!,3,FALSE)</f>
        <v>#REF!</v>
      </c>
      <c r="S148">
        <v>0</v>
      </c>
      <c r="T148">
        <v>0</v>
      </c>
      <c r="U148" t="e">
        <f>IF(W148="","PSSE_Test_"&amp;A148&amp;"_"&amp;#REF!&amp;"_R0"&amp;"_SCR"&amp;ROUND(G148,2)&amp;"_XR"&amp;ROUND(H148,2)&amp;"_P"&amp;E148&amp;"_Q"&amp;VLOOKUP(F148,$AK$3:$AL$7,2,FALSE),"Test_"&amp;A148&amp;"_"&amp;#REF!&amp;"_R0"&amp;"_SCR"&amp;ROUND(G148,2)&amp;"_XR"&amp;ROUND(H148,2)&amp;"_P"&amp;E148&amp;"_Q"&amp;VLOOKUP(F148,$AK$3:$AL$7,2,FALSE)&amp;"_"&amp;W148)</f>
        <v>#REF!</v>
      </c>
      <c r="V148" t="str">
        <f t="shared" si="13"/>
        <v>PSSE_DMAT_HYB_SCR7.06_XR1.63_P0.5_Q0</v>
      </c>
    </row>
    <row r="149" spans="1:22" x14ac:dyDescent="0.25">
      <c r="A149" s="4" t="s">
        <v>135</v>
      </c>
      <c r="B149" s="4" t="s">
        <v>17</v>
      </c>
      <c r="C149" t="s">
        <v>45</v>
      </c>
      <c r="E149">
        <v>0.5</v>
      </c>
      <c r="F149">
        <v>0</v>
      </c>
      <c r="G149" s="7">
        <v>4.53</v>
      </c>
      <c r="H149" s="7">
        <v>1.21</v>
      </c>
      <c r="I149" t="e">
        <f>VLOOKUP(V149,#REF!,2,FALSE)</f>
        <v>#REF!</v>
      </c>
      <c r="J149">
        <v>0</v>
      </c>
      <c r="K149">
        <v>0</v>
      </c>
      <c r="L149">
        <v>0</v>
      </c>
      <c r="M149" t="e">
        <f t="shared" si="14"/>
        <v>#REF!</v>
      </c>
      <c r="N149" t="e">
        <f t="shared" si="15"/>
        <v>#REF!</v>
      </c>
      <c r="O149" t="e">
        <f>#REF!^2/((G149*#REF!)*(SQRT(1+H149^2)))</f>
        <v>#REF!</v>
      </c>
      <c r="P149" t="e">
        <f t="shared" si="12"/>
        <v>#REF!</v>
      </c>
      <c r="Q149" t="e">
        <f>VLOOKUP(V149,#REF!,4,FALSE)</f>
        <v>#REF!</v>
      </c>
      <c r="R149" s="12" t="e">
        <f>VLOOKUP(V149,#REF!,3,FALSE)</f>
        <v>#REF!</v>
      </c>
      <c r="S149">
        <v>0</v>
      </c>
      <c r="T149">
        <v>0</v>
      </c>
      <c r="U149" t="e">
        <f>IF(W149="","PSSE_Test_"&amp;A149&amp;"_"&amp;#REF!&amp;"_R0"&amp;"_SCR"&amp;ROUND(G149,2)&amp;"_XR"&amp;ROUND(H149,2)&amp;"_P"&amp;E149&amp;"_Q"&amp;VLOOKUP(F149,$AK$3:$AL$7,2,FALSE),"Test_"&amp;A149&amp;"_"&amp;#REF!&amp;"_R0"&amp;"_SCR"&amp;ROUND(G149,2)&amp;"_XR"&amp;ROUND(H149,2)&amp;"_P"&amp;E149&amp;"_Q"&amp;VLOOKUP(F149,$AK$3:$AL$7,2,FALSE)&amp;"_"&amp;W149)</f>
        <v>#REF!</v>
      </c>
      <c r="V149" t="str">
        <f t="shared" si="13"/>
        <v>PSSE_DMAT_HYB_SCR4.53_XR1.21_P0.5_Q0</v>
      </c>
    </row>
    <row r="150" spans="1:22" x14ac:dyDescent="0.25">
      <c r="A150" s="4" t="s">
        <v>136</v>
      </c>
      <c r="B150" s="4" t="s">
        <v>17</v>
      </c>
      <c r="C150" t="s">
        <v>45</v>
      </c>
      <c r="E150">
        <v>0.05</v>
      </c>
      <c r="F150">
        <v>0</v>
      </c>
      <c r="G150" s="7">
        <v>7.06</v>
      </c>
      <c r="H150" s="7">
        <v>1.63</v>
      </c>
      <c r="I150" t="e">
        <f>VLOOKUP(V150,#REF!,2,FALSE)</f>
        <v>#REF!</v>
      </c>
      <c r="J150">
        <v>0</v>
      </c>
      <c r="K150">
        <v>0</v>
      </c>
      <c r="L150">
        <v>0</v>
      </c>
      <c r="M150" t="e">
        <f t="shared" si="14"/>
        <v>#REF!</v>
      </c>
      <c r="N150" t="e">
        <f t="shared" si="15"/>
        <v>#REF!</v>
      </c>
      <c r="O150" t="e">
        <f>#REF!^2/((G150*#REF!)*(SQRT(1+H150^2)))</f>
        <v>#REF!</v>
      </c>
      <c r="P150" t="e">
        <f t="shared" si="12"/>
        <v>#REF!</v>
      </c>
      <c r="Q150" t="e">
        <f>VLOOKUP(V150,#REF!,4,FALSE)</f>
        <v>#REF!</v>
      </c>
      <c r="R150" s="12" t="e">
        <f>VLOOKUP(V150,#REF!,3,FALSE)</f>
        <v>#REF!</v>
      </c>
      <c r="S150">
        <v>0</v>
      </c>
      <c r="T150">
        <v>0</v>
      </c>
      <c r="U150" t="e">
        <f>IF(W150="","PSSE_Test_"&amp;A150&amp;"_"&amp;#REF!&amp;"_R0"&amp;"_SCR"&amp;ROUND(G150,2)&amp;"_XR"&amp;ROUND(H150,2)&amp;"_P"&amp;E150&amp;"_Q"&amp;VLOOKUP(F150,$AK$3:$AL$7,2,FALSE),"Test_"&amp;A150&amp;"_"&amp;#REF!&amp;"_R0"&amp;"_SCR"&amp;ROUND(G150,2)&amp;"_XR"&amp;ROUND(H150,2)&amp;"_P"&amp;E150&amp;"_Q"&amp;VLOOKUP(F150,$AK$3:$AL$7,2,FALSE)&amp;"_"&amp;W150)</f>
        <v>#REF!</v>
      </c>
      <c r="V150" t="str">
        <f t="shared" si="13"/>
        <v>PSSE_DMAT_HYB_SCR7.06_XR1.63_P0.05_Q0</v>
      </c>
    </row>
    <row r="151" spans="1:22" x14ac:dyDescent="0.25">
      <c r="A151" s="4" t="s">
        <v>137</v>
      </c>
      <c r="B151" s="4" t="s">
        <v>17</v>
      </c>
      <c r="C151" t="s">
        <v>45</v>
      </c>
      <c r="E151">
        <v>0.05</v>
      </c>
      <c r="F151">
        <v>0</v>
      </c>
      <c r="G151" s="7">
        <v>4.53</v>
      </c>
      <c r="H151" s="7">
        <v>1.21</v>
      </c>
      <c r="I151" t="e">
        <f>VLOOKUP(V151,#REF!,2,FALSE)</f>
        <v>#REF!</v>
      </c>
      <c r="J151">
        <v>0</v>
      </c>
      <c r="K151">
        <v>0</v>
      </c>
      <c r="L151">
        <v>0</v>
      </c>
      <c r="M151" t="e">
        <f t="shared" si="14"/>
        <v>#REF!</v>
      </c>
      <c r="N151" t="e">
        <f t="shared" si="15"/>
        <v>#REF!</v>
      </c>
      <c r="O151" t="e">
        <f>#REF!^2/((G151*#REF!)*(SQRT(1+H151^2)))</f>
        <v>#REF!</v>
      </c>
      <c r="P151" t="e">
        <f t="shared" si="12"/>
        <v>#REF!</v>
      </c>
      <c r="Q151" t="e">
        <f>VLOOKUP(V151,#REF!,4,FALSE)</f>
        <v>#REF!</v>
      </c>
      <c r="R151" s="12" t="e">
        <f>VLOOKUP(V151,#REF!,3,FALSE)</f>
        <v>#REF!</v>
      </c>
      <c r="S151">
        <v>0</v>
      </c>
      <c r="T151">
        <v>0</v>
      </c>
      <c r="U151" t="e">
        <f>IF(W151="","PSSE_Test_"&amp;A151&amp;"_"&amp;#REF!&amp;"_R0"&amp;"_SCR"&amp;ROUND(G151,2)&amp;"_XR"&amp;ROUND(H151,2)&amp;"_P"&amp;E151&amp;"_Q"&amp;VLOOKUP(F151,$AK$3:$AL$7,2,FALSE),"Test_"&amp;A151&amp;"_"&amp;#REF!&amp;"_R0"&amp;"_SCR"&amp;ROUND(G151,2)&amp;"_XR"&amp;ROUND(H151,2)&amp;"_P"&amp;E151&amp;"_Q"&amp;VLOOKUP(F151,$AK$3:$AL$7,2,FALSE)&amp;"_"&amp;W151)</f>
        <v>#REF!</v>
      </c>
      <c r="V151" t="str">
        <f t="shared" si="13"/>
        <v>PSSE_DMAT_HYB_SCR4.53_XR1.21_P0.05_Q0</v>
      </c>
    </row>
    <row r="152" spans="1:22" x14ac:dyDescent="0.25">
      <c r="A152" s="4" t="s">
        <v>104</v>
      </c>
      <c r="B152" s="4" t="s">
        <v>17</v>
      </c>
      <c r="C152" t="s">
        <v>31</v>
      </c>
      <c r="E152">
        <v>1</v>
      </c>
      <c r="F152">
        <v>0</v>
      </c>
      <c r="G152" s="7">
        <v>3</v>
      </c>
      <c r="H152" s="7">
        <v>14</v>
      </c>
      <c r="I152" t="e">
        <f>VLOOKUP(V152,#REF!,2,FALSE)</f>
        <v>#REF!</v>
      </c>
      <c r="J152">
        <v>0</v>
      </c>
      <c r="K152">
        <v>0</v>
      </c>
      <c r="L152">
        <v>0</v>
      </c>
      <c r="M152" t="e">
        <f>O152*T152</f>
        <v>#REF!</v>
      </c>
      <c r="N152" t="e">
        <f>P152*T152</f>
        <v>#REF!</v>
      </c>
      <c r="O152" t="e">
        <f>#REF!^2/((G152*#REF!)*(SQRT(1+H152^2)))</f>
        <v>#REF!</v>
      </c>
      <c r="P152" t="e">
        <f t="shared" si="12"/>
        <v>#REF!</v>
      </c>
      <c r="Q152" t="e">
        <f>VLOOKUP(V152,#REF!,4,FALSE)</f>
        <v>#REF!</v>
      </c>
      <c r="R152" s="12" t="e">
        <f>VLOOKUP(V152,#REF!,3,FALSE)</f>
        <v>#REF!</v>
      </c>
      <c r="S152">
        <v>0</v>
      </c>
      <c r="T152">
        <v>0</v>
      </c>
      <c r="U152" t="e">
        <f>IF(W152="","PSSE_Test_"&amp;A152&amp;"_"&amp;#REF!&amp;"_R0"&amp;"_SCR"&amp;ROUND(G152,2)&amp;"_XR"&amp;ROUND(H152,2)&amp;"_P"&amp;E152&amp;"_Q"&amp;VLOOKUP(F152,$AK$3:$AL$7,2,FALSE),"Test_"&amp;A152&amp;"_"&amp;#REF!&amp;"_R0"&amp;"_SCR"&amp;ROUND(G152,2)&amp;"_XR"&amp;ROUND(H152,2)&amp;"_P"&amp;E152&amp;"_Q"&amp;VLOOKUP(F152,$AK$3:$AL$7,2,FALSE)&amp;"_"&amp;W152)</f>
        <v>#REF!</v>
      </c>
      <c r="V152" t="str">
        <f t="shared" si="13"/>
        <v>PSSE_DMAT_HYB_SCR3_XR14_P1_Q0</v>
      </c>
    </row>
    <row r="153" spans="1:22" x14ac:dyDescent="0.25">
      <c r="A153" s="4" t="s">
        <v>105</v>
      </c>
      <c r="B153" s="4" t="s">
        <v>17</v>
      </c>
      <c r="C153" t="s">
        <v>31</v>
      </c>
      <c r="E153">
        <v>1</v>
      </c>
      <c r="F153">
        <v>0</v>
      </c>
      <c r="G153" s="7">
        <v>3</v>
      </c>
      <c r="H153" s="7">
        <v>3</v>
      </c>
      <c r="I153" t="e">
        <f>VLOOKUP(V153,#REF!,2,FALSE)</f>
        <v>#REF!</v>
      </c>
      <c r="J153">
        <v>0</v>
      </c>
      <c r="K153">
        <v>0</v>
      </c>
      <c r="L153">
        <v>0</v>
      </c>
      <c r="M153" t="e">
        <f>O153*T153</f>
        <v>#REF!</v>
      </c>
      <c r="N153" t="e">
        <f>P153*T153</f>
        <v>#REF!</v>
      </c>
      <c r="O153" t="e">
        <f>#REF!^2/((G153*#REF!)*(SQRT(1+H153^2)))</f>
        <v>#REF!</v>
      </c>
      <c r="P153" t="e">
        <f t="shared" si="12"/>
        <v>#REF!</v>
      </c>
      <c r="Q153" t="e">
        <f>VLOOKUP(V153,#REF!,4,FALSE)</f>
        <v>#REF!</v>
      </c>
      <c r="R153" s="12" t="e">
        <f>VLOOKUP(V153,#REF!,3,FALSE)</f>
        <v>#REF!</v>
      </c>
      <c r="S153">
        <v>0</v>
      </c>
      <c r="T153">
        <v>0</v>
      </c>
      <c r="U153" t="e">
        <f>IF(W153="","PSSE_Test_"&amp;A153&amp;"_"&amp;#REF!&amp;"_R0"&amp;"_SCR"&amp;ROUND(G153,2)&amp;"_XR"&amp;ROUND(H153,2)&amp;"_P"&amp;E153&amp;"_Q"&amp;VLOOKUP(F153,$AK$3:$AL$7,2,FALSE),"Test_"&amp;A153&amp;"_"&amp;#REF!&amp;"_R0"&amp;"_SCR"&amp;ROUND(G153,2)&amp;"_XR"&amp;ROUND(H153,2)&amp;"_P"&amp;E153&amp;"_Q"&amp;VLOOKUP(F153,$AK$3:$AL$7,2,FALSE)&amp;"_"&amp;W153)</f>
        <v>#REF!</v>
      </c>
      <c r="V153" t="str">
        <f t="shared" si="13"/>
        <v>PSSE_DMAT_HYB_SCR3_XR3_P1_Q0</v>
      </c>
    </row>
    <row r="154" spans="1:22" x14ac:dyDescent="0.25">
      <c r="A154" s="4" t="s">
        <v>106</v>
      </c>
      <c r="B154" s="4" t="s">
        <v>17</v>
      </c>
      <c r="C154" t="s">
        <v>31</v>
      </c>
      <c r="E154">
        <v>1</v>
      </c>
      <c r="F154">
        <v>0</v>
      </c>
      <c r="G154" s="7">
        <v>7.06</v>
      </c>
      <c r="H154" s="7">
        <v>1.63</v>
      </c>
      <c r="I154" t="e">
        <f>VLOOKUP(V154,#REF!,2,FALSE)</f>
        <v>#REF!</v>
      </c>
      <c r="J154">
        <v>0</v>
      </c>
      <c r="K154">
        <v>0</v>
      </c>
      <c r="L154">
        <v>0</v>
      </c>
      <c r="M154" t="e">
        <f>O154*T154</f>
        <v>#REF!</v>
      </c>
      <c r="N154" t="e">
        <f>P154*T154</f>
        <v>#REF!</v>
      </c>
      <c r="O154" t="e">
        <f>#REF!^2/((G154*#REF!)*(SQRT(1+H154^2)))</f>
        <v>#REF!</v>
      </c>
      <c r="P154" t="e">
        <f t="shared" si="12"/>
        <v>#REF!</v>
      </c>
      <c r="Q154" t="e">
        <f>VLOOKUP(V154,#REF!,4,FALSE)</f>
        <v>#REF!</v>
      </c>
      <c r="R154" s="12" t="e">
        <f>VLOOKUP(V154,#REF!,3,FALSE)</f>
        <v>#REF!</v>
      </c>
      <c r="S154">
        <v>0</v>
      </c>
      <c r="T154">
        <v>0</v>
      </c>
      <c r="U154" t="e">
        <f>IF(W154="","PSSE_Test_"&amp;A154&amp;"_"&amp;#REF!&amp;"_R0"&amp;"_SCR"&amp;ROUND(G154,2)&amp;"_XR"&amp;ROUND(H154,2)&amp;"_P"&amp;E154&amp;"_Q"&amp;VLOOKUP(F154,$AK$3:$AL$7,2,FALSE),"Test_"&amp;A154&amp;"_"&amp;#REF!&amp;"_R0"&amp;"_SCR"&amp;ROUND(G154,2)&amp;"_XR"&amp;ROUND(H154,2)&amp;"_P"&amp;E154&amp;"_Q"&amp;VLOOKUP(F154,$AK$3:$AL$7,2,FALSE)&amp;"_"&amp;W154)</f>
        <v>#REF!</v>
      </c>
      <c r="V154" t="str">
        <f t="shared" si="13"/>
        <v>PSSE_DMAT_HYB_SCR7.06_XR1.63_P1_Q0</v>
      </c>
    </row>
    <row r="155" spans="1:22" x14ac:dyDescent="0.25">
      <c r="A155" s="4" t="s">
        <v>107</v>
      </c>
      <c r="B155" s="4" t="s">
        <v>17</v>
      </c>
      <c r="C155" t="s">
        <v>31</v>
      </c>
      <c r="E155">
        <v>1</v>
      </c>
      <c r="F155">
        <v>0</v>
      </c>
      <c r="G155" s="7">
        <v>4.53</v>
      </c>
      <c r="H155" s="7">
        <v>1.21</v>
      </c>
      <c r="I155" t="e">
        <f>VLOOKUP(V155,#REF!,2,FALSE)</f>
        <v>#REF!</v>
      </c>
      <c r="J155">
        <v>0</v>
      </c>
      <c r="K155">
        <v>0</v>
      </c>
      <c r="L155">
        <v>0</v>
      </c>
      <c r="M155" t="e">
        <f>O155*T155</f>
        <v>#REF!</v>
      </c>
      <c r="N155" t="e">
        <f>P155*T155</f>
        <v>#REF!</v>
      </c>
      <c r="O155" t="e">
        <f>#REF!^2/((G155*#REF!)*(SQRT(1+H155^2)))</f>
        <v>#REF!</v>
      </c>
      <c r="P155" t="e">
        <f t="shared" si="12"/>
        <v>#REF!</v>
      </c>
      <c r="Q155" t="e">
        <f>VLOOKUP(V155,#REF!,4,FALSE)</f>
        <v>#REF!</v>
      </c>
      <c r="R155" s="12" t="e">
        <f>VLOOKUP(V155,#REF!,3,FALSE)</f>
        <v>#REF!</v>
      </c>
      <c r="S155">
        <v>0</v>
      </c>
      <c r="T155">
        <v>0</v>
      </c>
      <c r="U155" t="e">
        <f>IF(W155="","PSSE_Test_"&amp;A155&amp;"_"&amp;#REF!&amp;"_R0"&amp;"_SCR"&amp;ROUND(G155,2)&amp;"_XR"&amp;ROUND(H155,2)&amp;"_P"&amp;E155&amp;"_Q"&amp;VLOOKUP(F155,$AK$3:$AL$7,2,FALSE),"Test_"&amp;A155&amp;"_"&amp;#REF!&amp;"_R0"&amp;"_SCR"&amp;ROUND(G155,2)&amp;"_XR"&amp;ROUND(H155,2)&amp;"_P"&amp;E155&amp;"_Q"&amp;VLOOKUP(F155,$AK$3:$AL$7,2,FALSE)&amp;"_"&amp;W155)</f>
        <v>#REF!</v>
      </c>
      <c r="V155" t="str">
        <f t="shared" si="13"/>
        <v>PSSE_DMAT_HYB_SCR4.53_XR1.21_P1_Q0</v>
      </c>
    </row>
    <row r="156" spans="1:22" x14ac:dyDescent="0.25">
      <c r="A156" s="4" t="s">
        <v>108</v>
      </c>
      <c r="B156" s="4" t="s">
        <v>17</v>
      </c>
      <c r="C156" t="s">
        <v>31</v>
      </c>
      <c r="E156">
        <v>0</v>
      </c>
      <c r="F156">
        <v>0</v>
      </c>
      <c r="G156" s="7">
        <v>3</v>
      </c>
      <c r="H156" s="7">
        <v>14</v>
      </c>
      <c r="I156" t="e">
        <f>VLOOKUP(V156,#REF!,2,FALSE)</f>
        <v>#REF!</v>
      </c>
      <c r="J156">
        <v>0</v>
      </c>
      <c r="K156">
        <v>0</v>
      </c>
      <c r="L156" s="5">
        <v>0</v>
      </c>
      <c r="M156" t="e">
        <f>O156*T156</f>
        <v>#REF!</v>
      </c>
      <c r="N156" t="e">
        <f>P156*T156</f>
        <v>#REF!</v>
      </c>
      <c r="O156" t="e">
        <f>#REF!^2/((G156*#REF!)*(SQRT(1+H156^2)))</f>
        <v>#REF!</v>
      </c>
      <c r="P156" s="5" t="e">
        <f>O156*H156/(2*PI()*50)</f>
        <v>#REF!</v>
      </c>
      <c r="Q156" t="e">
        <f>VLOOKUP(V156,#REF!,4,FALSE)</f>
        <v>#REF!</v>
      </c>
      <c r="R156" s="12" t="e">
        <f>VLOOKUP(V156,#REF!,3,FALSE)</f>
        <v>#REF!</v>
      </c>
      <c r="S156">
        <v>0</v>
      </c>
      <c r="T156">
        <v>0</v>
      </c>
      <c r="U156" t="e">
        <f>IF(W156="","PSSE_Test_"&amp;A156&amp;"_"&amp;#REF!&amp;"_R0"&amp;"_SCR"&amp;ROUND(G156,2)&amp;"_XR"&amp;ROUND(H156,2)&amp;"_P"&amp;E156&amp;"_Q"&amp;VLOOKUP(F156,$AK$3:$AL$7,2,FALSE),"Test_"&amp;A156&amp;"_"&amp;#REF!&amp;"_R0"&amp;"_SCR"&amp;ROUND(G156,2)&amp;"_XR"&amp;ROUND(H156,2)&amp;"_P"&amp;E156&amp;"_Q"&amp;VLOOKUP(F156,$AK$3:$AL$7,2,FALSE)&amp;"_"&amp;W156)</f>
        <v>#REF!</v>
      </c>
      <c r="V156" t="str">
        <f t="shared" si="13"/>
        <v>PSSE_DMAT_HYB_SCR3_XR14_P0_Q0</v>
      </c>
    </row>
    <row r="157" spans="1:22" x14ac:dyDescent="0.25">
      <c r="A157" s="4" t="s">
        <v>109</v>
      </c>
      <c r="B157" s="4" t="s">
        <v>17</v>
      </c>
      <c r="C157" t="s">
        <v>31</v>
      </c>
      <c r="E157">
        <v>0</v>
      </c>
      <c r="F157">
        <v>0</v>
      </c>
      <c r="G157" s="7">
        <v>3</v>
      </c>
      <c r="H157" s="7">
        <v>3</v>
      </c>
      <c r="I157" t="e">
        <f>VLOOKUP(V157,#REF!,2,FALSE)</f>
        <v>#REF!</v>
      </c>
      <c r="J157">
        <v>0</v>
      </c>
      <c r="K157">
        <v>0</v>
      </c>
      <c r="L157" s="5">
        <v>0</v>
      </c>
      <c r="M157" t="e">
        <f t="shared" ref="M157:M215" si="16">O157*T157</f>
        <v>#REF!</v>
      </c>
      <c r="N157" t="e">
        <f t="shared" ref="N157:N215" si="17">P157*T157</f>
        <v>#REF!</v>
      </c>
      <c r="O157" t="e">
        <f>#REF!^2/((G157*#REF!)*(SQRT(1+H157^2)))</f>
        <v>#REF!</v>
      </c>
      <c r="P157" s="5" t="e">
        <f>O157*H157/(2*PI()*50)</f>
        <v>#REF!</v>
      </c>
      <c r="Q157" t="e">
        <f>VLOOKUP(V157,#REF!,4,FALSE)</f>
        <v>#REF!</v>
      </c>
      <c r="R157" s="12" t="e">
        <f>VLOOKUP(V157,#REF!,3,FALSE)</f>
        <v>#REF!</v>
      </c>
      <c r="S157">
        <v>0</v>
      </c>
      <c r="T157">
        <v>0</v>
      </c>
      <c r="U157" t="e">
        <f>IF(W157="","PSSE_Test_"&amp;A157&amp;"_"&amp;#REF!&amp;"_R0"&amp;"_SCR"&amp;ROUND(G157,2)&amp;"_XR"&amp;ROUND(H157,2)&amp;"_P"&amp;E157&amp;"_Q"&amp;VLOOKUP(F157,$AK$3:$AL$7,2,FALSE),"Test_"&amp;A157&amp;"_"&amp;#REF!&amp;"_R0"&amp;"_SCR"&amp;ROUND(G157,2)&amp;"_XR"&amp;ROUND(H157,2)&amp;"_P"&amp;E157&amp;"_Q"&amp;VLOOKUP(F157,$AK$3:$AL$7,2,FALSE)&amp;"_"&amp;W157)</f>
        <v>#REF!</v>
      </c>
      <c r="V157" t="str">
        <f t="shared" si="13"/>
        <v>PSSE_DMAT_HYB_SCR3_XR3_P0_Q0</v>
      </c>
    </row>
    <row r="158" spans="1:22" x14ac:dyDescent="0.25">
      <c r="A158" s="4" t="s">
        <v>110</v>
      </c>
      <c r="B158" s="4" t="s">
        <v>17</v>
      </c>
      <c r="C158" t="s">
        <v>31</v>
      </c>
      <c r="E158">
        <v>0</v>
      </c>
      <c r="F158">
        <v>0</v>
      </c>
      <c r="G158" s="7">
        <v>7.06</v>
      </c>
      <c r="H158" s="7">
        <v>1.63</v>
      </c>
      <c r="I158" t="e">
        <f>VLOOKUP(V158,#REF!,2,FALSE)</f>
        <v>#REF!</v>
      </c>
      <c r="J158">
        <v>0</v>
      </c>
      <c r="K158">
        <v>0</v>
      </c>
      <c r="L158">
        <v>0</v>
      </c>
      <c r="M158" t="e">
        <f t="shared" si="16"/>
        <v>#REF!</v>
      </c>
      <c r="N158" t="e">
        <f t="shared" si="17"/>
        <v>#REF!</v>
      </c>
      <c r="O158" t="e">
        <f>#REF!^2/((G158*#REF!)*(SQRT(1+H158^2)))</f>
        <v>#REF!</v>
      </c>
      <c r="P158" t="e">
        <f>O158*H158/(2*PI()*50)</f>
        <v>#REF!</v>
      </c>
      <c r="Q158" t="e">
        <f>VLOOKUP(V158,#REF!,4,FALSE)</f>
        <v>#REF!</v>
      </c>
      <c r="R158" s="12" t="e">
        <f>VLOOKUP(V158,#REF!,3,FALSE)</f>
        <v>#REF!</v>
      </c>
      <c r="S158">
        <v>0</v>
      </c>
      <c r="T158">
        <v>0</v>
      </c>
      <c r="U158" t="e">
        <f>IF(W158="","PSSE_Test_"&amp;A158&amp;"_"&amp;#REF!&amp;"_R0"&amp;"_SCR"&amp;ROUND(G158,2)&amp;"_XR"&amp;ROUND(H158,2)&amp;"_P"&amp;E158&amp;"_Q"&amp;VLOOKUP(F158,$AK$3:$AL$7,2,FALSE),"Test_"&amp;A158&amp;"_"&amp;#REF!&amp;"_R0"&amp;"_SCR"&amp;ROUND(G158,2)&amp;"_XR"&amp;ROUND(H158,2)&amp;"_P"&amp;E158&amp;"_Q"&amp;VLOOKUP(F158,$AK$3:$AL$7,2,FALSE)&amp;"_"&amp;W158)</f>
        <v>#REF!</v>
      </c>
      <c r="V158" t="str">
        <f t="shared" si="13"/>
        <v>PSSE_DMAT_HYB_SCR7.06_XR1.63_P0_Q0</v>
      </c>
    </row>
    <row r="159" spans="1:22" x14ac:dyDescent="0.25">
      <c r="A159" s="4" t="s">
        <v>111</v>
      </c>
      <c r="B159" s="4" t="s">
        <v>17</v>
      </c>
      <c r="C159" t="s">
        <v>31</v>
      </c>
      <c r="E159">
        <v>0</v>
      </c>
      <c r="F159">
        <v>0</v>
      </c>
      <c r="G159" s="7">
        <v>4.53</v>
      </c>
      <c r="H159" s="7">
        <v>1.21</v>
      </c>
      <c r="I159" t="e">
        <f>VLOOKUP(V159,#REF!,2,FALSE)</f>
        <v>#REF!</v>
      </c>
      <c r="J159">
        <v>0</v>
      </c>
      <c r="K159">
        <v>0</v>
      </c>
      <c r="L159">
        <v>0</v>
      </c>
      <c r="M159" t="e">
        <f t="shared" si="16"/>
        <v>#REF!</v>
      </c>
      <c r="N159" t="e">
        <f t="shared" si="17"/>
        <v>#REF!</v>
      </c>
      <c r="O159" t="e">
        <f>#REF!^2/((G159*#REF!)*(SQRT(1+H159^2)))</f>
        <v>#REF!</v>
      </c>
      <c r="P159" t="e">
        <f>O159*H159/(2*PI()*50)</f>
        <v>#REF!</v>
      </c>
      <c r="Q159" t="e">
        <f>VLOOKUP(V159,#REF!,4,FALSE)</f>
        <v>#REF!</v>
      </c>
      <c r="R159" s="12" t="e">
        <f>VLOOKUP(V159,#REF!,3,FALSE)</f>
        <v>#REF!</v>
      </c>
      <c r="S159">
        <v>0</v>
      </c>
      <c r="T159">
        <v>0</v>
      </c>
      <c r="U159" t="e">
        <f>IF(W159="","PSSE_Test_"&amp;A159&amp;"_"&amp;#REF!&amp;"_R0"&amp;"_SCR"&amp;ROUND(G159,2)&amp;"_XR"&amp;ROUND(H159,2)&amp;"_P"&amp;E159&amp;"_Q"&amp;VLOOKUP(F159,$AK$3:$AL$7,2,FALSE),"Test_"&amp;A159&amp;"_"&amp;#REF!&amp;"_R0"&amp;"_SCR"&amp;ROUND(G159,2)&amp;"_XR"&amp;ROUND(H159,2)&amp;"_P"&amp;E159&amp;"_Q"&amp;VLOOKUP(F159,$AK$3:$AL$7,2,FALSE)&amp;"_"&amp;W159)</f>
        <v>#REF!</v>
      </c>
      <c r="V159" t="str">
        <f t="shared" si="13"/>
        <v>PSSE_DMAT_HYB_SCR4.53_XR1.21_P0_Q0</v>
      </c>
    </row>
    <row r="160" spans="1:22" x14ac:dyDescent="0.25">
      <c r="A160" s="4" t="s">
        <v>112</v>
      </c>
      <c r="B160" s="4" t="s">
        <v>17</v>
      </c>
      <c r="C160" t="s">
        <v>30</v>
      </c>
      <c r="E160">
        <v>1</v>
      </c>
      <c r="F160">
        <v>0</v>
      </c>
      <c r="G160" s="7">
        <v>3</v>
      </c>
      <c r="H160" s="7">
        <v>14</v>
      </c>
      <c r="I160" t="e">
        <f>VLOOKUP(V160,#REF!,2,FALSE)</f>
        <v>#REF!</v>
      </c>
      <c r="J160">
        <v>0</v>
      </c>
      <c r="K160">
        <v>0</v>
      </c>
      <c r="L160">
        <v>0</v>
      </c>
      <c r="M160" t="e">
        <f t="shared" si="16"/>
        <v>#REF!</v>
      </c>
      <c r="N160" t="e">
        <f t="shared" si="17"/>
        <v>#REF!</v>
      </c>
      <c r="O160" t="e">
        <f>#REF!^2/((G160*#REF!)*(SQRT(1+H160^2)))</f>
        <v>#REF!</v>
      </c>
      <c r="P160" t="e">
        <f t="shared" si="12"/>
        <v>#REF!</v>
      </c>
      <c r="Q160" t="e">
        <f>VLOOKUP(V160,#REF!,4,FALSE)</f>
        <v>#REF!</v>
      </c>
      <c r="R160" s="12" t="e">
        <f>VLOOKUP(V160,#REF!,3,FALSE)</f>
        <v>#REF!</v>
      </c>
      <c r="S160">
        <v>0</v>
      </c>
      <c r="T160">
        <v>0</v>
      </c>
      <c r="U160" t="e">
        <f>IF(W160="","PSSE_Test_"&amp;A160&amp;"_"&amp;#REF!&amp;"_R0"&amp;"_SCR"&amp;ROUND(G160,2)&amp;"_XR"&amp;ROUND(H160,2)&amp;"_P"&amp;E160&amp;"_Q"&amp;VLOOKUP(F160,$AK$3:$AL$7,2,FALSE),"Test_"&amp;A160&amp;"_"&amp;#REF!&amp;"_R0"&amp;"_SCR"&amp;ROUND(G160,2)&amp;"_XR"&amp;ROUND(H160,2)&amp;"_P"&amp;E160&amp;"_Q"&amp;VLOOKUP(F160,$AK$3:$AL$7,2,FALSE)&amp;"_"&amp;W160)</f>
        <v>#REF!</v>
      </c>
      <c r="V160" t="str">
        <f t="shared" si="13"/>
        <v>PSSE_DMAT_HYB_SCR3_XR14_P1_Q0</v>
      </c>
    </row>
    <row r="161" spans="1:22" x14ac:dyDescent="0.25">
      <c r="A161" s="4" t="s">
        <v>113</v>
      </c>
      <c r="B161" s="4" t="s">
        <v>17</v>
      </c>
      <c r="C161" t="s">
        <v>30</v>
      </c>
      <c r="E161">
        <v>1</v>
      </c>
      <c r="F161">
        <v>0</v>
      </c>
      <c r="G161" s="7">
        <v>3</v>
      </c>
      <c r="H161" s="7">
        <v>3</v>
      </c>
      <c r="I161" t="e">
        <f>VLOOKUP(V161,#REF!,2,FALSE)</f>
        <v>#REF!</v>
      </c>
      <c r="J161">
        <v>0</v>
      </c>
      <c r="K161">
        <v>0</v>
      </c>
      <c r="L161">
        <v>0</v>
      </c>
      <c r="M161" t="e">
        <f t="shared" si="16"/>
        <v>#REF!</v>
      </c>
      <c r="N161" t="e">
        <f t="shared" si="17"/>
        <v>#REF!</v>
      </c>
      <c r="O161" t="e">
        <f>#REF!^2/((G161*#REF!)*(SQRT(1+H161^2)))</f>
        <v>#REF!</v>
      </c>
      <c r="P161" t="e">
        <f t="shared" si="12"/>
        <v>#REF!</v>
      </c>
      <c r="Q161" t="e">
        <f>VLOOKUP(V161,#REF!,4,FALSE)</f>
        <v>#REF!</v>
      </c>
      <c r="R161" s="12" t="e">
        <f>VLOOKUP(V161,#REF!,3,FALSE)</f>
        <v>#REF!</v>
      </c>
      <c r="S161">
        <v>0</v>
      </c>
      <c r="T161">
        <v>0</v>
      </c>
      <c r="U161" t="e">
        <f>IF(W161="","PSSE_Test_"&amp;A161&amp;"_"&amp;#REF!&amp;"_R0"&amp;"_SCR"&amp;ROUND(G161,2)&amp;"_XR"&amp;ROUND(H161,2)&amp;"_P"&amp;E161&amp;"_Q"&amp;VLOOKUP(F161,$AK$3:$AL$7,2,FALSE),"Test_"&amp;A161&amp;"_"&amp;#REF!&amp;"_R0"&amp;"_SCR"&amp;ROUND(G161,2)&amp;"_XR"&amp;ROUND(H161,2)&amp;"_P"&amp;E161&amp;"_Q"&amp;VLOOKUP(F161,$AK$3:$AL$7,2,FALSE)&amp;"_"&amp;W161)</f>
        <v>#REF!</v>
      </c>
      <c r="V161" t="str">
        <f t="shared" si="13"/>
        <v>PSSE_DMAT_HYB_SCR3_XR3_P1_Q0</v>
      </c>
    </row>
    <row r="162" spans="1:22" x14ac:dyDescent="0.25">
      <c r="A162" s="4" t="s">
        <v>114</v>
      </c>
      <c r="B162" s="4" t="s">
        <v>17</v>
      </c>
      <c r="C162" t="s">
        <v>30</v>
      </c>
      <c r="E162">
        <v>1</v>
      </c>
      <c r="F162">
        <v>0</v>
      </c>
      <c r="G162" s="7">
        <v>7.06</v>
      </c>
      <c r="H162" s="7">
        <v>1.63</v>
      </c>
      <c r="I162" t="e">
        <f>VLOOKUP(V162,#REF!,2,FALSE)</f>
        <v>#REF!</v>
      </c>
      <c r="J162">
        <v>0</v>
      </c>
      <c r="K162">
        <v>0</v>
      </c>
      <c r="L162">
        <v>0</v>
      </c>
      <c r="M162" t="e">
        <f t="shared" si="16"/>
        <v>#REF!</v>
      </c>
      <c r="N162" t="e">
        <f t="shared" si="17"/>
        <v>#REF!</v>
      </c>
      <c r="O162" t="e">
        <f>#REF!^2/((G162*#REF!)*(SQRT(1+H162^2)))</f>
        <v>#REF!</v>
      </c>
      <c r="P162" t="e">
        <f t="shared" si="12"/>
        <v>#REF!</v>
      </c>
      <c r="Q162" t="e">
        <f>VLOOKUP(V162,#REF!,4,FALSE)</f>
        <v>#REF!</v>
      </c>
      <c r="R162" s="12" t="e">
        <f>VLOOKUP(V162,#REF!,3,FALSE)</f>
        <v>#REF!</v>
      </c>
      <c r="S162">
        <v>0</v>
      </c>
      <c r="T162">
        <v>0</v>
      </c>
      <c r="U162" t="e">
        <f>IF(W162="","PSSE_Test_"&amp;A162&amp;"_"&amp;#REF!&amp;"_R0"&amp;"_SCR"&amp;ROUND(G162,2)&amp;"_XR"&amp;ROUND(H162,2)&amp;"_P"&amp;E162&amp;"_Q"&amp;VLOOKUP(F162,$AK$3:$AL$7,2,FALSE),"Test_"&amp;A162&amp;"_"&amp;#REF!&amp;"_R0"&amp;"_SCR"&amp;ROUND(G162,2)&amp;"_XR"&amp;ROUND(H162,2)&amp;"_P"&amp;E162&amp;"_Q"&amp;VLOOKUP(F162,$AK$3:$AL$7,2,FALSE)&amp;"_"&amp;W162)</f>
        <v>#REF!</v>
      </c>
      <c r="V162" t="str">
        <f t="shared" si="13"/>
        <v>PSSE_DMAT_HYB_SCR7.06_XR1.63_P1_Q0</v>
      </c>
    </row>
    <row r="163" spans="1:22" x14ac:dyDescent="0.25">
      <c r="A163" s="4" t="s">
        <v>115</v>
      </c>
      <c r="B163" s="4" t="s">
        <v>17</v>
      </c>
      <c r="C163" t="s">
        <v>30</v>
      </c>
      <c r="E163">
        <v>1</v>
      </c>
      <c r="F163">
        <v>0</v>
      </c>
      <c r="G163" s="7">
        <v>4.53</v>
      </c>
      <c r="H163" s="7">
        <v>1.21</v>
      </c>
      <c r="I163" t="e">
        <f>VLOOKUP(V163,#REF!,2,FALSE)</f>
        <v>#REF!</v>
      </c>
      <c r="J163">
        <v>0</v>
      </c>
      <c r="K163">
        <v>0</v>
      </c>
      <c r="L163">
        <v>0</v>
      </c>
      <c r="M163" t="e">
        <f t="shared" si="16"/>
        <v>#REF!</v>
      </c>
      <c r="N163" t="e">
        <f t="shared" si="17"/>
        <v>#REF!</v>
      </c>
      <c r="O163" t="e">
        <f>#REF!^2/((G163*#REF!)*(SQRT(1+H163^2)))</f>
        <v>#REF!</v>
      </c>
      <c r="P163" t="e">
        <f t="shared" si="12"/>
        <v>#REF!</v>
      </c>
      <c r="Q163" t="e">
        <f>VLOOKUP(V163,#REF!,4,FALSE)</f>
        <v>#REF!</v>
      </c>
      <c r="R163" s="12" t="e">
        <f>VLOOKUP(V163,#REF!,3,FALSE)</f>
        <v>#REF!</v>
      </c>
      <c r="S163">
        <v>0</v>
      </c>
      <c r="T163">
        <v>0</v>
      </c>
      <c r="U163" t="e">
        <f>IF(W163="","PSSE_Test_"&amp;A163&amp;"_"&amp;#REF!&amp;"_R0"&amp;"_SCR"&amp;ROUND(G163,2)&amp;"_XR"&amp;ROUND(H163,2)&amp;"_P"&amp;E163&amp;"_Q"&amp;VLOOKUP(F163,$AK$3:$AL$7,2,FALSE),"Test_"&amp;A163&amp;"_"&amp;#REF!&amp;"_R0"&amp;"_SCR"&amp;ROUND(G163,2)&amp;"_XR"&amp;ROUND(H163,2)&amp;"_P"&amp;E163&amp;"_Q"&amp;VLOOKUP(F163,$AK$3:$AL$7,2,FALSE)&amp;"_"&amp;W163)</f>
        <v>#REF!</v>
      </c>
      <c r="V163" t="str">
        <f t="shared" si="13"/>
        <v>PSSE_DMAT_HYB_SCR4.53_XR1.21_P1_Q0</v>
      </c>
    </row>
    <row r="164" spans="1:22" x14ac:dyDescent="0.25">
      <c r="A164" s="4" t="s">
        <v>64</v>
      </c>
      <c r="B164" s="4" t="s">
        <v>17</v>
      </c>
      <c r="C164" t="s">
        <v>33</v>
      </c>
      <c r="E164">
        <v>1</v>
      </c>
      <c r="F164">
        <v>0</v>
      </c>
      <c r="G164" s="7">
        <v>3</v>
      </c>
      <c r="H164" s="7">
        <v>14</v>
      </c>
      <c r="I164" t="e">
        <f>VLOOKUP(V164,#REF!,2,FALSE)</f>
        <v>#REF!</v>
      </c>
      <c r="J164">
        <v>0</v>
      </c>
      <c r="K164">
        <v>0</v>
      </c>
      <c r="L164">
        <v>0</v>
      </c>
      <c r="M164" t="e">
        <f t="shared" si="16"/>
        <v>#REF!</v>
      </c>
      <c r="N164" t="e">
        <f t="shared" si="17"/>
        <v>#REF!</v>
      </c>
      <c r="O164" t="e">
        <f>#REF!^2/((G164*#REF!)*(SQRT(1+H164^2)))</f>
        <v>#REF!</v>
      </c>
      <c r="P164" t="e">
        <f t="shared" si="12"/>
        <v>#REF!</v>
      </c>
      <c r="Q164" t="e">
        <f>VLOOKUP(V164,#REF!,4,FALSE)</f>
        <v>#REF!</v>
      </c>
      <c r="R164" s="12" t="e">
        <f>VLOOKUP(V164,#REF!,3,FALSE)</f>
        <v>#REF!</v>
      </c>
      <c r="S164">
        <v>0</v>
      </c>
      <c r="T164">
        <v>0</v>
      </c>
      <c r="U164" t="e">
        <f>IF(W164="","PSSE_Test_"&amp;A164&amp;"_"&amp;#REF!&amp;"_R0"&amp;"_SCR"&amp;ROUND(G164,2)&amp;"_XR"&amp;ROUND(H164,2)&amp;"_P"&amp;E164&amp;"_Q"&amp;VLOOKUP(F164,$AK$3:$AL$7,2,FALSE),"Test_"&amp;A164&amp;"_"&amp;#REF!&amp;"_R0"&amp;"_SCR"&amp;ROUND(G164,2)&amp;"_XR"&amp;ROUND(H164,2)&amp;"_P"&amp;E164&amp;"_Q"&amp;VLOOKUP(F164,$AK$3:$AL$7,2,FALSE)&amp;"_"&amp;W164)</f>
        <v>#REF!</v>
      </c>
      <c r="V164" t="str">
        <f t="shared" si="13"/>
        <v>PSSE_DMAT_HYB_SCR3_XR14_P1_Q0</v>
      </c>
    </row>
    <row r="165" spans="1:22" x14ac:dyDescent="0.25">
      <c r="A165" s="4" t="s">
        <v>65</v>
      </c>
      <c r="B165" s="4" t="s">
        <v>17</v>
      </c>
      <c r="C165" t="s">
        <v>33</v>
      </c>
      <c r="E165">
        <v>1</v>
      </c>
      <c r="F165">
        <v>0</v>
      </c>
      <c r="G165" s="7">
        <v>3</v>
      </c>
      <c r="H165" s="7">
        <v>3</v>
      </c>
      <c r="I165" t="e">
        <f>VLOOKUP(V165,#REF!,2,FALSE)</f>
        <v>#REF!</v>
      </c>
      <c r="J165">
        <v>0</v>
      </c>
      <c r="K165">
        <v>0</v>
      </c>
      <c r="L165">
        <v>0</v>
      </c>
      <c r="M165" t="e">
        <f t="shared" si="16"/>
        <v>#REF!</v>
      </c>
      <c r="N165" t="e">
        <f t="shared" si="17"/>
        <v>#REF!</v>
      </c>
      <c r="O165" t="e">
        <f>#REF!^2/((G165*#REF!)*(SQRT(1+H165^2)))</f>
        <v>#REF!</v>
      </c>
      <c r="P165" t="e">
        <f t="shared" si="12"/>
        <v>#REF!</v>
      </c>
      <c r="Q165" t="e">
        <f>VLOOKUP(V165,#REF!,4,FALSE)</f>
        <v>#REF!</v>
      </c>
      <c r="R165" s="12" t="e">
        <f>VLOOKUP(V165,#REF!,3,FALSE)</f>
        <v>#REF!</v>
      </c>
      <c r="S165">
        <v>0</v>
      </c>
      <c r="T165">
        <v>0</v>
      </c>
      <c r="U165" t="e">
        <f>IF(W165="","PSSE_Test_"&amp;A165&amp;"_"&amp;#REF!&amp;"_R0"&amp;"_SCR"&amp;ROUND(G165,2)&amp;"_XR"&amp;ROUND(H165,2)&amp;"_P"&amp;E165&amp;"_Q"&amp;VLOOKUP(F165,$AK$3:$AL$7,2,FALSE),"Test_"&amp;A165&amp;"_"&amp;#REF!&amp;"_R0"&amp;"_SCR"&amp;ROUND(G165,2)&amp;"_XR"&amp;ROUND(H165,2)&amp;"_P"&amp;E165&amp;"_Q"&amp;VLOOKUP(F165,$AK$3:$AL$7,2,FALSE)&amp;"_"&amp;W165)</f>
        <v>#REF!</v>
      </c>
      <c r="V165" t="str">
        <f t="shared" si="13"/>
        <v>PSSE_DMAT_HYB_SCR3_XR3_P1_Q0</v>
      </c>
    </row>
    <row r="166" spans="1:22" x14ac:dyDescent="0.25">
      <c r="A166" s="4" t="s">
        <v>66</v>
      </c>
      <c r="B166" s="4" t="s">
        <v>17</v>
      </c>
      <c r="C166" t="s">
        <v>33</v>
      </c>
      <c r="E166">
        <v>1</v>
      </c>
      <c r="F166">
        <v>0</v>
      </c>
      <c r="G166" s="7">
        <v>7.06</v>
      </c>
      <c r="H166" s="7">
        <v>1.63</v>
      </c>
      <c r="I166" t="e">
        <f>VLOOKUP(V166,#REF!,2,FALSE)</f>
        <v>#REF!</v>
      </c>
      <c r="J166">
        <v>0</v>
      </c>
      <c r="K166">
        <v>0</v>
      </c>
      <c r="L166">
        <v>0</v>
      </c>
      <c r="M166" t="e">
        <f t="shared" si="16"/>
        <v>#REF!</v>
      </c>
      <c r="N166" t="e">
        <f t="shared" si="17"/>
        <v>#REF!</v>
      </c>
      <c r="O166" t="e">
        <f>#REF!^2/((G166*#REF!)*(SQRT(1+H166^2)))</f>
        <v>#REF!</v>
      </c>
      <c r="P166" t="e">
        <f t="shared" ref="P166:P185" si="18">O166*H166/(2*PI()*50)</f>
        <v>#REF!</v>
      </c>
      <c r="Q166" t="e">
        <f>VLOOKUP(V166,#REF!,4,FALSE)</f>
        <v>#REF!</v>
      </c>
      <c r="R166" s="12" t="e">
        <f>VLOOKUP(V166,#REF!,3,FALSE)</f>
        <v>#REF!</v>
      </c>
      <c r="S166">
        <v>0</v>
      </c>
      <c r="T166">
        <v>0</v>
      </c>
      <c r="U166" t="e">
        <f>IF(W166="","PSSE_Test_"&amp;A166&amp;"_"&amp;#REF!&amp;"_R0"&amp;"_SCR"&amp;ROUND(G166,2)&amp;"_XR"&amp;ROUND(H166,2)&amp;"_P"&amp;E166&amp;"_Q"&amp;VLOOKUP(F166,$AK$3:$AL$7,2,FALSE),"Test_"&amp;A166&amp;"_"&amp;#REF!&amp;"_R0"&amp;"_SCR"&amp;ROUND(G166,2)&amp;"_XR"&amp;ROUND(H166,2)&amp;"_P"&amp;E166&amp;"_Q"&amp;VLOOKUP(F166,$AK$3:$AL$7,2,FALSE)&amp;"_"&amp;W166)</f>
        <v>#REF!</v>
      </c>
      <c r="V166" t="str">
        <f t="shared" si="13"/>
        <v>PSSE_DMAT_HYB_SCR7.06_XR1.63_P1_Q0</v>
      </c>
    </row>
    <row r="167" spans="1:22" x14ac:dyDescent="0.25">
      <c r="A167" s="4" t="s">
        <v>67</v>
      </c>
      <c r="B167" s="4" t="s">
        <v>17</v>
      </c>
      <c r="C167" t="s">
        <v>33</v>
      </c>
      <c r="E167">
        <v>1</v>
      </c>
      <c r="F167">
        <v>0</v>
      </c>
      <c r="G167" s="7">
        <v>4.53</v>
      </c>
      <c r="H167" s="7">
        <v>1.21</v>
      </c>
      <c r="I167" t="e">
        <f>VLOOKUP(V167,#REF!,2,FALSE)</f>
        <v>#REF!</v>
      </c>
      <c r="J167">
        <v>0</v>
      </c>
      <c r="K167">
        <v>0</v>
      </c>
      <c r="L167">
        <v>0</v>
      </c>
      <c r="M167" t="e">
        <f t="shared" si="16"/>
        <v>#REF!</v>
      </c>
      <c r="N167" t="e">
        <f t="shared" si="17"/>
        <v>#REF!</v>
      </c>
      <c r="O167" t="e">
        <f>#REF!^2/((G167*#REF!)*(SQRT(1+H167^2)))</f>
        <v>#REF!</v>
      </c>
      <c r="P167" t="e">
        <f t="shared" si="18"/>
        <v>#REF!</v>
      </c>
      <c r="Q167" t="e">
        <f>VLOOKUP(V167,#REF!,4,FALSE)</f>
        <v>#REF!</v>
      </c>
      <c r="R167" s="12" t="e">
        <f>VLOOKUP(V167,#REF!,3,FALSE)</f>
        <v>#REF!</v>
      </c>
      <c r="S167">
        <v>0</v>
      </c>
      <c r="T167">
        <v>0</v>
      </c>
      <c r="U167" t="e">
        <f>IF(W167="","PSSE_Test_"&amp;A167&amp;"_"&amp;#REF!&amp;"_R0"&amp;"_SCR"&amp;ROUND(G167,2)&amp;"_XR"&amp;ROUND(H167,2)&amp;"_P"&amp;E167&amp;"_Q"&amp;VLOOKUP(F167,$AK$3:$AL$7,2,FALSE),"Test_"&amp;A167&amp;"_"&amp;#REF!&amp;"_R0"&amp;"_SCR"&amp;ROUND(G167,2)&amp;"_XR"&amp;ROUND(H167,2)&amp;"_P"&amp;E167&amp;"_Q"&amp;VLOOKUP(F167,$AK$3:$AL$7,2,FALSE)&amp;"_"&amp;W167)</f>
        <v>#REF!</v>
      </c>
      <c r="V167" t="str">
        <f t="shared" si="13"/>
        <v>PSSE_DMAT_HYB_SCR4.53_XR1.21_P1_Q0</v>
      </c>
    </row>
    <row r="168" spans="1:22" x14ac:dyDescent="0.25">
      <c r="A168" s="4" t="s">
        <v>68</v>
      </c>
      <c r="B168" s="4" t="s">
        <v>17</v>
      </c>
      <c r="C168" s="5" t="s">
        <v>33</v>
      </c>
      <c r="D168" s="5"/>
      <c r="E168" s="5">
        <v>0</v>
      </c>
      <c r="F168" s="5">
        <v>0</v>
      </c>
      <c r="G168" s="10">
        <v>3</v>
      </c>
      <c r="H168" s="10">
        <v>14</v>
      </c>
      <c r="I168" t="e">
        <f>VLOOKUP(V168,#REF!,2,FALSE)</f>
        <v>#REF!</v>
      </c>
      <c r="J168">
        <v>0</v>
      </c>
      <c r="K168">
        <v>0</v>
      </c>
      <c r="L168" s="5">
        <v>0</v>
      </c>
      <c r="M168" t="e">
        <f t="shared" si="16"/>
        <v>#REF!</v>
      </c>
      <c r="N168" t="e">
        <f t="shared" si="17"/>
        <v>#REF!</v>
      </c>
      <c r="O168" t="e">
        <f>#REF!^2/((G168*#REF!)*(SQRT(1+H168^2)))</f>
        <v>#REF!</v>
      </c>
      <c r="P168" s="5" t="e">
        <f t="shared" si="18"/>
        <v>#REF!</v>
      </c>
      <c r="Q168" t="e">
        <f>VLOOKUP(V168,#REF!,4,FALSE)</f>
        <v>#REF!</v>
      </c>
      <c r="R168" s="12" t="e">
        <f>VLOOKUP(V168,#REF!,3,FALSE)</f>
        <v>#REF!</v>
      </c>
      <c r="S168" s="5">
        <v>0</v>
      </c>
      <c r="T168" s="5">
        <v>0</v>
      </c>
      <c r="U168" t="e">
        <f>IF(W168="","PSSE_Test_"&amp;A168&amp;"_"&amp;#REF!&amp;"_R0"&amp;"_SCR"&amp;ROUND(G168,2)&amp;"_XR"&amp;ROUND(H168,2)&amp;"_P"&amp;E168&amp;"_Q"&amp;VLOOKUP(F168,$AK$3:$AL$7,2,FALSE),"Test_"&amp;A168&amp;"_"&amp;#REF!&amp;"_R0"&amp;"_SCR"&amp;ROUND(G168,2)&amp;"_XR"&amp;ROUND(H168,2)&amp;"_P"&amp;E168&amp;"_Q"&amp;VLOOKUP(F168,$AK$3:$AL$7,2,FALSE)&amp;"_"&amp;W168)</f>
        <v>#REF!</v>
      </c>
      <c r="V168" t="str">
        <f t="shared" si="13"/>
        <v>PSSE_DMAT_HYB_SCR3_XR14_P0_Q0</v>
      </c>
    </row>
    <row r="169" spans="1:22" x14ac:dyDescent="0.25">
      <c r="A169" s="4" t="s">
        <v>69</v>
      </c>
      <c r="B169" s="4" t="s">
        <v>17</v>
      </c>
      <c r="C169" s="5" t="s">
        <v>33</v>
      </c>
      <c r="D169" s="5"/>
      <c r="E169" s="5">
        <v>0</v>
      </c>
      <c r="F169" s="5">
        <v>0</v>
      </c>
      <c r="G169" s="10">
        <v>3</v>
      </c>
      <c r="H169" s="10">
        <v>3</v>
      </c>
      <c r="I169" t="e">
        <f>VLOOKUP(V169,#REF!,2,FALSE)</f>
        <v>#REF!</v>
      </c>
      <c r="J169">
        <v>0</v>
      </c>
      <c r="K169">
        <v>0</v>
      </c>
      <c r="L169" s="5">
        <v>0</v>
      </c>
      <c r="M169" t="e">
        <f t="shared" si="16"/>
        <v>#REF!</v>
      </c>
      <c r="N169" t="e">
        <f t="shared" si="17"/>
        <v>#REF!</v>
      </c>
      <c r="O169" t="e">
        <f>#REF!^2/((G169*#REF!)*(SQRT(1+H169^2)))</f>
        <v>#REF!</v>
      </c>
      <c r="P169" s="5" t="e">
        <f t="shared" si="18"/>
        <v>#REF!</v>
      </c>
      <c r="Q169" t="e">
        <f>VLOOKUP(V169,#REF!,4,FALSE)</f>
        <v>#REF!</v>
      </c>
      <c r="R169" s="12" t="e">
        <f>VLOOKUP(V169,#REF!,3,FALSE)</f>
        <v>#REF!</v>
      </c>
      <c r="S169" s="5">
        <v>0</v>
      </c>
      <c r="T169" s="5">
        <v>0</v>
      </c>
      <c r="U169" t="e">
        <f>IF(W169="","PSSE_Test_"&amp;A169&amp;"_"&amp;#REF!&amp;"_R0"&amp;"_SCR"&amp;ROUND(G169,2)&amp;"_XR"&amp;ROUND(H169,2)&amp;"_P"&amp;E169&amp;"_Q"&amp;VLOOKUP(F169,$AK$3:$AL$7,2,FALSE),"Test_"&amp;A169&amp;"_"&amp;#REF!&amp;"_R0"&amp;"_SCR"&amp;ROUND(G169,2)&amp;"_XR"&amp;ROUND(H169,2)&amp;"_P"&amp;E169&amp;"_Q"&amp;VLOOKUP(F169,$AK$3:$AL$7,2,FALSE)&amp;"_"&amp;W169)</f>
        <v>#REF!</v>
      </c>
      <c r="V169" t="str">
        <f t="shared" si="13"/>
        <v>PSSE_DMAT_HYB_SCR3_XR3_P0_Q0</v>
      </c>
    </row>
    <row r="170" spans="1:22" x14ac:dyDescent="0.25">
      <c r="A170" s="4" t="s">
        <v>70</v>
      </c>
      <c r="B170" s="4" t="s">
        <v>17</v>
      </c>
      <c r="C170" t="s">
        <v>33</v>
      </c>
      <c r="E170">
        <v>0</v>
      </c>
      <c r="F170">
        <v>0</v>
      </c>
      <c r="G170" s="7">
        <v>7.06</v>
      </c>
      <c r="H170" s="7">
        <v>1.63</v>
      </c>
      <c r="I170" t="e">
        <f>VLOOKUP(V170,#REF!,2,FALSE)</f>
        <v>#REF!</v>
      </c>
      <c r="J170">
        <v>0</v>
      </c>
      <c r="K170">
        <v>0</v>
      </c>
      <c r="L170">
        <v>0</v>
      </c>
      <c r="M170" t="e">
        <f t="shared" si="16"/>
        <v>#REF!</v>
      </c>
      <c r="N170" t="e">
        <f t="shared" si="17"/>
        <v>#REF!</v>
      </c>
      <c r="O170" t="e">
        <f>#REF!^2/((G170*#REF!)*(SQRT(1+H170^2)))</f>
        <v>#REF!</v>
      </c>
      <c r="P170" t="e">
        <f t="shared" si="18"/>
        <v>#REF!</v>
      </c>
      <c r="Q170" t="e">
        <f>VLOOKUP(V170,#REF!,4,FALSE)</f>
        <v>#REF!</v>
      </c>
      <c r="R170" s="12" t="e">
        <f>VLOOKUP(V170,#REF!,3,FALSE)</f>
        <v>#REF!</v>
      </c>
      <c r="S170">
        <v>0</v>
      </c>
      <c r="T170">
        <v>0</v>
      </c>
      <c r="U170" t="e">
        <f>IF(W170="","PSSE_Test_"&amp;A170&amp;"_"&amp;#REF!&amp;"_R0"&amp;"_SCR"&amp;ROUND(G170,2)&amp;"_XR"&amp;ROUND(H170,2)&amp;"_P"&amp;E170&amp;"_Q"&amp;VLOOKUP(F170,$AK$3:$AL$7,2,FALSE),"Test_"&amp;A170&amp;"_"&amp;#REF!&amp;"_R0"&amp;"_SCR"&amp;ROUND(G170,2)&amp;"_XR"&amp;ROUND(H170,2)&amp;"_P"&amp;E170&amp;"_Q"&amp;VLOOKUP(F170,$AK$3:$AL$7,2,FALSE)&amp;"_"&amp;W170)</f>
        <v>#REF!</v>
      </c>
      <c r="V170" t="str">
        <f t="shared" si="13"/>
        <v>PSSE_DMAT_HYB_SCR7.06_XR1.63_P0_Q0</v>
      </c>
    </row>
    <row r="171" spans="1:22" x14ac:dyDescent="0.25">
      <c r="A171" s="4" t="s">
        <v>71</v>
      </c>
      <c r="B171" s="4" t="s">
        <v>17</v>
      </c>
      <c r="C171" t="s">
        <v>33</v>
      </c>
      <c r="E171">
        <v>0</v>
      </c>
      <c r="F171">
        <v>0</v>
      </c>
      <c r="G171" s="7">
        <v>4.53</v>
      </c>
      <c r="H171" s="7">
        <v>1.21</v>
      </c>
      <c r="I171" t="e">
        <f>VLOOKUP(V171,#REF!,2,FALSE)</f>
        <v>#REF!</v>
      </c>
      <c r="J171">
        <v>0</v>
      </c>
      <c r="K171">
        <v>0</v>
      </c>
      <c r="L171">
        <v>0</v>
      </c>
      <c r="M171" t="e">
        <f t="shared" si="16"/>
        <v>#REF!</v>
      </c>
      <c r="N171" t="e">
        <f t="shared" si="17"/>
        <v>#REF!</v>
      </c>
      <c r="O171" t="e">
        <f>#REF!^2/((G171*#REF!)*(SQRT(1+H171^2)))</f>
        <v>#REF!</v>
      </c>
      <c r="P171" t="e">
        <f t="shared" si="18"/>
        <v>#REF!</v>
      </c>
      <c r="Q171" t="e">
        <f>VLOOKUP(V171,#REF!,4,FALSE)</f>
        <v>#REF!</v>
      </c>
      <c r="R171" s="12" t="e">
        <f>VLOOKUP(V171,#REF!,3,FALSE)</f>
        <v>#REF!</v>
      </c>
      <c r="S171">
        <v>0</v>
      </c>
      <c r="T171">
        <v>0</v>
      </c>
      <c r="U171" t="e">
        <f>IF(W171="","PSSE_Test_"&amp;A171&amp;"_"&amp;#REF!&amp;"_R0"&amp;"_SCR"&amp;ROUND(G171,2)&amp;"_XR"&amp;ROUND(H171,2)&amp;"_P"&amp;E171&amp;"_Q"&amp;VLOOKUP(F171,$AK$3:$AL$7,2,FALSE),"Test_"&amp;A171&amp;"_"&amp;#REF!&amp;"_R0"&amp;"_SCR"&amp;ROUND(G171,2)&amp;"_XR"&amp;ROUND(H171,2)&amp;"_P"&amp;E171&amp;"_Q"&amp;VLOOKUP(F171,$AK$3:$AL$7,2,FALSE)&amp;"_"&amp;W171)</f>
        <v>#REF!</v>
      </c>
      <c r="V171" t="str">
        <f t="shared" si="13"/>
        <v>PSSE_DMAT_HYB_SCR4.53_XR1.21_P0_Q0</v>
      </c>
    </row>
    <row r="172" spans="1:22" x14ac:dyDescent="0.25">
      <c r="A172" s="4" t="s">
        <v>72</v>
      </c>
      <c r="B172" s="4" t="s">
        <v>17</v>
      </c>
      <c r="C172" t="s">
        <v>33</v>
      </c>
      <c r="E172">
        <v>1</v>
      </c>
      <c r="F172">
        <v>0.39500000000000002</v>
      </c>
      <c r="G172" s="7">
        <v>7.06</v>
      </c>
      <c r="H172" s="7">
        <v>1.63</v>
      </c>
      <c r="I172" t="e">
        <f>VLOOKUP(V172,#REF!,2,FALSE)</f>
        <v>#REF!</v>
      </c>
      <c r="J172">
        <v>0</v>
      </c>
      <c r="K172">
        <v>0</v>
      </c>
      <c r="L172">
        <v>0</v>
      </c>
      <c r="M172" t="e">
        <f t="shared" si="16"/>
        <v>#REF!</v>
      </c>
      <c r="N172" t="e">
        <f t="shared" si="17"/>
        <v>#REF!</v>
      </c>
      <c r="O172" t="e">
        <f>#REF!^2/((G172*#REF!)*(SQRT(1+H172^2)))</f>
        <v>#REF!</v>
      </c>
      <c r="P172" t="e">
        <f t="shared" si="18"/>
        <v>#REF!</v>
      </c>
      <c r="Q172" t="e">
        <f>VLOOKUP(V172,#REF!,4,FALSE)</f>
        <v>#REF!</v>
      </c>
      <c r="R172" s="12" t="e">
        <f>VLOOKUP(V172,#REF!,3,FALSE)</f>
        <v>#REF!</v>
      </c>
      <c r="S172">
        <v>0</v>
      </c>
      <c r="T172">
        <v>0</v>
      </c>
      <c r="U172" t="e">
        <f>IF(W172="","PSSE_Test_"&amp;A172&amp;"_"&amp;#REF!&amp;"_R0"&amp;"_SCR"&amp;ROUND(G172,2)&amp;"_XR"&amp;ROUND(H172,2)&amp;"_P"&amp;E172&amp;"_Q"&amp;VLOOKUP(F172,$AK$3:$AL$7,2,FALSE),"Test_"&amp;A172&amp;"_"&amp;#REF!&amp;"_R0"&amp;"_SCR"&amp;ROUND(G172,2)&amp;"_XR"&amp;ROUND(H172,2)&amp;"_P"&amp;E172&amp;"_Q"&amp;VLOOKUP(F172,$AK$3:$AL$7,2,FALSE)&amp;"_"&amp;W172)</f>
        <v>#REF!</v>
      </c>
      <c r="V172" t="str">
        <f t="shared" si="13"/>
        <v>PSSE_DMAT_HYB_SCR7.06_XR1.63_P1_Q0.395</v>
      </c>
    </row>
    <row r="173" spans="1:22" x14ac:dyDescent="0.25">
      <c r="A173" s="4" t="s">
        <v>73</v>
      </c>
      <c r="B173" s="4" t="s">
        <v>17</v>
      </c>
      <c r="C173" t="s">
        <v>33</v>
      </c>
      <c r="E173">
        <v>1</v>
      </c>
      <c r="F173">
        <v>-0.39500000000000002</v>
      </c>
      <c r="G173" s="7">
        <v>7.06</v>
      </c>
      <c r="H173" s="7">
        <v>1.63</v>
      </c>
      <c r="I173" t="e">
        <f>VLOOKUP(V173,#REF!,2,FALSE)</f>
        <v>#REF!</v>
      </c>
      <c r="J173">
        <v>0</v>
      </c>
      <c r="K173">
        <v>0</v>
      </c>
      <c r="L173">
        <v>0</v>
      </c>
      <c r="M173" t="e">
        <f t="shared" si="16"/>
        <v>#REF!</v>
      </c>
      <c r="N173" t="e">
        <f t="shared" si="17"/>
        <v>#REF!</v>
      </c>
      <c r="O173" t="e">
        <f>#REF!^2/((G173*#REF!)*(SQRT(1+H173^2)))</f>
        <v>#REF!</v>
      </c>
      <c r="P173" t="e">
        <f t="shared" si="18"/>
        <v>#REF!</v>
      </c>
      <c r="Q173" t="e">
        <f>VLOOKUP(V173,#REF!,4,FALSE)</f>
        <v>#REF!</v>
      </c>
      <c r="R173" s="12" t="e">
        <f>VLOOKUP(V173,#REF!,3,FALSE)</f>
        <v>#REF!</v>
      </c>
      <c r="S173">
        <v>0</v>
      </c>
      <c r="T173">
        <v>0</v>
      </c>
      <c r="U173" t="e">
        <f>IF(W173="","PSSE_Test_"&amp;A173&amp;"_"&amp;#REF!&amp;"_R0"&amp;"_SCR"&amp;ROUND(G173,2)&amp;"_XR"&amp;ROUND(H173,2)&amp;"_P"&amp;E173&amp;"_Q"&amp;VLOOKUP(F173,$AK$3:$AL$7,2,FALSE),"Test_"&amp;A173&amp;"_"&amp;#REF!&amp;"_R0"&amp;"_SCR"&amp;ROUND(G173,2)&amp;"_XR"&amp;ROUND(H173,2)&amp;"_P"&amp;E173&amp;"_Q"&amp;VLOOKUP(F173,$AK$3:$AL$7,2,FALSE)&amp;"_"&amp;W173)</f>
        <v>#REF!</v>
      </c>
      <c r="V173" t="str">
        <f t="shared" si="13"/>
        <v>PSSE_DMAT_HYB_SCR7.06_XR1.63_P1_Q-0.395</v>
      </c>
    </row>
    <row r="174" spans="1:22" x14ac:dyDescent="0.25">
      <c r="A174" s="4" t="s">
        <v>74</v>
      </c>
      <c r="B174" s="4" t="s">
        <v>17</v>
      </c>
      <c r="C174" t="s">
        <v>33</v>
      </c>
      <c r="E174">
        <v>0</v>
      </c>
      <c r="F174">
        <v>0.39500000000000002</v>
      </c>
      <c r="G174" s="7">
        <v>7.06</v>
      </c>
      <c r="H174" s="7">
        <v>1.63</v>
      </c>
      <c r="I174" t="e">
        <f>VLOOKUP(V174,#REF!,2,FALSE)</f>
        <v>#REF!</v>
      </c>
      <c r="J174">
        <v>0</v>
      </c>
      <c r="K174">
        <v>0</v>
      </c>
      <c r="L174">
        <v>0</v>
      </c>
      <c r="M174" t="e">
        <f t="shared" si="16"/>
        <v>#REF!</v>
      </c>
      <c r="N174" t="e">
        <f t="shared" si="17"/>
        <v>#REF!</v>
      </c>
      <c r="O174" t="e">
        <f>#REF!^2/((G174*#REF!)*(SQRT(1+H174^2)))</f>
        <v>#REF!</v>
      </c>
      <c r="P174" t="e">
        <f t="shared" si="18"/>
        <v>#REF!</v>
      </c>
      <c r="Q174" t="e">
        <f>VLOOKUP(V174,#REF!,4,FALSE)</f>
        <v>#REF!</v>
      </c>
      <c r="R174" s="12" t="e">
        <f>VLOOKUP(V174,#REF!,3,FALSE)</f>
        <v>#REF!</v>
      </c>
      <c r="S174">
        <v>0</v>
      </c>
      <c r="T174">
        <v>0</v>
      </c>
      <c r="U174" t="e">
        <f>IF(W174="","PSSE_Test_"&amp;A174&amp;"_"&amp;#REF!&amp;"_R0"&amp;"_SCR"&amp;ROUND(G174,2)&amp;"_XR"&amp;ROUND(H174,2)&amp;"_P"&amp;E174&amp;"_Q"&amp;VLOOKUP(F174,$AK$3:$AL$7,2,FALSE),"Test_"&amp;A174&amp;"_"&amp;#REF!&amp;"_R0"&amp;"_SCR"&amp;ROUND(G174,2)&amp;"_XR"&amp;ROUND(H174,2)&amp;"_P"&amp;E174&amp;"_Q"&amp;VLOOKUP(F174,$AK$3:$AL$7,2,FALSE)&amp;"_"&amp;W174)</f>
        <v>#REF!</v>
      </c>
      <c r="V174" t="str">
        <f t="shared" si="13"/>
        <v>PSSE_DMAT_HYB_SCR7.06_XR1.63_P0_Q0.395</v>
      </c>
    </row>
    <row r="175" spans="1:22" x14ac:dyDescent="0.25">
      <c r="A175" s="4" t="s">
        <v>75</v>
      </c>
      <c r="B175" s="4" t="s">
        <v>17</v>
      </c>
      <c r="C175" t="s">
        <v>33</v>
      </c>
      <c r="E175">
        <v>0</v>
      </c>
      <c r="F175">
        <v>-0.39500000000000002</v>
      </c>
      <c r="G175" s="7">
        <v>7.06</v>
      </c>
      <c r="H175" s="7">
        <v>1.63</v>
      </c>
      <c r="I175" t="e">
        <f>VLOOKUP(V175,#REF!,2,FALSE)</f>
        <v>#REF!</v>
      </c>
      <c r="J175">
        <v>0</v>
      </c>
      <c r="K175">
        <v>0</v>
      </c>
      <c r="L175">
        <v>0</v>
      </c>
      <c r="M175" t="e">
        <f t="shared" si="16"/>
        <v>#REF!</v>
      </c>
      <c r="N175" t="e">
        <f t="shared" si="17"/>
        <v>#REF!</v>
      </c>
      <c r="O175" t="e">
        <f>#REF!^2/((G175*#REF!)*(SQRT(1+H175^2)))</f>
        <v>#REF!</v>
      </c>
      <c r="P175" t="e">
        <f t="shared" si="18"/>
        <v>#REF!</v>
      </c>
      <c r="Q175" t="e">
        <f>VLOOKUP(V175,#REF!,4,FALSE)</f>
        <v>#REF!</v>
      </c>
      <c r="R175" s="12" t="e">
        <f>VLOOKUP(V175,#REF!,3,FALSE)</f>
        <v>#REF!</v>
      </c>
      <c r="S175">
        <v>0</v>
      </c>
      <c r="T175">
        <v>0</v>
      </c>
      <c r="U175" t="e">
        <f>IF(W175="","PSSE_Test_"&amp;A175&amp;"_"&amp;#REF!&amp;"_R0"&amp;"_SCR"&amp;ROUND(G175,2)&amp;"_XR"&amp;ROUND(H175,2)&amp;"_P"&amp;E175&amp;"_Q"&amp;VLOOKUP(F175,$AK$3:$AL$7,2,FALSE),"Test_"&amp;A175&amp;"_"&amp;#REF!&amp;"_R0"&amp;"_SCR"&amp;ROUND(G175,2)&amp;"_XR"&amp;ROUND(H175,2)&amp;"_P"&amp;E175&amp;"_Q"&amp;VLOOKUP(F175,$AK$3:$AL$7,2,FALSE)&amp;"_"&amp;W175)</f>
        <v>#REF!</v>
      </c>
      <c r="V175" t="str">
        <f t="shared" si="13"/>
        <v>PSSE_DMAT_HYB_SCR7.06_XR1.63_P0_Q-0.395</v>
      </c>
    </row>
    <row r="176" spans="1:22" x14ac:dyDescent="0.25">
      <c r="A176" s="4" t="s">
        <v>76</v>
      </c>
      <c r="B176" s="4" t="s">
        <v>17</v>
      </c>
      <c r="C176" t="s">
        <v>33</v>
      </c>
      <c r="E176">
        <v>1</v>
      </c>
      <c r="F176">
        <v>0.39500000000000002</v>
      </c>
      <c r="G176" s="7">
        <v>4.53</v>
      </c>
      <c r="H176" s="7">
        <v>1.21</v>
      </c>
      <c r="I176" t="e">
        <f>VLOOKUP(V176,#REF!,2,FALSE)</f>
        <v>#REF!</v>
      </c>
      <c r="J176">
        <v>0</v>
      </c>
      <c r="K176">
        <v>0</v>
      </c>
      <c r="L176">
        <v>0</v>
      </c>
      <c r="M176" t="e">
        <f t="shared" si="16"/>
        <v>#REF!</v>
      </c>
      <c r="N176" t="e">
        <f t="shared" si="17"/>
        <v>#REF!</v>
      </c>
      <c r="O176" t="e">
        <f>#REF!^2/((G176*#REF!)*(SQRT(1+H176^2)))</f>
        <v>#REF!</v>
      </c>
      <c r="P176" t="e">
        <f t="shared" si="18"/>
        <v>#REF!</v>
      </c>
      <c r="Q176" t="e">
        <f>VLOOKUP(V176,#REF!,4,FALSE)</f>
        <v>#REF!</v>
      </c>
      <c r="R176" s="12" t="e">
        <f>VLOOKUP(V176,#REF!,3,FALSE)</f>
        <v>#REF!</v>
      </c>
      <c r="S176">
        <v>0</v>
      </c>
      <c r="T176">
        <v>0</v>
      </c>
      <c r="U176" t="e">
        <f>IF(W176="","PSSE_Test_"&amp;A176&amp;"_"&amp;#REF!&amp;"_R0"&amp;"_SCR"&amp;ROUND(G176,2)&amp;"_XR"&amp;ROUND(H176,2)&amp;"_P"&amp;E176&amp;"_Q"&amp;VLOOKUP(F176,$AK$3:$AL$7,2,FALSE),"Test_"&amp;A176&amp;"_"&amp;#REF!&amp;"_R0"&amp;"_SCR"&amp;ROUND(G176,2)&amp;"_XR"&amp;ROUND(H176,2)&amp;"_P"&amp;E176&amp;"_Q"&amp;VLOOKUP(F176,$AK$3:$AL$7,2,FALSE)&amp;"_"&amp;W176)</f>
        <v>#REF!</v>
      </c>
      <c r="V176" t="str">
        <f t="shared" si="13"/>
        <v>PSSE_DMAT_HYB_SCR4.53_XR1.21_P1_Q0.395</v>
      </c>
    </row>
    <row r="177" spans="1:22" x14ac:dyDescent="0.25">
      <c r="A177" s="4" t="s">
        <v>77</v>
      </c>
      <c r="B177" s="4" t="s">
        <v>17</v>
      </c>
      <c r="C177" t="s">
        <v>33</v>
      </c>
      <c r="E177">
        <v>1</v>
      </c>
      <c r="F177">
        <v>-0.39500000000000002</v>
      </c>
      <c r="G177" s="7">
        <v>4.53</v>
      </c>
      <c r="H177" s="7">
        <v>1.21</v>
      </c>
      <c r="I177" t="e">
        <f>VLOOKUP(V177,#REF!,2,FALSE)</f>
        <v>#REF!</v>
      </c>
      <c r="J177">
        <v>0</v>
      </c>
      <c r="K177">
        <v>0</v>
      </c>
      <c r="L177">
        <v>0</v>
      </c>
      <c r="M177" t="e">
        <f t="shared" si="16"/>
        <v>#REF!</v>
      </c>
      <c r="N177" t="e">
        <f t="shared" si="17"/>
        <v>#REF!</v>
      </c>
      <c r="O177" t="e">
        <f>#REF!^2/((G177*#REF!)*(SQRT(1+H177^2)))</f>
        <v>#REF!</v>
      </c>
      <c r="P177" t="e">
        <f t="shared" si="18"/>
        <v>#REF!</v>
      </c>
      <c r="Q177" t="e">
        <f>VLOOKUP(V177,#REF!,4,FALSE)</f>
        <v>#REF!</v>
      </c>
      <c r="R177" s="12" t="e">
        <f>VLOOKUP(V177,#REF!,3,FALSE)</f>
        <v>#REF!</v>
      </c>
      <c r="S177">
        <v>0</v>
      </c>
      <c r="T177">
        <v>0</v>
      </c>
      <c r="U177" t="e">
        <f>IF(W177="","PSSE_Test_"&amp;A177&amp;"_"&amp;#REF!&amp;"_R0"&amp;"_SCR"&amp;ROUND(G177,2)&amp;"_XR"&amp;ROUND(H177,2)&amp;"_P"&amp;E177&amp;"_Q"&amp;VLOOKUP(F177,$AK$3:$AL$7,2,FALSE),"Test_"&amp;A177&amp;"_"&amp;#REF!&amp;"_R0"&amp;"_SCR"&amp;ROUND(G177,2)&amp;"_XR"&amp;ROUND(H177,2)&amp;"_P"&amp;E177&amp;"_Q"&amp;VLOOKUP(F177,$AK$3:$AL$7,2,FALSE)&amp;"_"&amp;W177)</f>
        <v>#REF!</v>
      </c>
      <c r="V177" t="str">
        <f t="shared" si="13"/>
        <v>PSSE_DMAT_HYB_SCR4.53_XR1.21_P1_Q-0.395</v>
      </c>
    </row>
    <row r="178" spans="1:22" x14ac:dyDescent="0.25">
      <c r="A178" s="4" t="s">
        <v>78</v>
      </c>
      <c r="B178" s="4" t="s">
        <v>17</v>
      </c>
      <c r="C178" t="s">
        <v>33</v>
      </c>
      <c r="E178">
        <v>0</v>
      </c>
      <c r="F178">
        <v>0.39500000000000002</v>
      </c>
      <c r="G178" s="7">
        <v>4.53</v>
      </c>
      <c r="H178" s="7">
        <v>1.21</v>
      </c>
      <c r="I178" t="e">
        <f>VLOOKUP(V178,#REF!,2,FALSE)</f>
        <v>#REF!</v>
      </c>
      <c r="J178">
        <v>0</v>
      </c>
      <c r="K178">
        <v>0</v>
      </c>
      <c r="L178">
        <v>0</v>
      </c>
      <c r="M178" t="e">
        <f t="shared" si="16"/>
        <v>#REF!</v>
      </c>
      <c r="N178" t="e">
        <f t="shared" si="17"/>
        <v>#REF!</v>
      </c>
      <c r="O178" t="e">
        <f>#REF!^2/((G178*#REF!)*(SQRT(1+H178^2)))</f>
        <v>#REF!</v>
      </c>
      <c r="P178" t="e">
        <f t="shared" si="18"/>
        <v>#REF!</v>
      </c>
      <c r="Q178" t="e">
        <f>VLOOKUP(V178,#REF!,4,FALSE)</f>
        <v>#REF!</v>
      </c>
      <c r="R178" s="12" t="e">
        <f>VLOOKUP(V178,#REF!,3,FALSE)</f>
        <v>#REF!</v>
      </c>
      <c r="S178">
        <v>0</v>
      </c>
      <c r="T178">
        <v>0</v>
      </c>
      <c r="U178" t="e">
        <f>IF(W178="","PSSE_Test_"&amp;A178&amp;"_"&amp;#REF!&amp;"_R0"&amp;"_SCR"&amp;ROUND(G178,2)&amp;"_XR"&amp;ROUND(H178,2)&amp;"_P"&amp;E178&amp;"_Q"&amp;VLOOKUP(F178,$AK$3:$AL$7,2,FALSE),"Test_"&amp;A178&amp;"_"&amp;#REF!&amp;"_R0"&amp;"_SCR"&amp;ROUND(G178,2)&amp;"_XR"&amp;ROUND(H178,2)&amp;"_P"&amp;E178&amp;"_Q"&amp;VLOOKUP(F178,$AK$3:$AL$7,2,FALSE)&amp;"_"&amp;W178)</f>
        <v>#REF!</v>
      </c>
      <c r="V178" t="str">
        <f t="shared" si="13"/>
        <v>PSSE_DMAT_HYB_SCR4.53_XR1.21_P0_Q0.395</v>
      </c>
    </row>
    <row r="179" spans="1:22" x14ac:dyDescent="0.25">
      <c r="A179" s="4" t="s">
        <v>79</v>
      </c>
      <c r="B179" s="4" t="s">
        <v>17</v>
      </c>
      <c r="C179" t="s">
        <v>33</v>
      </c>
      <c r="E179">
        <v>0</v>
      </c>
      <c r="F179">
        <v>-0.39500000000000002</v>
      </c>
      <c r="G179" s="7">
        <v>4.53</v>
      </c>
      <c r="H179" s="7">
        <v>1.21</v>
      </c>
      <c r="I179" t="e">
        <f>VLOOKUP(V179,#REF!,2,FALSE)</f>
        <v>#REF!</v>
      </c>
      <c r="J179">
        <v>0</v>
      </c>
      <c r="K179">
        <v>0</v>
      </c>
      <c r="L179">
        <v>0</v>
      </c>
      <c r="M179" t="e">
        <f t="shared" si="16"/>
        <v>#REF!</v>
      </c>
      <c r="N179" t="e">
        <f t="shared" si="17"/>
        <v>#REF!</v>
      </c>
      <c r="O179" t="e">
        <f>#REF!^2/((G179*#REF!)*(SQRT(1+H179^2)))</f>
        <v>#REF!</v>
      </c>
      <c r="P179" t="e">
        <f t="shared" si="18"/>
        <v>#REF!</v>
      </c>
      <c r="Q179" t="e">
        <f>VLOOKUP(V179,#REF!,4,FALSE)</f>
        <v>#REF!</v>
      </c>
      <c r="R179" s="12" t="e">
        <f>VLOOKUP(V179,#REF!,3,FALSE)</f>
        <v>#REF!</v>
      </c>
      <c r="S179">
        <v>0</v>
      </c>
      <c r="T179">
        <v>0</v>
      </c>
      <c r="U179" t="e">
        <f>IF(W179="","PSSE_Test_"&amp;A179&amp;"_"&amp;#REF!&amp;"_R0"&amp;"_SCR"&amp;ROUND(G179,2)&amp;"_XR"&amp;ROUND(H179,2)&amp;"_P"&amp;E179&amp;"_Q"&amp;VLOOKUP(F179,$AK$3:$AL$7,2,FALSE),"Test_"&amp;A179&amp;"_"&amp;#REF!&amp;"_R0"&amp;"_SCR"&amp;ROUND(G179,2)&amp;"_XR"&amp;ROUND(H179,2)&amp;"_P"&amp;E179&amp;"_Q"&amp;VLOOKUP(F179,$AK$3:$AL$7,2,FALSE)&amp;"_"&amp;W179)</f>
        <v>#REF!</v>
      </c>
      <c r="V179" t="str">
        <f t="shared" si="13"/>
        <v>PSSE_DMAT_HYB_SCR4.53_XR1.21_P0_Q-0.395</v>
      </c>
    </row>
    <row r="180" spans="1:22" x14ac:dyDescent="0.25">
      <c r="A180" s="4" t="s">
        <v>80</v>
      </c>
      <c r="B180" s="4" t="s">
        <v>17</v>
      </c>
      <c r="C180" t="s">
        <v>28</v>
      </c>
      <c r="E180">
        <v>1</v>
      </c>
      <c r="F180">
        <v>0.39500000000000002</v>
      </c>
      <c r="G180" s="7">
        <v>7.06</v>
      </c>
      <c r="H180" s="7">
        <v>1.63</v>
      </c>
      <c r="I180" t="e">
        <f>VLOOKUP(V180,#REF!,2,FALSE)</f>
        <v>#REF!</v>
      </c>
      <c r="J180">
        <v>0</v>
      </c>
      <c r="K180">
        <v>0</v>
      </c>
      <c r="L180">
        <v>0</v>
      </c>
      <c r="M180" t="e">
        <f t="shared" si="16"/>
        <v>#REF!</v>
      </c>
      <c r="N180" t="e">
        <f t="shared" si="17"/>
        <v>#REF!</v>
      </c>
      <c r="O180" t="e">
        <f>#REF!^2/((G180*#REF!)*(SQRT(1+H180^2)))</f>
        <v>#REF!</v>
      </c>
      <c r="P180" t="e">
        <f t="shared" si="18"/>
        <v>#REF!</v>
      </c>
      <c r="Q180" t="e">
        <f>VLOOKUP(V180,#REF!,4,FALSE)</f>
        <v>#REF!</v>
      </c>
      <c r="R180" s="12" t="e">
        <f>VLOOKUP(V180,#REF!,3,FALSE)</f>
        <v>#REF!</v>
      </c>
      <c r="S180">
        <v>0</v>
      </c>
      <c r="T180">
        <v>0</v>
      </c>
      <c r="U180" t="e">
        <f>IF(W180="","PSSE_Test_"&amp;A180&amp;"_"&amp;#REF!&amp;"_R0"&amp;"_SCR"&amp;ROUND(G180,2)&amp;"_XR"&amp;ROUND(H180,2)&amp;"_P"&amp;E180&amp;"_Q"&amp;VLOOKUP(F180,$AK$3:$AL$7,2,FALSE),"Test_"&amp;A180&amp;"_"&amp;#REF!&amp;"_R0"&amp;"_SCR"&amp;ROUND(G180,2)&amp;"_XR"&amp;ROUND(H180,2)&amp;"_P"&amp;E180&amp;"_Q"&amp;VLOOKUP(F180,$AK$3:$AL$7,2,FALSE)&amp;"_"&amp;W180)</f>
        <v>#REF!</v>
      </c>
      <c r="V180" t="str">
        <f t="shared" si="13"/>
        <v>PSSE_DMAT_HYB_SCR7.06_XR1.63_P1_Q0.395</v>
      </c>
    </row>
    <row r="181" spans="1:22" x14ac:dyDescent="0.25">
      <c r="A181" s="4" t="s">
        <v>81</v>
      </c>
      <c r="B181" s="4" t="s">
        <v>17</v>
      </c>
      <c r="C181" t="s">
        <v>28</v>
      </c>
      <c r="E181">
        <v>1</v>
      </c>
      <c r="F181">
        <v>0.39500000000000002</v>
      </c>
      <c r="G181" s="7">
        <v>4.53</v>
      </c>
      <c r="H181" s="7">
        <v>1.21</v>
      </c>
      <c r="I181" t="e">
        <f>VLOOKUP(V181,#REF!,2,FALSE)</f>
        <v>#REF!</v>
      </c>
      <c r="J181">
        <v>0</v>
      </c>
      <c r="K181">
        <v>0</v>
      </c>
      <c r="L181">
        <v>0</v>
      </c>
      <c r="M181" t="e">
        <f t="shared" si="16"/>
        <v>#REF!</v>
      </c>
      <c r="N181" t="e">
        <f t="shared" si="17"/>
        <v>#REF!</v>
      </c>
      <c r="O181" t="e">
        <f>#REF!^2/((G181*#REF!)*(SQRT(1+H181^2)))</f>
        <v>#REF!</v>
      </c>
      <c r="P181" t="e">
        <f t="shared" si="18"/>
        <v>#REF!</v>
      </c>
      <c r="Q181" t="e">
        <f>VLOOKUP(V181,#REF!,4,FALSE)</f>
        <v>#REF!</v>
      </c>
      <c r="R181" s="12" t="e">
        <f>VLOOKUP(V181,#REF!,3,FALSE)</f>
        <v>#REF!</v>
      </c>
      <c r="S181">
        <v>0</v>
      </c>
      <c r="T181">
        <v>0</v>
      </c>
      <c r="U181" t="e">
        <f>IF(W181="","PSSE_Test_"&amp;A181&amp;"_"&amp;#REF!&amp;"_R0"&amp;"_SCR"&amp;ROUND(G181,2)&amp;"_XR"&amp;ROUND(H181,2)&amp;"_P"&amp;E181&amp;"_Q"&amp;VLOOKUP(F181,$AK$3:$AL$7,2,FALSE),"Test_"&amp;A181&amp;"_"&amp;#REF!&amp;"_R0"&amp;"_SCR"&amp;ROUND(G181,2)&amp;"_XR"&amp;ROUND(H181,2)&amp;"_P"&amp;E181&amp;"_Q"&amp;VLOOKUP(F181,$AK$3:$AL$7,2,FALSE)&amp;"_"&amp;W181)</f>
        <v>#REF!</v>
      </c>
      <c r="V181" t="str">
        <f t="shared" si="13"/>
        <v>PSSE_DMAT_HYB_SCR4.53_XR1.21_P1_Q0.395</v>
      </c>
    </row>
    <row r="182" spans="1:22" x14ac:dyDescent="0.25">
      <c r="A182" s="4" t="s">
        <v>82</v>
      </c>
      <c r="B182" s="4" t="s">
        <v>17</v>
      </c>
      <c r="C182" t="s">
        <v>28</v>
      </c>
      <c r="E182">
        <v>0</v>
      </c>
      <c r="F182">
        <v>0.39500000000000002</v>
      </c>
      <c r="G182" s="7">
        <v>7.06</v>
      </c>
      <c r="H182" s="7">
        <v>1.63</v>
      </c>
      <c r="I182" t="e">
        <f>VLOOKUP(V182,#REF!,2,FALSE)</f>
        <v>#REF!</v>
      </c>
      <c r="J182">
        <v>0</v>
      </c>
      <c r="K182">
        <v>0</v>
      </c>
      <c r="L182">
        <v>0</v>
      </c>
      <c r="M182" t="e">
        <f t="shared" si="16"/>
        <v>#REF!</v>
      </c>
      <c r="N182" t="e">
        <f t="shared" si="17"/>
        <v>#REF!</v>
      </c>
      <c r="O182" t="e">
        <f>#REF!^2/((G182*#REF!)*(SQRT(1+H182^2)))</f>
        <v>#REF!</v>
      </c>
      <c r="P182" t="e">
        <f>O182*H182/(2*PI()*50)</f>
        <v>#REF!</v>
      </c>
      <c r="Q182" t="e">
        <f>VLOOKUP(V182,#REF!,4,FALSE)</f>
        <v>#REF!</v>
      </c>
      <c r="R182" s="12" t="e">
        <f>VLOOKUP(V182,#REF!,3,FALSE)</f>
        <v>#REF!</v>
      </c>
      <c r="S182">
        <v>0</v>
      </c>
      <c r="T182">
        <v>0</v>
      </c>
      <c r="U182" t="e">
        <f>IF(W182="","PSSE_Test_"&amp;A182&amp;"_"&amp;#REF!&amp;"_R0"&amp;"_SCR"&amp;ROUND(G182,2)&amp;"_XR"&amp;ROUND(H182,2)&amp;"_P"&amp;E182&amp;"_Q"&amp;VLOOKUP(F182,$AK$3:$AL$7,2,FALSE),"Test_"&amp;A182&amp;"_"&amp;#REF!&amp;"_R0"&amp;"_SCR"&amp;ROUND(G182,2)&amp;"_XR"&amp;ROUND(H182,2)&amp;"_P"&amp;E182&amp;"_Q"&amp;VLOOKUP(F182,$AK$3:$AL$7,2,FALSE)&amp;"_"&amp;W182)</f>
        <v>#REF!</v>
      </c>
      <c r="V182" t="str">
        <f t="shared" si="13"/>
        <v>PSSE_DMAT_HYB_SCR7.06_XR1.63_P0_Q0.395</v>
      </c>
    </row>
    <row r="183" spans="1:22" x14ac:dyDescent="0.25">
      <c r="A183" s="4" t="s">
        <v>83</v>
      </c>
      <c r="B183" s="4" t="s">
        <v>17</v>
      </c>
      <c r="C183" t="s">
        <v>28</v>
      </c>
      <c r="E183">
        <v>0</v>
      </c>
      <c r="F183">
        <v>0.39500000000000002</v>
      </c>
      <c r="G183" s="7">
        <v>4.53</v>
      </c>
      <c r="H183" s="7">
        <v>1.21</v>
      </c>
      <c r="I183" t="e">
        <f>VLOOKUP(V183,#REF!,2,FALSE)</f>
        <v>#REF!</v>
      </c>
      <c r="J183">
        <v>0</v>
      </c>
      <c r="K183">
        <v>0</v>
      </c>
      <c r="L183">
        <v>0</v>
      </c>
      <c r="M183" t="e">
        <f t="shared" si="16"/>
        <v>#REF!</v>
      </c>
      <c r="N183" t="e">
        <f t="shared" si="17"/>
        <v>#REF!</v>
      </c>
      <c r="O183" t="e">
        <f>#REF!^2/((G183*#REF!)*(SQRT(1+H183^2)))</f>
        <v>#REF!</v>
      </c>
      <c r="P183" t="e">
        <f>O183*H183/(2*PI()*50)</f>
        <v>#REF!</v>
      </c>
      <c r="Q183" t="e">
        <f>VLOOKUP(V183,#REF!,4,FALSE)</f>
        <v>#REF!</v>
      </c>
      <c r="R183" s="12" t="e">
        <f>VLOOKUP(V183,#REF!,3,FALSE)</f>
        <v>#REF!</v>
      </c>
      <c r="S183">
        <v>0</v>
      </c>
      <c r="T183">
        <v>0</v>
      </c>
      <c r="U183" t="e">
        <f>IF(W183="","PSSE_Test_"&amp;A183&amp;"_"&amp;#REF!&amp;"_R0"&amp;"_SCR"&amp;ROUND(G183,2)&amp;"_XR"&amp;ROUND(H183,2)&amp;"_P"&amp;E183&amp;"_Q"&amp;VLOOKUP(F183,$AK$3:$AL$7,2,FALSE),"Test_"&amp;A183&amp;"_"&amp;#REF!&amp;"_R0"&amp;"_SCR"&amp;ROUND(G183,2)&amp;"_XR"&amp;ROUND(H183,2)&amp;"_P"&amp;E183&amp;"_Q"&amp;VLOOKUP(F183,$AK$3:$AL$7,2,FALSE)&amp;"_"&amp;W183)</f>
        <v>#REF!</v>
      </c>
      <c r="V183" t="str">
        <f t="shared" si="13"/>
        <v>PSSE_DMAT_HYB_SCR4.53_XR1.21_P0_Q0.395</v>
      </c>
    </row>
    <row r="184" spans="1:22" x14ac:dyDescent="0.25">
      <c r="A184" s="4" t="s">
        <v>84</v>
      </c>
      <c r="B184" s="4" t="s">
        <v>17</v>
      </c>
      <c r="C184" t="s">
        <v>29</v>
      </c>
      <c r="E184">
        <v>1</v>
      </c>
      <c r="F184">
        <v>-0.39500000000000002</v>
      </c>
      <c r="G184" s="7">
        <v>7.06</v>
      </c>
      <c r="H184" s="7">
        <v>1.63</v>
      </c>
      <c r="I184" t="e">
        <f>VLOOKUP(V184,#REF!,2,FALSE)</f>
        <v>#REF!</v>
      </c>
      <c r="J184">
        <v>0</v>
      </c>
      <c r="K184">
        <v>0</v>
      </c>
      <c r="L184">
        <v>0</v>
      </c>
      <c r="M184" t="e">
        <f t="shared" si="16"/>
        <v>#REF!</v>
      </c>
      <c r="N184" t="e">
        <f t="shared" si="17"/>
        <v>#REF!</v>
      </c>
      <c r="O184" t="e">
        <f>#REF!^2/((G184*#REF!)*(SQRT(1+H184^2)))</f>
        <v>#REF!</v>
      </c>
      <c r="P184" t="e">
        <f t="shared" si="18"/>
        <v>#REF!</v>
      </c>
      <c r="Q184" t="e">
        <f>VLOOKUP(V184,#REF!,4,FALSE)</f>
        <v>#REF!</v>
      </c>
      <c r="R184" s="12" t="e">
        <f>VLOOKUP(V184,#REF!,3,FALSE)</f>
        <v>#REF!</v>
      </c>
      <c r="S184">
        <v>0</v>
      </c>
      <c r="T184">
        <v>0</v>
      </c>
      <c r="U184" t="e">
        <f>IF(W184="","PSSE_Test_"&amp;A184&amp;"_"&amp;#REF!&amp;"_R0"&amp;"_SCR"&amp;ROUND(G184,2)&amp;"_XR"&amp;ROUND(H184,2)&amp;"_P"&amp;E184&amp;"_Q"&amp;VLOOKUP(F184,$AK$3:$AL$7,2,FALSE),"Test_"&amp;A184&amp;"_"&amp;#REF!&amp;"_R0"&amp;"_SCR"&amp;ROUND(G184,2)&amp;"_XR"&amp;ROUND(H184,2)&amp;"_P"&amp;E184&amp;"_Q"&amp;VLOOKUP(F184,$AK$3:$AL$7,2,FALSE)&amp;"_"&amp;W184)</f>
        <v>#REF!</v>
      </c>
      <c r="V184" t="str">
        <f t="shared" si="13"/>
        <v>PSSE_DMAT_HYB_SCR7.06_XR1.63_P1_Q-0.395</v>
      </c>
    </row>
    <row r="185" spans="1:22" x14ac:dyDescent="0.25">
      <c r="A185" s="4" t="s">
        <v>85</v>
      </c>
      <c r="B185" s="4" t="s">
        <v>17</v>
      </c>
      <c r="C185" t="s">
        <v>29</v>
      </c>
      <c r="E185">
        <v>1</v>
      </c>
      <c r="F185">
        <v>-0.39500000000000002</v>
      </c>
      <c r="G185" s="7">
        <v>4.53</v>
      </c>
      <c r="H185" s="7">
        <v>1.21</v>
      </c>
      <c r="I185" t="e">
        <f>VLOOKUP(V185,#REF!,2,FALSE)</f>
        <v>#REF!</v>
      </c>
      <c r="J185">
        <v>0</v>
      </c>
      <c r="K185">
        <v>0</v>
      </c>
      <c r="L185">
        <v>0</v>
      </c>
      <c r="M185" t="e">
        <f t="shared" si="16"/>
        <v>#REF!</v>
      </c>
      <c r="N185" t="e">
        <f t="shared" si="17"/>
        <v>#REF!</v>
      </c>
      <c r="O185" t="e">
        <f>#REF!^2/((G185*#REF!)*(SQRT(1+H185^2)))</f>
        <v>#REF!</v>
      </c>
      <c r="P185" t="e">
        <f t="shared" si="18"/>
        <v>#REF!</v>
      </c>
      <c r="Q185" t="e">
        <f>VLOOKUP(V185,#REF!,4,FALSE)</f>
        <v>#REF!</v>
      </c>
      <c r="R185" s="12" t="e">
        <f>VLOOKUP(V185,#REF!,3,FALSE)</f>
        <v>#REF!</v>
      </c>
      <c r="S185">
        <v>0</v>
      </c>
      <c r="T185">
        <v>0</v>
      </c>
      <c r="U185" t="e">
        <f>IF(W185="","PSSE_Test_"&amp;A185&amp;"_"&amp;#REF!&amp;"_R0"&amp;"_SCR"&amp;ROUND(G185,2)&amp;"_XR"&amp;ROUND(H185,2)&amp;"_P"&amp;E185&amp;"_Q"&amp;VLOOKUP(F185,$AK$3:$AL$7,2,FALSE),"Test_"&amp;A185&amp;"_"&amp;#REF!&amp;"_R0"&amp;"_SCR"&amp;ROUND(G185,2)&amp;"_XR"&amp;ROUND(H185,2)&amp;"_P"&amp;E185&amp;"_Q"&amp;VLOOKUP(F185,$AK$3:$AL$7,2,FALSE)&amp;"_"&amp;W185)</f>
        <v>#REF!</v>
      </c>
      <c r="V185" t="str">
        <f t="shared" si="13"/>
        <v>PSSE_DMAT_HYB_SCR4.53_XR1.21_P1_Q-0.395</v>
      </c>
    </row>
    <row r="186" spans="1:22" x14ac:dyDescent="0.25">
      <c r="A186" s="4" t="s">
        <v>86</v>
      </c>
      <c r="B186" s="4" t="s">
        <v>17</v>
      </c>
      <c r="C186" t="s">
        <v>29</v>
      </c>
      <c r="E186">
        <v>0</v>
      </c>
      <c r="F186">
        <v>-0.39500000000000002</v>
      </c>
      <c r="G186" s="7">
        <v>7.06</v>
      </c>
      <c r="H186" s="7">
        <v>1.63</v>
      </c>
      <c r="I186" t="e">
        <f>VLOOKUP(V186,#REF!,2,FALSE)</f>
        <v>#REF!</v>
      </c>
      <c r="J186">
        <v>0</v>
      </c>
      <c r="K186">
        <v>0</v>
      </c>
      <c r="L186">
        <v>0</v>
      </c>
      <c r="M186" t="e">
        <f t="shared" si="16"/>
        <v>#REF!</v>
      </c>
      <c r="N186" t="e">
        <f t="shared" si="17"/>
        <v>#REF!</v>
      </c>
      <c r="O186" t="e">
        <f>#REF!^2/((G186*#REF!)*(SQRT(1+H186^2)))</f>
        <v>#REF!</v>
      </c>
      <c r="P186" t="e">
        <f>O186*H186/(2*PI()*50)</f>
        <v>#REF!</v>
      </c>
      <c r="Q186" t="e">
        <f>VLOOKUP(V186,#REF!,4,FALSE)</f>
        <v>#REF!</v>
      </c>
      <c r="R186" s="12" t="e">
        <f>VLOOKUP(V186,#REF!,3,FALSE)</f>
        <v>#REF!</v>
      </c>
      <c r="S186">
        <v>0</v>
      </c>
      <c r="T186">
        <v>0</v>
      </c>
      <c r="U186" t="e">
        <f>IF(W186="","PSSE_Test_"&amp;A186&amp;"_"&amp;#REF!&amp;"_R0"&amp;"_SCR"&amp;ROUND(G186,2)&amp;"_XR"&amp;ROUND(H186,2)&amp;"_P"&amp;E186&amp;"_Q"&amp;VLOOKUP(F186,$AK$3:$AL$7,2,FALSE),"Test_"&amp;A186&amp;"_"&amp;#REF!&amp;"_R0"&amp;"_SCR"&amp;ROUND(G186,2)&amp;"_XR"&amp;ROUND(H186,2)&amp;"_P"&amp;E186&amp;"_Q"&amp;VLOOKUP(F186,$AK$3:$AL$7,2,FALSE)&amp;"_"&amp;W186)</f>
        <v>#REF!</v>
      </c>
      <c r="V186" t="str">
        <f t="shared" si="13"/>
        <v>PSSE_DMAT_HYB_SCR7.06_XR1.63_P0_Q-0.395</v>
      </c>
    </row>
    <row r="187" spans="1:22" x14ac:dyDescent="0.25">
      <c r="A187" s="4" t="s">
        <v>87</v>
      </c>
      <c r="B187" s="4" t="s">
        <v>17</v>
      </c>
      <c r="C187" t="s">
        <v>29</v>
      </c>
      <c r="E187">
        <v>0</v>
      </c>
      <c r="F187">
        <v>-0.39500000000000002</v>
      </c>
      <c r="G187" s="7">
        <v>4.53</v>
      </c>
      <c r="H187" s="7">
        <v>1.21</v>
      </c>
      <c r="I187" t="e">
        <f>VLOOKUP(V187,#REF!,2,FALSE)</f>
        <v>#REF!</v>
      </c>
      <c r="J187">
        <v>0</v>
      </c>
      <c r="K187">
        <v>0</v>
      </c>
      <c r="L187">
        <v>0</v>
      </c>
      <c r="M187" t="e">
        <f t="shared" si="16"/>
        <v>#REF!</v>
      </c>
      <c r="N187" t="e">
        <f t="shared" si="17"/>
        <v>#REF!</v>
      </c>
      <c r="O187" t="e">
        <f>#REF!^2/((G187*#REF!)*(SQRT(1+H187^2)))</f>
        <v>#REF!</v>
      </c>
      <c r="P187" t="e">
        <f>O187*H187/(2*PI()*50)</f>
        <v>#REF!</v>
      </c>
      <c r="Q187" t="e">
        <f>VLOOKUP(V187,#REF!,4,FALSE)</f>
        <v>#REF!</v>
      </c>
      <c r="R187" s="12" t="e">
        <f>VLOOKUP(V187,#REF!,3,FALSE)</f>
        <v>#REF!</v>
      </c>
      <c r="S187">
        <v>0</v>
      </c>
      <c r="T187">
        <v>0</v>
      </c>
      <c r="U187" t="e">
        <f>IF(W187="","PSSE_Test_"&amp;A187&amp;"_"&amp;#REF!&amp;"_R0"&amp;"_SCR"&amp;ROUND(G187,2)&amp;"_XR"&amp;ROUND(H187,2)&amp;"_P"&amp;E187&amp;"_Q"&amp;VLOOKUP(F187,$AK$3:$AL$7,2,FALSE),"Test_"&amp;A187&amp;"_"&amp;#REF!&amp;"_R0"&amp;"_SCR"&amp;ROUND(G187,2)&amp;"_XR"&amp;ROUND(H187,2)&amp;"_P"&amp;E187&amp;"_Q"&amp;VLOOKUP(F187,$AK$3:$AL$7,2,FALSE)&amp;"_"&amp;W187)</f>
        <v>#REF!</v>
      </c>
      <c r="V187" t="str">
        <f t="shared" si="13"/>
        <v>PSSE_DMAT_HYB_SCR4.53_XR1.21_P0_Q-0.395</v>
      </c>
    </row>
    <row r="188" spans="1:22" x14ac:dyDescent="0.25">
      <c r="A188" s="4" t="s">
        <v>88</v>
      </c>
      <c r="B188" s="4" t="s">
        <v>17</v>
      </c>
      <c r="C188" t="s">
        <v>32</v>
      </c>
      <c r="E188">
        <v>1</v>
      </c>
      <c r="F188">
        <v>0</v>
      </c>
      <c r="G188" s="7">
        <v>3</v>
      </c>
      <c r="H188" s="7">
        <v>14</v>
      </c>
      <c r="I188" t="e">
        <f>VLOOKUP(V188,#REF!,2,FALSE)</f>
        <v>#REF!</v>
      </c>
      <c r="J188">
        <v>0</v>
      </c>
      <c r="K188">
        <v>0</v>
      </c>
      <c r="L188">
        <v>0</v>
      </c>
      <c r="M188" t="e">
        <f t="shared" si="16"/>
        <v>#REF!</v>
      </c>
      <c r="N188" t="e">
        <f t="shared" si="17"/>
        <v>#REF!</v>
      </c>
      <c r="O188" t="e">
        <f>#REF!^2/((G188*#REF!)*(SQRT(1+H188^2)))</f>
        <v>#REF!</v>
      </c>
      <c r="P188" t="e">
        <f t="shared" ref="P188:P209" si="19">O188*H188/(2*PI()*50)</f>
        <v>#REF!</v>
      </c>
      <c r="Q188" t="e">
        <f>VLOOKUP(V188,#REF!,4,FALSE)</f>
        <v>#REF!</v>
      </c>
      <c r="R188" s="12" t="e">
        <f>VLOOKUP(V188,#REF!,3,FALSE)</f>
        <v>#REF!</v>
      </c>
      <c r="S188">
        <v>0</v>
      </c>
      <c r="T188">
        <v>0</v>
      </c>
      <c r="U188" t="e">
        <f>IF(W188="","PSSE_Test_"&amp;A188&amp;"_"&amp;#REF!&amp;"_R0"&amp;"_SCR"&amp;ROUND(G188,2)&amp;"_XR"&amp;ROUND(H188,2)&amp;"_P"&amp;E188&amp;"_Q"&amp;VLOOKUP(F188,$AK$3:$AL$7,2,FALSE),"Test_"&amp;A188&amp;"_"&amp;#REF!&amp;"_R0"&amp;"_SCR"&amp;ROUND(G188,2)&amp;"_XR"&amp;ROUND(H188,2)&amp;"_P"&amp;E188&amp;"_Q"&amp;VLOOKUP(F188,$AK$3:$AL$7,2,FALSE)&amp;"_"&amp;W188)</f>
        <v>#REF!</v>
      </c>
      <c r="V188" t="str">
        <f t="shared" si="13"/>
        <v>PSSE_DMAT_HYB_SCR3_XR14_P1_Q0</v>
      </c>
    </row>
    <row r="189" spans="1:22" x14ac:dyDescent="0.25">
      <c r="A189" s="4" t="s">
        <v>89</v>
      </c>
      <c r="B189" s="4" t="s">
        <v>17</v>
      </c>
      <c r="C189" t="s">
        <v>32</v>
      </c>
      <c r="E189">
        <v>1</v>
      </c>
      <c r="F189">
        <v>0</v>
      </c>
      <c r="G189" s="7">
        <v>3</v>
      </c>
      <c r="H189" s="7">
        <v>3</v>
      </c>
      <c r="I189" t="e">
        <f>VLOOKUP(V189,#REF!,2,FALSE)</f>
        <v>#REF!</v>
      </c>
      <c r="J189">
        <v>0</v>
      </c>
      <c r="K189">
        <v>0</v>
      </c>
      <c r="L189">
        <v>0</v>
      </c>
      <c r="M189" t="e">
        <f t="shared" si="16"/>
        <v>#REF!</v>
      </c>
      <c r="N189" t="e">
        <f t="shared" si="17"/>
        <v>#REF!</v>
      </c>
      <c r="O189" t="e">
        <f>#REF!^2/((G189*#REF!)*(SQRT(1+H189^2)))</f>
        <v>#REF!</v>
      </c>
      <c r="P189" t="e">
        <f t="shared" si="19"/>
        <v>#REF!</v>
      </c>
      <c r="Q189" t="e">
        <f>VLOOKUP(V189,#REF!,4,FALSE)</f>
        <v>#REF!</v>
      </c>
      <c r="R189" s="12" t="e">
        <f>VLOOKUP(V189,#REF!,3,FALSE)</f>
        <v>#REF!</v>
      </c>
      <c r="S189">
        <v>0</v>
      </c>
      <c r="T189">
        <v>0</v>
      </c>
      <c r="U189" t="e">
        <f>IF(W189="","PSSE_Test_"&amp;A189&amp;"_"&amp;#REF!&amp;"_R0"&amp;"_SCR"&amp;ROUND(G189,2)&amp;"_XR"&amp;ROUND(H189,2)&amp;"_P"&amp;E189&amp;"_Q"&amp;VLOOKUP(F189,$AK$3:$AL$7,2,FALSE),"Test_"&amp;A189&amp;"_"&amp;#REF!&amp;"_R0"&amp;"_SCR"&amp;ROUND(G189,2)&amp;"_XR"&amp;ROUND(H189,2)&amp;"_P"&amp;E189&amp;"_Q"&amp;VLOOKUP(F189,$AK$3:$AL$7,2,FALSE)&amp;"_"&amp;W189)</f>
        <v>#REF!</v>
      </c>
      <c r="V189" t="str">
        <f t="shared" si="13"/>
        <v>PSSE_DMAT_HYB_SCR3_XR3_P1_Q0</v>
      </c>
    </row>
    <row r="190" spans="1:22" x14ac:dyDescent="0.25">
      <c r="A190" s="4" t="s">
        <v>90</v>
      </c>
      <c r="B190" s="4" t="s">
        <v>17</v>
      </c>
      <c r="C190" t="s">
        <v>32</v>
      </c>
      <c r="E190">
        <v>1</v>
      </c>
      <c r="F190">
        <v>0</v>
      </c>
      <c r="G190" s="7">
        <v>7.06</v>
      </c>
      <c r="H190" s="7">
        <v>1.63</v>
      </c>
      <c r="I190" t="e">
        <f>VLOOKUP(V190,#REF!,2,FALSE)</f>
        <v>#REF!</v>
      </c>
      <c r="J190">
        <v>0</v>
      </c>
      <c r="K190">
        <v>0</v>
      </c>
      <c r="L190">
        <v>0</v>
      </c>
      <c r="M190" t="e">
        <f t="shared" si="16"/>
        <v>#REF!</v>
      </c>
      <c r="N190" t="e">
        <f t="shared" si="17"/>
        <v>#REF!</v>
      </c>
      <c r="O190" t="e">
        <f>#REF!^2/((G190*#REF!)*(SQRT(1+H190^2)))</f>
        <v>#REF!</v>
      </c>
      <c r="P190" t="e">
        <f t="shared" si="19"/>
        <v>#REF!</v>
      </c>
      <c r="Q190" t="e">
        <f>VLOOKUP(V190,#REF!,4,FALSE)</f>
        <v>#REF!</v>
      </c>
      <c r="R190" s="12" t="e">
        <f>VLOOKUP(V190,#REF!,3,FALSE)</f>
        <v>#REF!</v>
      </c>
      <c r="S190">
        <v>0</v>
      </c>
      <c r="T190">
        <v>0</v>
      </c>
      <c r="U190" t="e">
        <f>IF(W190="","PSSE_Test_"&amp;A190&amp;"_"&amp;#REF!&amp;"_R0"&amp;"_SCR"&amp;ROUND(G190,2)&amp;"_XR"&amp;ROUND(H190,2)&amp;"_P"&amp;E190&amp;"_Q"&amp;VLOOKUP(F190,$AK$3:$AL$7,2,FALSE),"Test_"&amp;A190&amp;"_"&amp;#REF!&amp;"_R0"&amp;"_SCR"&amp;ROUND(G190,2)&amp;"_XR"&amp;ROUND(H190,2)&amp;"_P"&amp;E190&amp;"_Q"&amp;VLOOKUP(F190,$AK$3:$AL$7,2,FALSE)&amp;"_"&amp;W190)</f>
        <v>#REF!</v>
      </c>
      <c r="V190" t="str">
        <f t="shared" si="13"/>
        <v>PSSE_DMAT_HYB_SCR7.06_XR1.63_P1_Q0</v>
      </c>
    </row>
    <row r="191" spans="1:22" x14ac:dyDescent="0.25">
      <c r="A191" s="4" t="s">
        <v>91</v>
      </c>
      <c r="B191" s="4" t="s">
        <v>17</v>
      </c>
      <c r="C191" t="s">
        <v>32</v>
      </c>
      <c r="E191">
        <v>1</v>
      </c>
      <c r="F191">
        <v>0</v>
      </c>
      <c r="G191" s="7">
        <v>4.53</v>
      </c>
      <c r="H191" s="7">
        <v>1.21</v>
      </c>
      <c r="I191" t="e">
        <f>VLOOKUP(V191,#REF!,2,FALSE)</f>
        <v>#REF!</v>
      </c>
      <c r="J191">
        <v>0</v>
      </c>
      <c r="K191">
        <v>0</v>
      </c>
      <c r="L191">
        <v>0</v>
      </c>
      <c r="M191" t="e">
        <f t="shared" si="16"/>
        <v>#REF!</v>
      </c>
      <c r="N191" t="e">
        <f t="shared" si="17"/>
        <v>#REF!</v>
      </c>
      <c r="O191" t="e">
        <f>#REF!^2/((G191*#REF!)*(SQRT(1+H191^2)))</f>
        <v>#REF!</v>
      </c>
      <c r="P191" t="e">
        <f t="shared" si="19"/>
        <v>#REF!</v>
      </c>
      <c r="Q191" t="e">
        <f>VLOOKUP(V191,#REF!,4,FALSE)</f>
        <v>#REF!</v>
      </c>
      <c r="R191" s="12" t="e">
        <f>VLOOKUP(V191,#REF!,3,FALSE)</f>
        <v>#REF!</v>
      </c>
      <c r="S191">
        <v>0</v>
      </c>
      <c r="T191">
        <v>0</v>
      </c>
      <c r="U191" t="e">
        <f>IF(W191="","PSSE_Test_"&amp;A191&amp;"_"&amp;#REF!&amp;"_R0"&amp;"_SCR"&amp;ROUND(G191,2)&amp;"_XR"&amp;ROUND(H191,2)&amp;"_P"&amp;E191&amp;"_Q"&amp;VLOOKUP(F191,$AK$3:$AL$7,2,FALSE),"Test_"&amp;A191&amp;"_"&amp;#REF!&amp;"_R0"&amp;"_SCR"&amp;ROUND(G191,2)&amp;"_XR"&amp;ROUND(H191,2)&amp;"_P"&amp;E191&amp;"_Q"&amp;VLOOKUP(F191,$AK$3:$AL$7,2,FALSE)&amp;"_"&amp;W191)</f>
        <v>#REF!</v>
      </c>
      <c r="V191" t="str">
        <f t="shared" si="13"/>
        <v>PSSE_DMAT_HYB_SCR4.53_XR1.21_P1_Q0</v>
      </c>
    </row>
    <row r="192" spans="1:22" x14ac:dyDescent="0.25">
      <c r="A192" s="4" t="s">
        <v>92</v>
      </c>
      <c r="B192" s="4" t="s">
        <v>17</v>
      </c>
      <c r="C192" t="s">
        <v>32</v>
      </c>
      <c r="E192">
        <v>0</v>
      </c>
      <c r="F192">
        <v>0</v>
      </c>
      <c r="G192" s="7">
        <v>3</v>
      </c>
      <c r="H192" s="7">
        <v>14</v>
      </c>
      <c r="I192" t="e">
        <f>VLOOKUP(V192,#REF!,2,FALSE)</f>
        <v>#REF!</v>
      </c>
      <c r="J192">
        <v>0</v>
      </c>
      <c r="K192">
        <v>0</v>
      </c>
      <c r="L192" s="5">
        <v>0</v>
      </c>
      <c r="M192" t="e">
        <f t="shared" si="16"/>
        <v>#REF!</v>
      </c>
      <c r="N192" t="e">
        <f t="shared" si="17"/>
        <v>#REF!</v>
      </c>
      <c r="O192" t="e">
        <f>#REF!^2/((G192*#REF!)*(SQRT(1+H192^2)))</f>
        <v>#REF!</v>
      </c>
      <c r="P192" s="5" t="e">
        <f t="shared" si="19"/>
        <v>#REF!</v>
      </c>
      <c r="Q192" t="e">
        <f>VLOOKUP(V192,#REF!,4,FALSE)</f>
        <v>#REF!</v>
      </c>
      <c r="R192" s="12" t="e">
        <f>VLOOKUP(V192,#REF!,3,FALSE)</f>
        <v>#REF!</v>
      </c>
      <c r="S192">
        <v>0</v>
      </c>
      <c r="T192">
        <v>0</v>
      </c>
      <c r="U192" t="e">
        <f>IF(W192="","PSSE_Test_"&amp;A192&amp;"_"&amp;#REF!&amp;"_R0"&amp;"_SCR"&amp;ROUND(G192,2)&amp;"_XR"&amp;ROUND(H192,2)&amp;"_P"&amp;E192&amp;"_Q"&amp;VLOOKUP(F192,$AK$3:$AL$7,2,FALSE),"Test_"&amp;A192&amp;"_"&amp;#REF!&amp;"_R0"&amp;"_SCR"&amp;ROUND(G192,2)&amp;"_XR"&amp;ROUND(H192,2)&amp;"_P"&amp;E192&amp;"_Q"&amp;VLOOKUP(F192,$AK$3:$AL$7,2,FALSE)&amp;"_"&amp;W192)</f>
        <v>#REF!</v>
      </c>
      <c r="V192" t="str">
        <f t="shared" si="13"/>
        <v>PSSE_DMAT_HYB_SCR3_XR14_P0_Q0</v>
      </c>
    </row>
    <row r="193" spans="1:22" x14ac:dyDescent="0.25">
      <c r="A193" s="4" t="s">
        <v>93</v>
      </c>
      <c r="B193" s="4" t="s">
        <v>17</v>
      </c>
      <c r="C193" t="s">
        <v>32</v>
      </c>
      <c r="E193">
        <v>0</v>
      </c>
      <c r="F193">
        <v>0</v>
      </c>
      <c r="G193" s="7">
        <v>3</v>
      </c>
      <c r="H193" s="7">
        <v>3</v>
      </c>
      <c r="I193" t="e">
        <f>VLOOKUP(V193,#REF!,2,FALSE)</f>
        <v>#REF!</v>
      </c>
      <c r="J193">
        <v>0</v>
      </c>
      <c r="K193">
        <v>0</v>
      </c>
      <c r="L193" s="5">
        <v>0</v>
      </c>
      <c r="M193" t="e">
        <f t="shared" si="16"/>
        <v>#REF!</v>
      </c>
      <c r="N193" t="e">
        <f t="shared" si="17"/>
        <v>#REF!</v>
      </c>
      <c r="O193" t="e">
        <f>#REF!^2/((G193*#REF!)*(SQRT(1+H193^2)))</f>
        <v>#REF!</v>
      </c>
      <c r="P193" s="5" t="e">
        <f t="shared" si="19"/>
        <v>#REF!</v>
      </c>
      <c r="Q193" t="e">
        <f>VLOOKUP(V193,#REF!,4,FALSE)</f>
        <v>#REF!</v>
      </c>
      <c r="R193" s="12" t="e">
        <f>VLOOKUP(V193,#REF!,3,FALSE)</f>
        <v>#REF!</v>
      </c>
      <c r="S193">
        <v>0</v>
      </c>
      <c r="T193">
        <v>0</v>
      </c>
      <c r="U193" t="e">
        <f>IF(W193="","PSSE_Test_"&amp;A193&amp;"_"&amp;#REF!&amp;"_R0"&amp;"_SCR"&amp;ROUND(G193,2)&amp;"_XR"&amp;ROUND(H193,2)&amp;"_P"&amp;E193&amp;"_Q"&amp;VLOOKUP(F193,$AK$3:$AL$7,2,FALSE),"Test_"&amp;A193&amp;"_"&amp;#REF!&amp;"_R0"&amp;"_SCR"&amp;ROUND(G193,2)&amp;"_XR"&amp;ROUND(H193,2)&amp;"_P"&amp;E193&amp;"_Q"&amp;VLOOKUP(F193,$AK$3:$AL$7,2,FALSE)&amp;"_"&amp;W193)</f>
        <v>#REF!</v>
      </c>
      <c r="V193" t="str">
        <f t="shared" si="13"/>
        <v>PSSE_DMAT_HYB_SCR3_XR3_P0_Q0</v>
      </c>
    </row>
    <row r="194" spans="1:22" x14ac:dyDescent="0.25">
      <c r="A194" s="4" t="s">
        <v>94</v>
      </c>
      <c r="B194" s="4" t="s">
        <v>17</v>
      </c>
      <c r="C194" t="s">
        <v>32</v>
      </c>
      <c r="E194">
        <v>0</v>
      </c>
      <c r="F194">
        <v>0</v>
      </c>
      <c r="G194" s="7">
        <v>7.06</v>
      </c>
      <c r="H194" s="7">
        <v>1.63</v>
      </c>
      <c r="I194" t="e">
        <f>VLOOKUP(V194,#REF!,2,FALSE)</f>
        <v>#REF!</v>
      </c>
      <c r="J194">
        <v>0</v>
      </c>
      <c r="K194">
        <v>0</v>
      </c>
      <c r="L194">
        <v>0</v>
      </c>
      <c r="M194" t="e">
        <f t="shared" si="16"/>
        <v>#REF!</v>
      </c>
      <c r="N194" t="e">
        <f t="shared" si="17"/>
        <v>#REF!</v>
      </c>
      <c r="O194" t="e">
        <f>#REF!^2/((G194*#REF!)*(SQRT(1+H194^2)))</f>
        <v>#REF!</v>
      </c>
      <c r="P194" t="e">
        <f t="shared" si="19"/>
        <v>#REF!</v>
      </c>
      <c r="Q194" t="e">
        <f>VLOOKUP(V194,#REF!,4,FALSE)</f>
        <v>#REF!</v>
      </c>
      <c r="R194" s="12" t="e">
        <f>VLOOKUP(V194,#REF!,3,FALSE)</f>
        <v>#REF!</v>
      </c>
      <c r="S194">
        <v>0</v>
      </c>
      <c r="T194">
        <v>0</v>
      </c>
      <c r="U194" t="e">
        <f>IF(W194="","PSSE_Test_"&amp;A194&amp;"_"&amp;#REF!&amp;"_R0"&amp;"_SCR"&amp;ROUND(G194,2)&amp;"_XR"&amp;ROUND(H194,2)&amp;"_P"&amp;E194&amp;"_Q"&amp;VLOOKUP(F194,$AK$3:$AL$7,2,FALSE),"Test_"&amp;A194&amp;"_"&amp;#REF!&amp;"_R0"&amp;"_SCR"&amp;ROUND(G194,2)&amp;"_XR"&amp;ROUND(H194,2)&amp;"_P"&amp;E194&amp;"_Q"&amp;VLOOKUP(F194,$AK$3:$AL$7,2,FALSE)&amp;"_"&amp;W194)</f>
        <v>#REF!</v>
      </c>
      <c r="V194" t="str">
        <f t="shared" ref="V194:V227" si="20">"PSSE_DMAT_HYB_SCR"&amp;ROUND(G194,2)&amp;"_XR"&amp;ROUND(H194,2)&amp;"_P"&amp;E194&amp;"_Q"&amp;F194</f>
        <v>PSSE_DMAT_HYB_SCR7.06_XR1.63_P0_Q0</v>
      </c>
    </row>
    <row r="195" spans="1:22" x14ac:dyDescent="0.25">
      <c r="A195" s="4" t="s">
        <v>95</v>
      </c>
      <c r="B195" s="4" t="s">
        <v>17</v>
      </c>
      <c r="C195" t="s">
        <v>32</v>
      </c>
      <c r="E195">
        <v>0</v>
      </c>
      <c r="F195">
        <v>0</v>
      </c>
      <c r="G195" s="7">
        <v>4.53</v>
      </c>
      <c r="H195" s="7">
        <v>1.21</v>
      </c>
      <c r="I195" t="e">
        <f>VLOOKUP(V195,#REF!,2,FALSE)</f>
        <v>#REF!</v>
      </c>
      <c r="J195">
        <v>0</v>
      </c>
      <c r="K195">
        <v>0</v>
      </c>
      <c r="L195">
        <v>0</v>
      </c>
      <c r="M195" t="e">
        <f t="shared" si="16"/>
        <v>#REF!</v>
      </c>
      <c r="N195" t="e">
        <f t="shared" si="17"/>
        <v>#REF!</v>
      </c>
      <c r="O195" t="e">
        <f>#REF!^2/((G195*#REF!)*(SQRT(1+H195^2)))</f>
        <v>#REF!</v>
      </c>
      <c r="P195" t="e">
        <f t="shared" si="19"/>
        <v>#REF!</v>
      </c>
      <c r="Q195" t="e">
        <f>VLOOKUP(V195,#REF!,4,FALSE)</f>
        <v>#REF!</v>
      </c>
      <c r="R195" s="12" t="e">
        <f>VLOOKUP(V195,#REF!,3,FALSE)</f>
        <v>#REF!</v>
      </c>
      <c r="S195">
        <v>0</v>
      </c>
      <c r="T195">
        <v>0</v>
      </c>
      <c r="U195" t="e">
        <f>IF(W195="","PSSE_Test_"&amp;A195&amp;"_"&amp;#REF!&amp;"_R0"&amp;"_SCR"&amp;ROUND(G195,2)&amp;"_XR"&amp;ROUND(H195,2)&amp;"_P"&amp;E195&amp;"_Q"&amp;VLOOKUP(F195,$AK$3:$AL$7,2,FALSE),"Test_"&amp;A195&amp;"_"&amp;#REF!&amp;"_R0"&amp;"_SCR"&amp;ROUND(G195,2)&amp;"_XR"&amp;ROUND(H195,2)&amp;"_P"&amp;E195&amp;"_Q"&amp;VLOOKUP(F195,$AK$3:$AL$7,2,FALSE)&amp;"_"&amp;W195)</f>
        <v>#REF!</v>
      </c>
      <c r="V195" t="str">
        <f t="shared" si="20"/>
        <v>PSSE_DMAT_HYB_SCR4.53_XR1.21_P0_Q0</v>
      </c>
    </row>
    <row r="196" spans="1:22" x14ac:dyDescent="0.25">
      <c r="A196" s="4" t="s">
        <v>96</v>
      </c>
      <c r="B196" s="4" t="s">
        <v>17</v>
      </c>
      <c r="C196" t="s">
        <v>32</v>
      </c>
      <c r="E196">
        <v>1</v>
      </c>
      <c r="F196">
        <v>0.39500000000000002</v>
      </c>
      <c r="G196" s="7">
        <v>7.06</v>
      </c>
      <c r="H196" s="7">
        <v>1.63</v>
      </c>
      <c r="I196" t="e">
        <f>VLOOKUP(V196,#REF!,2,FALSE)</f>
        <v>#REF!</v>
      </c>
      <c r="J196">
        <v>0</v>
      </c>
      <c r="K196">
        <v>0</v>
      </c>
      <c r="L196">
        <v>0</v>
      </c>
      <c r="M196" t="e">
        <f t="shared" si="16"/>
        <v>#REF!</v>
      </c>
      <c r="N196" t="e">
        <f t="shared" si="17"/>
        <v>#REF!</v>
      </c>
      <c r="O196" t="e">
        <f>#REF!^2/((G196*#REF!)*(SQRT(1+H196^2)))</f>
        <v>#REF!</v>
      </c>
      <c r="P196" t="e">
        <f t="shared" si="19"/>
        <v>#REF!</v>
      </c>
      <c r="Q196" t="e">
        <f>VLOOKUP(V196,#REF!,4,FALSE)</f>
        <v>#REF!</v>
      </c>
      <c r="R196" s="12" t="e">
        <f>VLOOKUP(V196,#REF!,3,FALSE)</f>
        <v>#REF!</v>
      </c>
      <c r="S196">
        <v>0</v>
      </c>
      <c r="T196">
        <v>0</v>
      </c>
      <c r="U196" t="e">
        <f>IF(W196="","PSSE_Test_"&amp;A196&amp;"_"&amp;#REF!&amp;"_R0"&amp;"_SCR"&amp;ROUND(G196,2)&amp;"_XR"&amp;ROUND(H196,2)&amp;"_P"&amp;E196&amp;"_Q"&amp;VLOOKUP(F196,$AK$3:$AL$7,2,FALSE),"Test_"&amp;A196&amp;"_"&amp;#REF!&amp;"_R0"&amp;"_SCR"&amp;ROUND(G196,2)&amp;"_XR"&amp;ROUND(H196,2)&amp;"_P"&amp;E196&amp;"_Q"&amp;VLOOKUP(F196,$AK$3:$AL$7,2,FALSE)&amp;"_"&amp;W196)</f>
        <v>#REF!</v>
      </c>
      <c r="V196" t="str">
        <f t="shared" si="20"/>
        <v>PSSE_DMAT_HYB_SCR7.06_XR1.63_P1_Q0.395</v>
      </c>
    </row>
    <row r="197" spans="1:22" x14ac:dyDescent="0.25">
      <c r="A197" s="4" t="s">
        <v>97</v>
      </c>
      <c r="B197" s="4" t="s">
        <v>17</v>
      </c>
      <c r="C197" t="s">
        <v>32</v>
      </c>
      <c r="E197">
        <v>1</v>
      </c>
      <c r="F197">
        <v>-0.39500000000000002</v>
      </c>
      <c r="G197" s="7">
        <v>7.06</v>
      </c>
      <c r="H197" s="7">
        <v>1.63</v>
      </c>
      <c r="I197" t="e">
        <f>VLOOKUP(V197,#REF!,2,FALSE)</f>
        <v>#REF!</v>
      </c>
      <c r="J197">
        <v>0</v>
      </c>
      <c r="K197">
        <v>0</v>
      </c>
      <c r="L197">
        <v>0</v>
      </c>
      <c r="M197" t="e">
        <f t="shared" si="16"/>
        <v>#REF!</v>
      </c>
      <c r="N197" t="e">
        <f t="shared" si="17"/>
        <v>#REF!</v>
      </c>
      <c r="O197" t="e">
        <f>#REF!^2/((G197*#REF!)*(SQRT(1+H197^2)))</f>
        <v>#REF!</v>
      </c>
      <c r="P197" t="e">
        <f t="shared" si="19"/>
        <v>#REF!</v>
      </c>
      <c r="Q197" t="e">
        <f>VLOOKUP(V197,#REF!,4,FALSE)</f>
        <v>#REF!</v>
      </c>
      <c r="R197" s="12" t="e">
        <f>VLOOKUP(V197,#REF!,3,FALSE)</f>
        <v>#REF!</v>
      </c>
      <c r="S197">
        <v>0</v>
      </c>
      <c r="T197">
        <v>0</v>
      </c>
      <c r="U197" t="e">
        <f>IF(W197="","PSSE_Test_"&amp;A197&amp;"_"&amp;#REF!&amp;"_R0"&amp;"_SCR"&amp;ROUND(G197,2)&amp;"_XR"&amp;ROUND(H197,2)&amp;"_P"&amp;E197&amp;"_Q"&amp;VLOOKUP(F197,$AK$3:$AL$7,2,FALSE),"Test_"&amp;A197&amp;"_"&amp;#REF!&amp;"_R0"&amp;"_SCR"&amp;ROUND(G197,2)&amp;"_XR"&amp;ROUND(H197,2)&amp;"_P"&amp;E197&amp;"_Q"&amp;VLOOKUP(F197,$AK$3:$AL$7,2,FALSE)&amp;"_"&amp;W197)</f>
        <v>#REF!</v>
      </c>
      <c r="V197" t="str">
        <f t="shared" si="20"/>
        <v>PSSE_DMAT_HYB_SCR7.06_XR1.63_P1_Q-0.395</v>
      </c>
    </row>
    <row r="198" spans="1:22" x14ac:dyDescent="0.25">
      <c r="A198" s="4" t="s">
        <v>98</v>
      </c>
      <c r="B198" s="4" t="s">
        <v>17</v>
      </c>
      <c r="C198" t="s">
        <v>32</v>
      </c>
      <c r="E198">
        <v>0</v>
      </c>
      <c r="F198">
        <v>0.39500000000000002</v>
      </c>
      <c r="G198" s="7">
        <v>7.06</v>
      </c>
      <c r="H198" s="7">
        <v>1.63</v>
      </c>
      <c r="I198" t="e">
        <f>VLOOKUP(V198,#REF!,2,FALSE)</f>
        <v>#REF!</v>
      </c>
      <c r="J198">
        <v>0</v>
      </c>
      <c r="K198">
        <v>0</v>
      </c>
      <c r="L198">
        <v>0</v>
      </c>
      <c r="M198" t="e">
        <f t="shared" si="16"/>
        <v>#REF!</v>
      </c>
      <c r="N198" t="e">
        <f t="shared" si="17"/>
        <v>#REF!</v>
      </c>
      <c r="O198" t="e">
        <f>#REF!^2/((G198*#REF!)*(SQRT(1+H198^2)))</f>
        <v>#REF!</v>
      </c>
      <c r="P198" t="e">
        <f t="shared" si="19"/>
        <v>#REF!</v>
      </c>
      <c r="Q198" t="e">
        <f>VLOOKUP(V198,#REF!,4,FALSE)</f>
        <v>#REF!</v>
      </c>
      <c r="R198" s="12" t="e">
        <f>VLOOKUP(V198,#REF!,3,FALSE)</f>
        <v>#REF!</v>
      </c>
      <c r="S198">
        <v>0</v>
      </c>
      <c r="T198">
        <v>0</v>
      </c>
      <c r="U198" t="e">
        <f>IF(W198="","PSSE_Test_"&amp;A198&amp;"_"&amp;#REF!&amp;"_R0"&amp;"_SCR"&amp;ROUND(G198,2)&amp;"_XR"&amp;ROUND(H198,2)&amp;"_P"&amp;E198&amp;"_Q"&amp;VLOOKUP(F198,$AK$3:$AL$7,2,FALSE),"Test_"&amp;A198&amp;"_"&amp;#REF!&amp;"_R0"&amp;"_SCR"&amp;ROUND(G198,2)&amp;"_XR"&amp;ROUND(H198,2)&amp;"_P"&amp;E198&amp;"_Q"&amp;VLOOKUP(F198,$AK$3:$AL$7,2,FALSE)&amp;"_"&amp;W198)</f>
        <v>#REF!</v>
      </c>
      <c r="V198" t="str">
        <f t="shared" si="20"/>
        <v>PSSE_DMAT_HYB_SCR7.06_XR1.63_P0_Q0.395</v>
      </c>
    </row>
    <row r="199" spans="1:22" x14ac:dyDescent="0.25">
      <c r="A199" s="4" t="s">
        <v>99</v>
      </c>
      <c r="B199" s="4" t="s">
        <v>17</v>
      </c>
      <c r="C199" t="s">
        <v>32</v>
      </c>
      <c r="E199">
        <v>0</v>
      </c>
      <c r="F199">
        <v>-0.39500000000000002</v>
      </c>
      <c r="G199" s="7">
        <v>7.06</v>
      </c>
      <c r="H199" s="7">
        <v>1.63</v>
      </c>
      <c r="I199" t="e">
        <f>VLOOKUP(V199,#REF!,2,FALSE)</f>
        <v>#REF!</v>
      </c>
      <c r="J199">
        <v>0</v>
      </c>
      <c r="K199">
        <v>0</v>
      </c>
      <c r="L199">
        <v>0</v>
      </c>
      <c r="M199" t="e">
        <f t="shared" si="16"/>
        <v>#REF!</v>
      </c>
      <c r="N199" t="e">
        <f t="shared" si="17"/>
        <v>#REF!</v>
      </c>
      <c r="O199" t="e">
        <f>#REF!^2/((G199*#REF!)*(SQRT(1+H199^2)))</f>
        <v>#REF!</v>
      </c>
      <c r="P199" t="e">
        <f t="shared" si="19"/>
        <v>#REF!</v>
      </c>
      <c r="Q199" t="e">
        <f>VLOOKUP(V199,#REF!,4,FALSE)</f>
        <v>#REF!</v>
      </c>
      <c r="R199" s="12" t="e">
        <f>VLOOKUP(V199,#REF!,3,FALSE)</f>
        <v>#REF!</v>
      </c>
      <c r="S199">
        <v>0</v>
      </c>
      <c r="T199">
        <v>0</v>
      </c>
      <c r="U199" t="e">
        <f>IF(W199="","PSSE_Test_"&amp;A199&amp;"_"&amp;#REF!&amp;"_R0"&amp;"_SCR"&amp;ROUND(G199,2)&amp;"_XR"&amp;ROUND(H199,2)&amp;"_P"&amp;E199&amp;"_Q"&amp;VLOOKUP(F199,$AK$3:$AL$7,2,FALSE),"Test_"&amp;A199&amp;"_"&amp;#REF!&amp;"_R0"&amp;"_SCR"&amp;ROUND(G199,2)&amp;"_XR"&amp;ROUND(H199,2)&amp;"_P"&amp;E199&amp;"_Q"&amp;VLOOKUP(F199,$AK$3:$AL$7,2,FALSE)&amp;"_"&amp;W199)</f>
        <v>#REF!</v>
      </c>
      <c r="V199" t="str">
        <f t="shared" si="20"/>
        <v>PSSE_DMAT_HYB_SCR7.06_XR1.63_P0_Q-0.395</v>
      </c>
    </row>
    <row r="200" spans="1:22" x14ac:dyDescent="0.25">
      <c r="A200" s="4" t="s">
        <v>100</v>
      </c>
      <c r="B200" s="4" t="s">
        <v>17</v>
      </c>
      <c r="C200" t="s">
        <v>32</v>
      </c>
      <c r="E200">
        <v>1</v>
      </c>
      <c r="F200">
        <v>0.39500000000000002</v>
      </c>
      <c r="G200" s="7">
        <v>4.53</v>
      </c>
      <c r="H200" s="7">
        <v>1.21</v>
      </c>
      <c r="I200" t="e">
        <f>VLOOKUP(V200,#REF!,2,FALSE)</f>
        <v>#REF!</v>
      </c>
      <c r="J200">
        <v>0</v>
      </c>
      <c r="K200">
        <v>0</v>
      </c>
      <c r="L200">
        <v>0</v>
      </c>
      <c r="M200" t="e">
        <f t="shared" si="16"/>
        <v>#REF!</v>
      </c>
      <c r="N200" t="e">
        <f t="shared" si="17"/>
        <v>#REF!</v>
      </c>
      <c r="O200" t="e">
        <f>#REF!^2/((G200*#REF!)*(SQRT(1+H200^2)))</f>
        <v>#REF!</v>
      </c>
      <c r="P200" t="e">
        <f t="shared" si="19"/>
        <v>#REF!</v>
      </c>
      <c r="Q200" t="e">
        <f>VLOOKUP(V200,#REF!,4,FALSE)</f>
        <v>#REF!</v>
      </c>
      <c r="R200" s="12" t="e">
        <f>VLOOKUP(V200,#REF!,3,FALSE)</f>
        <v>#REF!</v>
      </c>
      <c r="S200">
        <v>0</v>
      </c>
      <c r="T200">
        <v>0</v>
      </c>
      <c r="U200" t="e">
        <f>IF(W200="","PSSE_Test_"&amp;A200&amp;"_"&amp;#REF!&amp;"_R0"&amp;"_SCR"&amp;ROUND(G200,2)&amp;"_XR"&amp;ROUND(H200,2)&amp;"_P"&amp;E200&amp;"_Q"&amp;VLOOKUP(F200,$AK$3:$AL$7,2,FALSE),"Test_"&amp;A200&amp;"_"&amp;#REF!&amp;"_R0"&amp;"_SCR"&amp;ROUND(G200,2)&amp;"_XR"&amp;ROUND(H200,2)&amp;"_P"&amp;E200&amp;"_Q"&amp;VLOOKUP(F200,$AK$3:$AL$7,2,FALSE)&amp;"_"&amp;W200)</f>
        <v>#REF!</v>
      </c>
      <c r="V200" t="str">
        <f t="shared" si="20"/>
        <v>PSSE_DMAT_HYB_SCR4.53_XR1.21_P1_Q0.395</v>
      </c>
    </row>
    <row r="201" spans="1:22" x14ac:dyDescent="0.25">
      <c r="A201" s="4" t="s">
        <v>101</v>
      </c>
      <c r="B201" s="4" t="s">
        <v>17</v>
      </c>
      <c r="C201" t="s">
        <v>32</v>
      </c>
      <c r="E201">
        <v>1</v>
      </c>
      <c r="F201">
        <v>-0.39500000000000002</v>
      </c>
      <c r="G201" s="7">
        <v>4.53</v>
      </c>
      <c r="H201" s="7">
        <v>1.21</v>
      </c>
      <c r="I201" t="e">
        <f>VLOOKUP(V201,#REF!,2,FALSE)</f>
        <v>#REF!</v>
      </c>
      <c r="J201">
        <v>0</v>
      </c>
      <c r="K201">
        <v>0</v>
      </c>
      <c r="L201">
        <v>0</v>
      </c>
      <c r="M201" t="e">
        <f t="shared" si="16"/>
        <v>#REF!</v>
      </c>
      <c r="N201" t="e">
        <f t="shared" si="17"/>
        <v>#REF!</v>
      </c>
      <c r="O201" t="e">
        <f>#REF!^2/((G201*#REF!)*(SQRT(1+H201^2)))</f>
        <v>#REF!</v>
      </c>
      <c r="P201" t="e">
        <f t="shared" si="19"/>
        <v>#REF!</v>
      </c>
      <c r="Q201" t="e">
        <f>VLOOKUP(V201,#REF!,4,FALSE)</f>
        <v>#REF!</v>
      </c>
      <c r="R201" s="12" t="e">
        <f>VLOOKUP(V201,#REF!,3,FALSE)</f>
        <v>#REF!</v>
      </c>
      <c r="S201">
        <v>0</v>
      </c>
      <c r="T201">
        <v>0</v>
      </c>
      <c r="U201" t="e">
        <f>IF(W201="","PSSE_Test_"&amp;A201&amp;"_"&amp;#REF!&amp;"_R0"&amp;"_SCR"&amp;ROUND(G201,2)&amp;"_XR"&amp;ROUND(H201,2)&amp;"_P"&amp;E201&amp;"_Q"&amp;VLOOKUP(F201,$AK$3:$AL$7,2,FALSE),"Test_"&amp;A201&amp;"_"&amp;#REF!&amp;"_R0"&amp;"_SCR"&amp;ROUND(G201,2)&amp;"_XR"&amp;ROUND(H201,2)&amp;"_P"&amp;E201&amp;"_Q"&amp;VLOOKUP(F201,$AK$3:$AL$7,2,FALSE)&amp;"_"&amp;W201)</f>
        <v>#REF!</v>
      </c>
      <c r="V201" t="str">
        <f t="shared" si="20"/>
        <v>PSSE_DMAT_HYB_SCR4.53_XR1.21_P1_Q-0.395</v>
      </c>
    </row>
    <row r="202" spans="1:22" x14ac:dyDescent="0.25">
      <c r="A202" s="4" t="s">
        <v>102</v>
      </c>
      <c r="B202" s="4" t="s">
        <v>17</v>
      </c>
      <c r="C202" t="s">
        <v>32</v>
      </c>
      <c r="E202">
        <v>0</v>
      </c>
      <c r="F202">
        <v>0.39500000000000002</v>
      </c>
      <c r="G202" s="7">
        <v>4.53</v>
      </c>
      <c r="H202" s="7">
        <v>1.21</v>
      </c>
      <c r="I202" t="e">
        <f>VLOOKUP(V202,#REF!,2,FALSE)</f>
        <v>#REF!</v>
      </c>
      <c r="J202">
        <v>0</v>
      </c>
      <c r="K202">
        <v>0</v>
      </c>
      <c r="L202">
        <v>0</v>
      </c>
      <c r="M202" t="e">
        <f t="shared" si="16"/>
        <v>#REF!</v>
      </c>
      <c r="N202" t="e">
        <f t="shared" si="17"/>
        <v>#REF!</v>
      </c>
      <c r="O202" t="e">
        <f>#REF!^2/((G202*#REF!)*(SQRT(1+H202^2)))</f>
        <v>#REF!</v>
      </c>
      <c r="P202" t="e">
        <f t="shared" si="19"/>
        <v>#REF!</v>
      </c>
      <c r="Q202" t="e">
        <f>VLOOKUP(V202,#REF!,4,FALSE)</f>
        <v>#REF!</v>
      </c>
      <c r="R202" s="12" t="e">
        <f>VLOOKUP(V202,#REF!,3,FALSE)</f>
        <v>#REF!</v>
      </c>
      <c r="S202">
        <v>0</v>
      </c>
      <c r="T202">
        <v>0</v>
      </c>
      <c r="U202" t="e">
        <f>IF(W202="","PSSE_Test_"&amp;A202&amp;"_"&amp;#REF!&amp;"_R0"&amp;"_SCR"&amp;ROUND(G202,2)&amp;"_XR"&amp;ROUND(H202,2)&amp;"_P"&amp;E202&amp;"_Q"&amp;VLOOKUP(F202,$AK$3:$AL$7,2,FALSE),"Test_"&amp;A202&amp;"_"&amp;#REF!&amp;"_R0"&amp;"_SCR"&amp;ROUND(G202,2)&amp;"_XR"&amp;ROUND(H202,2)&amp;"_P"&amp;E202&amp;"_Q"&amp;VLOOKUP(F202,$AK$3:$AL$7,2,FALSE)&amp;"_"&amp;W202)</f>
        <v>#REF!</v>
      </c>
      <c r="V202" t="str">
        <f t="shared" si="20"/>
        <v>PSSE_DMAT_HYB_SCR4.53_XR1.21_P0_Q0.395</v>
      </c>
    </row>
    <row r="203" spans="1:22" x14ac:dyDescent="0.25">
      <c r="A203" s="4" t="s">
        <v>103</v>
      </c>
      <c r="B203" s="4" t="s">
        <v>17</v>
      </c>
      <c r="C203" t="s">
        <v>32</v>
      </c>
      <c r="E203">
        <v>0</v>
      </c>
      <c r="F203">
        <v>-0.39500000000000002</v>
      </c>
      <c r="G203" s="7">
        <v>4.53</v>
      </c>
      <c r="H203" s="7">
        <v>1.21</v>
      </c>
      <c r="I203" t="e">
        <f>VLOOKUP(V203,#REF!,2,FALSE)</f>
        <v>#REF!</v>
      </c>
      <c r="J203">
        <v>0</v>
      </c>
      <c r="K203">
        <v>0</v>
      </c>
      <c r="L203">
        <v>0</v>
      </c>
      <c r="M203" t="e">
        <f t="shared" si="16"/>
        <v>#REF!</v>
      </c>
      <c r="N203" t="e">
        <f t="shared" si="17"/>
        <v>#REF!</v>
      </c>
      <c r="O203" t="e">
        <f>#REF!^2/((G203*#REF!)*(SQRT(1+H203^2)))</f>
        <v>#REF!</v>
      </c>
      <c r="P203" t="e">
        <f t="shared" si="19"/>
        <v>#REF!</v>
      </c>
      <c r="Q203" t="e">
        <f>VLOOKUP(V203,#REF!,4,FALSE)</f>
        <v>#REF!</v>
      </c>
      <c r="R203" s="12" t="e">
        <f>VLOOKUP(V203,#REF!,3,FALSE)</f>
        <v>#REF!</v>
      </c>
      <c r="S203">
        <v>0</v>
      </c>
      <c r="T203">
        <v>0</v>
      </c>
      <c r="U203" t="e">
        <f>IF(W203="","PSSE_Test_"&amp;A203&amp;"_"&amp;#REF!&amp;"_R0"&amp;"_SCR"&amp;ROUND(G203,2)&amp;"_XR"&amp;ROUND(H203,2)&amp;"_P"&amp;E203&amp;"_Q"&amp;VLOOKUP(F203,$AK$3:$AL$7,2,FALSE),"Test_"&amp;A203&amp;"_"&amp;#REF!&amp;"_R0"&amp;"_SCR"&amp;ROUND(G203,2)&amp;"_XR"&amp;ROUND(H203,2)&amp;"_P"&amp;E203&amp;"_Q"&amp;VLOOKUP(F203,$AK$3:$AL$7,2,FALSE)&amp;"_"&amp;W203)</f>
        <v>#REF!</v>
      </c>
      <c r="V203" t="str">
        <f t="shared" si="20"/>
        <v>PSSE_DMAT_HYB_SCR4.53_XR1.21_P0_Q-0.395</v>
      </c>
    </row>
    <row r="204" spans="1:22" x14ac:dyDescent="0.25">
      <c r="A204" s="4" t="s">
        <v>252</v>
      </c>
      <c r="B204" s="4" t="s">
        <v>17</v>
      </c>
      <c r="C204" t="s">
        <v>47</v>
      </c>
      <c r="E204">
        <v>1</v>
      </c>
      <c r="F204">
        <v>0</v>
      </c>
      <c r="G204" s="7">
        <v>7.06</v>
      </c>
      <c r="H204" s="7">
        <v>1.63</v>
      </c>
      <c r="I204" t="e">
        <f>VLOOKUP(V204,#REF!,2,FALSE)</f>
        <v>#REF!</v>
      </c>
      <c r="J204">
        <v>0</v>
      </c>
      <c r="K204">
        <v>0</v>
      </c>
      <c r="L204">
        <v>0</v>
      </c>
      <c r="M204" t="e">
        <f t="shared" si="16"/>
        <v>#REF!</v>
      </c>
      <c r="N204" t="e">
        <f t="shared" si="17"/>
        <v>#REF!</v>
      </c>
      <c r="O204" t="e">
        <f>#REF!^2/((G204*#REF!)*(SQRT(1+H204^2)))</f>
        <v>#REF!</v>
      </c>
      <c r="P204" t="e">
        <f t="shared" si="19"/>
        <v>#REF!</v>
      </c>
      <c r="Q204" t="e">
        <f>VLOOKUP(V204,#REF!,4,FALSE)</f>
        <v>#REF!</v>
      </c>
      <c r="R204" s="12" t="e">
        <f>VLOOKUP(V204,#REF!,3,FALSE)</f>
        <v>#REF!</v>
      </c>
      <c r="S204">
        <v>0</v>
      </c>
      <c r="T204">
        <v>0</v>
      </c>
      <c r="U204" t="e">
        <f>IF(W204="","PSSE_Test_"&amp;A204&amp;"_"&amp;#REF!&amp;"_R0"&amp;"_SCR"&amp;ROUND(G204,2)&amp;"_XR"&amp;ROUND(H204,2)&amp;"_P"&amp;E204&amp;"_Q"&amp;VLOOKUP(F204,$AK$3:$AL$7,2,FALSE),"Test_"&amp;A204&amp;"_"&amp;#REF!&amp;"_R0"&amp;"_SCR"&amp;ROUND(G204,2)&amp;"_XR"&amp;ROUND(H204,2)&amp;"_P"&amp;E204&amp;"_Q"&amp;VLOOKUP(F204,$AK$3:$AL$7,2,FALSE)&amp;"_"&amp;W204)</f>
        <v>#REF!</v>
      </c>
      <c r="V204" t="str">
        <f t="shared" si="20"/>
        <v>PSSE_DMAT_HYB_SCR7.06_XR1.63_P1_Q0</v>
      </c>
    </row>
    <row r="205" spans="1:22" x14ac:dyDescent="0.25">
      <c r="A205" s="4" t="s">
        <v>253</v>
      </c>
      <c r="B205" s="4" t="s">
        <v>17</v>
      </c>
      <c r="C205" t="s">
        <v>47</v>
      </c>
      <c r="E205">
        <v>1</v>
      </c>
      <c r="F205">
        <v>0</v>
      </c>
      <c r="G205" s="7">
        <v>4.53</v>
      </c>
      <c r="H205" s="7">
        <v>1.21</v>
      </c>
      <c r="I205" t="e">
        <f>VLOOKUP(V205,#REF!,2,FALSE)</f>
        <v>#REF!</v>
      </c>
      <c r="J205">
        <v>0</v>
      </c>
      <c r="K205">
        <v>0</v>
      </c>
      <c r="L205">
        <v>0</v>
      </c>
      <c r="M205" t="e">
        <f t="shared" si="16"/>
        <v>#REF!</v>
      </c>
      <c r="N205" t="e">
        <f t="shared" si="17"/>
        <v>#REF!</v>
      </c>
      <c r="O205" t="e">
        <f>#REF!^2/((G205*#REF!)*(SQRT(1+H205^2)))</f>
        <v>#REF!</v>
      </c>
      <c r="P205" t="e">
        <f t="shared" si="19"/>
        <v>#REF!</v>
      </c>
      <c r="Q205" t="e">
        <f>VLOOKUP(V205,#REF!,4,FALSE)</f>
        <v>#REF!</v>
      </c>
      <c r="R205" s="12" t="e">
        <f>VLOOKUP(V205,#REF!,3,FALSE)</f>
        <v>#REF!</v>
      </c>
      <c r="S205">
        <v>0</v>
      </c>
      <c r="T205">
        <v>0</v>
      </c>
      <c r="U205" t="e">
        <f>IF(W205="","PSSE_Test_"&amp;A205&amp;"_"&amp;#REF!&amp;"_R0"&amp;"_SCR"&amp;ROUND(G205,2)&amp;"_XR"&amp;ROUND(H205,2)&amp;"_P"&amp;E205&amp;"_Q"&amp;VLOOKUP(F205,$AK$3:$AL$7,2,FALSE),"Test_"&amp;A205&amp;"_"&amp;#REF!&amp;"_R0"&amp;"_SCR"&amp;ROUND(G205,2)&amp;"_XR"&amp;ROUND(H205,2)&amp;"_P"&amp;E205&amp;"_Q"&amp;VLOOKUP(F205,$AK$3:$AL$7,2,FALSE)&amp;"_"&amp;W205)</f>
        <v>#REF!</v>
      </c>
      <c r="V205" t="str">
        <f t="shared" si="20"/>
        <v>PSSE_DMAT_HYB_SCR4.53_XR1.21_P1_Q0</v>
      </c>
    </row>
    <row r="206" spans="1:22" x14ac:dyDescent="0.25">
      <c r="A206" s="4" t="s">
        <v>256</v>
      </c>
      <c r="B206" s="4" t="s">
        <v>17</v>
      </c>
      <c r="C206" t="s">
        <v>40</v>
      </c>
      <c r="E206">
        <v>1</v>
      </c>
      <c r="F206">
        <v>0</v>
      </c>
      <c r="G206" s="7">
        <v>7.06</v>
      </c>
      <c r="H206" s="7">
        <v>1.63</v>
      </c>
      <c r="I206" t="e">
        <f>VLOOKUP(V206,#REF!,2,FALSE)</f>
        <v>#REF!</v>
      </c>
      <c r="J206">
        <v>0</v>
      </c>
      <c r="K206">
        <v>0</v>
      </c>
      <c r="L206">
        <v>0</v>
      </c>
      <c r="M206" t="e">
        <f t="shared" si="16"/>
        <v>#REF!</v>
      </c>
      <c r="N206" t="e">
        <f t="shared" si="17"/>
        <v>#REF!</v>
      </c>
      <c r="O206" t="e">
        <f>#REF!^2/((G206*#REF!)*(SQRT(1+H206^2)))</f>
        <v>#REF!</v>
      </c>
      <c r="P206" t="e">
        <f t="shared" si="19"/>
        <v>#REF!</v>
      </c>
      <c r="Q206" t="e">
        <f>VLOOKUP(V206,#REF!,4,FALSE)</f>
        <v>#REF!</v>
      </c>
      <c r="R206" s="12" t="e">
        <f>VLOOKUP(V206,#REF!,3,FALSE)</f>
        <v>#REF!</v>
      </c>
      <c r="S206">
        <v>0</v>
      </c>
      <c r="T206">
        <v>0</v>
      </c>
      <c r="U206" t="e">
        <f>IF(W206="","PSSE_Test_"&amp;A206&amp;"_"&amp;#REF!&amp;"_R0"&amp;"_SCR"&amp;ROUND(G206,2)&amp;"_XR"&amp;ROUND(H206,2)&amp;"_P"&amp;E206&amp;"_Q"&amp;VLOOKUP(F206,$AK$3:$AL$7,2,FALSE),"Test_"&amp;A206&amp;"_"&amp;#REF!&amp;"_R0"&amp;"_SCR"&amp;ROUND(G206,2)&amp;"_XR"&amp;ROUND(H206,2)&amp;"_P"&amp;E206&amp;"_Q"&amp;VLOOKUP(F206,$AK$3:$AL$7,2,FALSE)&amp;"_"&amp;W206)</f>
        <v>#REF!</v>
      </c>
      <c r="V206" t="str">
        <f t="shared" si="20"/>
        <v>PSSE_DMAT_HYB_SCR7.06_XR1.63_P1_Q0</v>
      </c>
    </row>
    <row r="207" spans="1:22" x14ac:dyDescent="0.25">
      <c r="A207" s="4" t="s">
        <v>257</v>
      </c>
      <c r="B207" s="4" t="s">
        <v>17</v>
      </c>
      <c r="C207" t="s">
        <v>40</v>
      </c>
      <c r="E207">
        <v>1</v>
      </c>
      <c r="F207">
        <v>0</v>
      </c>
      <c r="G207" s="7">
        <v>4.53</v>
      </c>
      <c r="H207" s="7">
        <v>1.21</v>
      </c>
      <c r="I207" t="e">
        <f>VLOOKUP(V207,#REF!,2,FALSE)</f>
        <v>#REF!</v>
      </c>
      <c r="J207">
        <v>0</v>
      </c>
      <c r="K207">
        <v>0</v>
      </c>
      <c r="L207">
        <v>0</v>
      </c>
      <c r="M207" t="e">
        <f t="shared" si="16"/>
        <v>#REF!</v>
      </c>
      <c r="N207" t="e">
        <f t="shared" si="17"/>
        <v>#REF!</v>
      </c>
      <c r="O207" t="e">
        <f>#REF!^2/((G207*#REF!)*(SQRT(1+H207^2)))</f>
        <v>#REF!</v>
      </c>
      <c r="P207" t="e">
        <f t="shared" si="19"/>
        <v>#REF!</v>
      </c>
      <c r="Q207" t="e">
        <f>VLOOKUP(V207,#REF!,4,FALSE)</f>
        <v>#REF!</v>
      </c>
      <c r="R207" s="12" t="e">
        <f>VLOOKUP(V207,#REF!,3,FALSE)</f>
        <v>#REF!</v>
      </c>
      <c r="S207">
        <v>0</v>
      </c>
      <c r="T207">
        <v>0</v>
      </c>
      <c r="U207" t="e">
        <f>IF(W207="","PSSE_Test_"&amp;A207&amp;"_"&amp;#REF!&amp;"_R0"&amp;"_SCR"&amp;ROUND(G207,2)&amp;"_XR"&amp;ROUND(H207,2)&amp;"_P"&amp;E207&amp;"_Q"&amp;VLOOKUP(F207,$AK$3:$AL$7,2,FALSE),"Test_"&amp;A207&amp;"_"&amp;#REF!&amp;"_R0"&amp;"_SCR"&amp;ROUND(G207,2)&amp;"_XR"&amp;ROUND(H207,2)&amp;"_P"&amp;E207&amp;"_Q"&amp;VLOOKUP(F207,$AK$3:$AL$7,2,FALSE)&amp;"_"&amp;W207)</f>
        <v>#REF!</v>
      </c>
      <c r="V207" t="str">
        <f t="shared" si="20"/>
        <v>PSSE_DMAT_HYB_SCR4.53_XR1.21_P1_Q0</v>
      </c>
    </row>
    <row r="208" spans="1:22" x14ac:dyDescent="0.25">
      <c r="A208" s="4" t="s">
        <v>258</v>
      </c>
      <c r="B208" s="4" t="s">
        <v>17</v>
      </c>
      <c r="C208" t="s">
        <v>41</v>
      </c>
      <c r="E208">
        <v>1</v>
      </c>
      <c r="F208">
        <v>0</v>
      </c>
      <c r="G208" s="7">
        <v>7.06</v>
      </c>
      <c r="H208" s="7">
        <v>1.63</v>
      </c>
      <c r="I208" t="e">
        <f>VLOOKUP(V208,#REF!,2,FALSE)</f>
        <v>#REF!</v>
      </c>
      <c r="J208">
        <v>0</v>
      </c>
      <c r="K208">
        <v>0</v>
      </c>
      <c r="L208">
        <v>0</v>
      </c>
      <c r="M208" t="e">
        <f t="shared" si="16"/>
        <v>#REF!</v>
      </c>
      <c r="N208" t="e">
        <f t="shared" si="17"/>
        <v>#REF!</v>
      </c>
      <c r="O208" t="e">
        <f>#REF!^2/((G208*#REF!)*(SQRT(1+H208^2)))</f>
        <v>#REF!</v>
      </c>
      <c r="P208" t="e">
        <f t="shared" si="19"/>
        <v>#REF!</v>
      </c>
      <c r="Q208" t="e">
        <f>VLOOKUP(V208,#REF!,4,FALSE)</f>
        <v>#REF!</v>
      </c>
      <c r="R208" s="12" t="e">
        <f>VLOOKUP(V208,#REF!,3,FALSE)</f>
        <v>#REF!</v>
      </c>
      <c r="S208">
        <v>0</v>
      </c>
      <c r="T208">
        <v>0</v>
      </c>
      <c r="U208" t="e">
        <f>IF(W208="","PSSE_Test_"&amp;A208&amp;"_"&amp;#REF!&amp;"_R0"&amp;"_SCR"&amp;ROUND(G208,2)&amp;"_XR"&amp;ROUND(H208,2)&amp;"_P"&amp;E208&amp;"_Q"&amp;VLOOKUP(F208,$AK$3:$AL$7,2,FALSE),"Test_"&amp;A208&amp;"_"&amp;#REF!&amp;"_R0"&amp;"_SCR"&amp;ROUND(G208,2)&amp;"_XR"&amp;ROUND(H208,2)&amp;"_P"&amp;E208&amp;"_Q"&amp;VLOOKUP(F208,$AK$3:$AL$7,2,FALSE)&amp;"_"&amp;W208)</f>
        <v>#REF!</v>
      </c>
      <c r="V208" t="str">
        <f t="shared" si="20"/>
        <v>PSSE_DMAT_HYB_SCR7.06_XR1.63_P1_Q0</v>
      </c>
    </row>
    <row r="209" spans="1:22" x14ac:dyDescent="0.25">
      <c r="A209" s="4" t="s">
        <v>259</v>
      </c>
      <c r="B209" s="4" t="s">
        <v>17</v>
      </c>
      <c r="C209" t="s">
        <v>41</v>
      </c>
      <c r="E209">
        <v>1</v>
      </c>
      <c r="F209">
        <v>0</v>
      </c>
      <c r="G209" s="7">
        <v>4.53</v>
      </c>
      <c r="H209" s="7">
        <v>1.21</v>
      </c>
      <c r="I209" t="e">
        <f>VLOOKUP(V209,#REF!,2,FALSE)</f>
        <v>#REF!</v>
      </c>
      <c r="J209">
        <v>0</v>
      </c>
      <c r="K209">
        <v>0</v>
      </c>
      <c r="L209">
        <v>0</v>
      </c>
      <c r="M209" t="e">
        <f t="shared" si="16"/>
        <v>#REF!</v>
      </c>
      <c r="N209" t="e">
        <f t="shared" si="17"/>
        <v>#REF!</v>
      </c>
      <c r="O209" t="e">
        <f>#REF!^2/((G209*#REF!)*(SQRT(1+H209^2)))</f>
        <v>#REF!</v>
      </c>
      <c r="P209" t="e">
        <f t="shared" si="19"/>
        <v>#REF!</v>
      </c>
      <c r="Q209" t="e">
        <f>VLOOKUP(V209,#REF!,4,FALSE)</f>
        <v>#REF!</v>
      </c>
      <c r="R209" s="12" t="e">
        <f>VLOOKUP(V209,#REF!,3,FALSE)</f>
        <v>#REF!</v>
      </c>
      <c r="S209">
        <v>0</v>
      </c>
      <c r="T209">
        <v>0</v>
      </c>
      <c r="U209" t="e">
        <f>IF(W209="","PSSE_Test_"&amp;A209&amp;"_"&amp;#REF!&amp;"_R0"&amp;"_SCR"&amp;ROUND(G209,2)&amp;"_XR"&amp;ROUND(H209,2)&amp;"_P"&amp;E209&amp;"_Q"&amp;VLOOKUP(F209,$AK$3:$AL$7,2,FALSE),"Test_"&amp;A209&amp;"_"&amp;#REF!&amp;"_R0"&amp;"_SCR"&amp;ROUND(G209,2)&amp;"_XR"&amp;ROUND(H209,2)&amp;"_P"&amp;E209&amp;"_Q"&amp;VLOOKUP(F209,$AK$3:$AL$7,2,FALSE)&amp;"_"&amp;W209)</f>
        <v>#REF!</v>
      </c>
      <c r="V209" t="str">
        <f t="shared" si="20"/>
        <v>PSSE_DMAT_HYB_SCR4.53_XR1.21_P1_Q0</v>
      </c>
    </row>
    <row r="210" spans="1:22" x14ac:dyDescent="0.25">
      <c r="A210" s="4" t="s">
        <v>194</v>
      </c>
      <c r="B210" s="4" t="s">
        <v>17</v>
      </c>
      <c r="C210" t="s">
        <v>50</v>
      </c>
      <c r="E210">
        <v>1</v>
      </c>
      <c r="F210">
        <v>0</v>
      </c>
      <c r="G210" s="7">
        <v>1000</v>
      </c>
      <c r="H210" s="7">
        <v>10</v>
      </c>
      <c r="I210" t="e">
        <f>VLOOKUP(V210,#REF!,2,FALSE)</f>
        <v>#REF!</v>
      </c>
      <c r="J210">
        <v>0</v>
      </c>
      <c r="K210">
        <v>0</v>
      </c>
      <c r="L210">
        <v>0.32500000000000001</v>
      </c>
      <c r="M210" t="e">
        <f t="shared" si="16"/>
        <v>#REF!</v>
      </c>
      <c r="N210">
        <f t="shared" si="17"/>
        <v>0</v>
      </c>
      <c r="O210" t="e">
        <f>#REF!^2/((G210*#REF!)*(SQRT(1+H210^2)))</f>
        <v>#REF!</v>
      </c>
      <c r="P210">
        <v>1.0342445736872601</v>
      </c>
      <c r="Q210" t="e">
        <f>VLOOKUP(V210,#REF!,4,FALSE)</f>
        <v>#REF!</v>
      </c>
      <c r="R210" s="12" t="e">
        <f>VLOOKUP(V210,#REF!,3,FALSE)</f>
        <v>#REF!</v>
      </c>
      <c r="S210">
        <v>0</v>
      </c>
      <c r="T210">
        <v>0</v>
      </c>
      <c r="U210" t="e">
        <f>IF(W210="","PSSE_Test_"&amp;A210&amp;"_"&amp;#REF!&amp;"_R0"&amp;"_SCR"&amp;ROUND(G210,2)&amp;"_XR"&amp;ROUND(H210,2)&amp;"_P"&amp;E210&amp;"_Q"&amp;VLOOKUP(F210,$AK$3:$AL$7,2,FALSE),"Test_"&amp;A210&amp;"_"&amp;#REF!&amp;"_R0"&amp;"_SCR"&amp;ROUND(G210,2)&amp;"_XR"&amp;ROUND(H210,2)&amp;"_P"&amp;E210&amp;"_Q"&amp;VLOOKUP(F210,$AK$3:$AL$7,2,FALSE)&amp;"_"&amp;W210)</f>
        <v>#REF!</v>
      </c>
      <c r="V210" t="str">
        <f t="shared" si="20"/>
        <v>PSSE_DMAT_HYB_SCR1000_XR10_P1_Q0</v>
      </c>
    </row>
    <row r="211" spans="1:22" x14ac:dyDescent="0.25">
      <c r="A211" s="4" t="s">
        <v>195</v>
      </c>
      <c r="B211" s="4" t="s">
        <v>17</v>
      </c>
      <c r="C211" t="s">
        <v>63</v>
      </c>
      <c r="E211">
        <v>0</v>
      </c>
      <c r="F211">
        <v>0</v>
      </c>
      <c r="G211" s="7">
        <v>4.53</v>
      </c>
      <c r="H211" s="7">
        <v>1.22</v>
      </c>
      <c r="I211">
        <v>1.03</v>
      </c>
      <c r="J211">
        <v>0</v>
      </c>
      <c r="K211">
        <v>0</v>
      </c>
      <c r="L211">
        <v>0</v>
      </c>
      <c r="M211" t="e">
        <f t="shared" si="16"/>
        <v>#REF!</v>
      </c>
      <c r="N211" t="e">
        <f t="shared" si="17"/>
        <v>#REF!</v>
      </c>
      <c r="O211" t="e">
        <f>#REF!^2/((G211*#REF!)*(SQRT(1+H211^2)))</f>
        <v>#REF!</v>
      </c>
      <c r="P211" t="e">
        <f>O211*H211/(2*PI()*50)</f>
        <v>#REF!</v>
      </c>
      <c r="Q211">
        <v>1</v>
      </c>
      <c r="R211" s="12">
        <v>1.03</v>
      </c>
      <c r="S211">
        <v>0</v>
      </c>
      <c r="T211">
        <v>0</v>
      </c>
      <c r="U211" t="e">
        <f>IF(W211="","PSSE_Test_"&amp;A211&amp;"_"&amp;#REF!&amp;"_R0"&amp;"_SCR"&amp;ROUND(G211,2)&amp;"_XR"&amp;ROUND(H211,2)&amp;"_P"&amp;E211&amp;"_Q"&amp;VLOOKUP(F211,$AK$3:$AL$7,2,FALSE),"Test_"&amp;A211&amp;"_"&amp;#REF!&amp;"_R0"&amp;"_SCR"&amp;ROUND(G211,2)&amp;"_XR"&amp;ROUND(H211,2)&amp;"_P"&amp;E211&amp;"_Q"&amp;VLOOKUP(F211,$AK$3:$AL$7,2,FALSE)&amp;"_"&amp;W211)</f>
        <v>#REF!</v>
      </c>
      <c r="V211" t="str">
        <f t="shared" si="20"/>
        <v>PSSE_DMAT_HYB_SCR4.53_XR1.22_P0_Q0</v>
      </c>
    </row>
    <row r="212" spans="1:22" x14ac:dyDescent="0.25">
      <c r="A212" s="4" t="s">
        <v>196</v>
      </c>
      <c r="B212" s="4" t="s">
        <v>17</v>
      </c>
      <c r="C212" t="s">
        <v>49</v>
      </c>
      <c r="E212">
        <v>0</v>
      </c>
      <c r="F212">
        <v>0</v>
      </c>
      <c r="G212" s="7">
        <v>4.53</v>
      </c>
      <c r="H212" s="7">
        <v>1.22</v>
      </c>
      <c r="I212">
        <v>1.03</v>
      </c>
      <c r="J212">
        <v>0</v>
      </c>
      <c r="K212">
        <v>0</v>
      </c>
      <c r="L212">
        <v>0</v>
      </c>
      <c r="M212" t="e">
        <f t="shared" si="16"/>
        <v>#REF!</v>
      </c>
      <c r="N212" t="e">
        <f t="shared" si="17"/>
        <v>#REF!</v>
      </c>
      <c r="O212" t="e">
        <f>#REF!^2/((G212*#REF!)*(SQRT(1+H212^2)))</f>
        <v>#REF!</v>
      </c>
      <c r="P212" t="e">
        <f>O212*H212/(2*PI()*50)</f>
        <v>#REF!</v>
      </c>
      <c r="Q212">
        <v>1</v>
      </c>
      <c r="R212" s="12">
        <v>1.03</v>
      </c>
      <c r="S212">
        <v>0</v>
      </c>
      <c r="T212">
        <v>0</v>
      </c>
      <c r="U212" t="e">
        <f>IF(W212="","PSSE_Test_"&amp;A212&amp;"_"&amp;#REF!&amp;"_R0"&amp;"_SCR"&amp;ROUND(G212,2)&amp;"_XR"&amp;ROUND(H212,2)&amp;"_P"&amp;E212&amp;"_Q"&amp;VLOOKUP(F212,$AK$3:$AL$7,2,FALSE),"Test_"&amp;A212&amp;"_"&amp;#REF!&amp;"_R0"&amp;"_SCR"&amp;ROUND(G212,2)&amp;"_XR"&amp;ROUND(H212,2)&amp;"_P"&amp;E212&amp;"_Q"&amp;VLOOKUP(F212,$AK$3:$AL$7,2,FALSE)&amp;"_"&amp;W212)</f>
        <v>#REF!</v>
      </c>
      <c r="V212" t="str">
        <f t="shared" si="20"/>
        <v>PSSE_DMAT_HYB_SCR4.53_XR1.22_P0_Q0</v>
      </c>
    </row>
    <row r="213" spans="1:22" x14ac:dyDescent="0.25">
      <c r="A213" s="4" t="s">
        <v>197</v>
      </c>
      <c r="B213" s="4" t="s">
        <v>17</v>
      </c>
      <c r="C213" t="s">
        <v>49</v>
      </c>
      <c r="E213">
        <v>1</v>
      </c>
      <c r="F213">
        <v>0</v>
      </c>
      <c r="G213" s="7">
        <v>4.53</v>
      </c>
      <c r="H213" s="7">
        <v>1.21</v>
      </c>
      <c r="I213">
        <v>1.03</v>
      </c>
      <c r="J213">
        <v>0</v>
      </c>
      <c r="K213">
        <v>0</v>
      </c>
      <c r="L213">
        <v>0</v>
      </c>
      <c r="M213" t="e">
        <f t="shared" si="16"/>
        <v>#REF!</v>
      </c>
      <c r="N213" t="e">
        <f t="shared" si="17"/>
        <v>#REF!</v>
      </c>
      <c r="O213" t="e">
        <f>#REF!^2/((G213*#REF!)*(SQRT(1+H213^2)))</f>
        <v>#REF!</v>
      </c>
      <c r="P213" t="e">
        <f>O213*H213/(2*PI()*50)</f>
        <v>#REF!</v>
      </c>
      <c r="Q213">
        <v>1</v>
      </c>
      <c r="R213" s="12">
        <v>1.03</v>
      </c>
      <c r="S213">
        <v>0</v>
      </c>
      <c r="T213">
        <v>0</v>
      </c>
      <c r="U213" t="e">
        <f>IF(W213="","PSSE_Test_"&amp;A213&amp;"_"&amp;#REF!&amp;"_R0"&amp;"_SCR"&amp;ROUND(G213,2)&amp;"_XR"&amp;ROUND(H213,2)&amp;"_P"&amp;E213&amp;"_Q"&amp;VLOOKUP(F213,$AK$3:$AL$7,2,FALSE),"Test_"&amp;A213&amp;"_"&amp;#REF!&amp;"_R0"&amp;"_SCR"&amp;ROUND(G213,2)&amp;"_XR"&amp;ROUND(H213,2)&amp;"_P"&amp;E213&amp;"_Q"&amp;VLOOKUP(F213,$AK$3:$AL$7,2,FALSE)&amp;"_"&amp;W213)</f>
        <v>#REF!</v>
      </c>
      <c r="V213" t="str">
        <f t="shared" si="20"/>
        <v>PSSE_DMAT_HYB_SCR4.53_XR1.21_P1_Q0</v>
      </c>
    </row>
    <row r="214" spans="1:22" x14ac:dyDescent="0.25">
      <c r="A214" s="4" t="s">
        <v>198</v>
      </c>
      <c r="B214" s="4" t="s">
        <v>17</v>
      </c>
      <c r="C214" t="s">
        <v>48</v>
      </c>
      <c r="E214">
        <v>0</v>
      </c>
      <c r="F214">
        <v>0</v>
      </c>
      <c r="G214" s="7">
        <v>4.53</v>
      </c>
      <c r="H214" s="7">
        <v>1.22</v>
      </c>
      <c r="I214">
        <v>1.03</v>
      </c>
      <c r="J214">
        <v>0</v>
      </c>
      <c r="K214">
        <v>0</v>
      </c>
      <c r="L214">
        <v>0</v>
      </c>
      <c r="M214" t="e">
        <f t="shared" si="16"/>
        <v>#REF!</v>
      </c>
      <c r="N214" t="e">
        <f t="shared" si="17"/>
        <v>#REF!</v>
      </c>
      <c r="O214" t="e">
        <f>#REF!^2/((G214*#REF!)*(SQRT(1+H214^2)))</f>
        <v>#REF!</v>
      </c>
      <c r="P214" t="e">
        <f>O214*H214/(2*PI()*50)</f>
        <v>#REF!</v>
      </c>
      <c r="Q214">
        <v>1</v>
      </c>
      <c r="R214" s="12">
        <v>1.03</v>
      </c>
      <c r="S214">
        <v>0</v>
      </c>
      <c r="T214">
        <v>0</v>
      </c>
      <c r="U214" t="e">
        <f>IF(W214="","PSSE_Test_"&amp;A214&amp;"_"&amp;#REF!&amp;"_R0"&amp;"_SCR"&amp;ROUND(G214,2)&amp;"_XR"&amp;ROUND(H214,2)&amp;"_P"&amp;E214&amp;"_Q"&amp;VLOOKUP(F214,$AK$3:$AL$7,2,FALSE),"Test_"&amp;A214&amp;"_"&amp;#REF!&amp;"_R0"&amp;"_SCR"&amp;ROUND(G214,2)&amp;"_XR"&amp;ROUND(H214,2)&amp;"_P"&amp;E214&amp;"_Q"&amp;VLOOKUP(F214,$AK$3:$AL$7,2,FALSE)&amp;"_"&amp;W214)</f>
        <v>#REF!</v>
      </c>
      <c r="V214" t="str">
        <f t="shared" si="20"/>
        <v>PSSE_DMAT_HYB_SCR4.53_XR1.22_P0_Q0</v>
      </c>
    </row>
    <row r="215" spans="1:22" x14ac:dyDescent="0.25">
      <c r="A215" s="4" t="s">
        <v>199</v>
      </c>
      <c r="B215" s="4" t="s">
        <v>17</v>
      </c>
      <c r="C215" t="s">
        <v>42</v>
      </c>
      <c r="E215">
        <v>0</v>
      </c>
      <c r="F215">
        <v>0</v>
      </c>
      <c r="G215" s="7">
        <v>4.53</v>
      </c>
      <c r="H215" s="7">
        <v>1.22</v>
      </c>
      <c r="I215">
        <v>1.03</v>
      </c>
      <c r="J215">
        <v>0</v>
      </c>
      <c r="K215">
        <v>0</v>
      </c>
      <c r="L215">
        <v>0</v>
      </c>
      <c r="M215" t="e">
        <f t="shared" si="16"/>
        <v>#REF!</v>
      </c>
      <c r="N215" t="e">
        <f t="shared" si="17"/>
        <v>#REF!</v>
      </c>
      <c r="O215" t="e">
        <f>#REF!^2/((G215*#REF!)*(SQRT(1+H215^2)))</f>
        <v>#REF!</v>
      </c>
      <c r="P215" t="e">
        <f>O215*H215/(2*PI()*50)</f>
        <v>#REF!</v>
      </c>
      <c r="Q215">
        <v>1</v>
      </c>
      <c r="R215" s="12">
        <v>1.03</v>
      </c>
      <c r="S215">
        <v>0</v>
      </c>
      <c r="T215">
        <v>0</v>
      </c>
      <c r="U215" t="e">
        <f>IF(W215="","PSSE_Test_"&amp;A215&amp;"_"&amp;#REF!&amp;"_R0"&amp;"_SCR"&amp;ROUND(G215,2)&amp;"_XR"&amp;ROUND(H215,2)&amp;"_P"&amp;E215&amp;"_Q"&amp;VLOOKUP(F215,$AK$3:$AL$7,2,FALSE),"Test_"&amp;A215&amp;"_"&amp;#REF!&amp;"_R0"&amp;"_SCR"&amp;ROUND(G215,2)&amp;"_XR"&amp;ROUND(H215,2)&amp;"_P"&amp;E215&amp;"_Q"&amp;VLOOKUP(F215,$AK$3:$AL$7,2,FALSE)&amp;"_"&amp;W215)</f>
        <v>#REF!</v>
      </c>
      <c r="V215" t="str">
        <f t="shared" si="20"/>
        <v>PSSE_DMAT_HYB_SCR4.53_XR1.22_P0_Q0</v>
      </c>
    </row>
    <row r="216" spans="1:22" x14ac:dyDescent="0.25">
      <c r="A216" s="15" t="s">
        <v>295</v>
      </c>
      <c r="B216" s="4" t="s">
        <v>17</v>
      </c>
      <c r="C216" s="15" t="s">
        <v>293</v>
      </c>
      <c r="D216" s="15"/>
      <c r="E216" s="16">
        <v>1</v>
      </c>
      <c r="F216" s="17">
        <v>0</v>
      </c>
      <c r="G216" s="18">
        <v>1000</v>
      </c>
      <c r="H216" s="15">
        <v>10</v>
      </c>
      <c r="I216" s="15">
        <v>1</v>
      </c>
      <c r="J216" s="15">
        <v>0</v>
      </c>
      <c r="K216" s="15">
        <v>0</v>
      </c>
      <c r="L216" s="17">
        <v>0</v>
      </c>
      <c r="M216" s="19">
        <f>(SQRT((100/(G216*[1]Inputs!$B$9)*T216)^2/(H216^2+1)))*([1]Inputs!$B$8^2/100)</f>
        <v>0</v>
      </c>
      <c r="N216" s="19">
        <f>SQRT((([1]Inputs!$B$8^2/100)*100/(G216*[1]Inputs!$B$9)*T216)^2-(M216)^2)/(2*PI()*50)</f>
        <v>0</v>
      </c>
      <c r="O216" s="15">
        <f>SQRT((100/(G216*[1]Inputs!$B$9))^2/(H216^2+1))*[1]Inputs!$B$8^2/100</f>
        <v>2.5083229169876809E-2</v>
      </c>
      <c r="P216" s="15">
        <f>SQRT((100/(G216*[1]Inputs!$B$9))^2-SQRT((100/(G216*[1]Inputs!$B$9))^2/(H216^2+1))^2)*[1]Inputs!$B$8^2/100/2/PI()/50</f>
        <v>7.9842398221854254E-4</v>
      </c>
      <c r="Q216" s="15">
        <v>1</v>
      </c>
      <c r="R216" s="15">
        <v>1</v>
      </c>
      <c r="S216" s="15">
        <v>0</v>
      </c>
      <c r="T216" s="17">
        <v>0</v>
      </c>
      <c r="U216" s="15" t="str">
        <f>"PSSE_Test_"&amp;A216&amp;"_MMNT_SCR"&amp;ROUND(G216,2)&amp;"_XR"&amp;ROUND(H216,2)&amp;"_P"&amp;E216&amp;"_Q"&amp;F216</f>
        <v>PSSE_Test_S5251_1_PQ_Con_UV_25deg_MMNT_SCR1000_XR10_P1_Q0</v>
      </c>
      <c r="V216" s="15" t="s">
        <v>307</v>
      </c>
    </row>
    <row r="217" spans="1:22" x14ac:dyDescent="0.25">
      <c r="A217" s="15" t="s">
        <v>296</v>
      </c>
      <c r="B217" s="4" t="s">
        <v>17</v>
      </c>
      <c r="C217" s="15" t="s">
        <v>293</v>
      </c>
      <c r="D217" s="15"/>
      <c r="E217" s="16">
        <v>1</v>
      </c>
      <c r="F217" s="17">
        <v>0</v>
      </c>
      <c r="G217" s="18">
        <v>1000</v>
      </c>
      <c r="H217" s="15">
        <v>10</v>
      </c>
      <c r="I217" s="15">
        <v>1</v>
      </c>
      <c r="J217" s="15">
        <v>0</v>
      </c>
      <c r="K217" s="15">
        <v>0</v>
      </c>
      <c r="L217" s="17">
        <v>0</v>
      </c>
      <c r="M217" s="19">
        <f>(SQRT((100/(G217*[1]Inputs!$B$9)*T217)^2/(H217^2+1)))*([1]Inputs!$B$8^2/100)</f>
        <v>0</v>
      </c>
      <c r="N217" s="19">
        <f>SQRT((([1]Inputs!$B$8^2/100)*100/(G217*[1]Inputs!$B$9)*T217)^2-(M217)^2)/(2*PI()*50)</f>
        <v>0</v>
      </c>
      <c r="O217" s="15">
        <f>SQRT((100/(G217*[1]Inputs!$B$9))^2/(H217^2+1))*[1]Inputs!$B$8^2/100</f>
        <v>2.5083229169876809E-2</v>
      </c>
      <c r="P217" s="15">
        <f>SQRT((100/(G217*[1]Inputs!$B$9))^2-SQRT((100/(G217*[1]Inputs!$B$9))^2/(H217^2+1))^2)*[1]Inputs!$B$8^2/100/2/PI()/50</f>
        <v>7.9842398221854254E-4</v>
      </c>
      <c r="Q217" s="15">
        <v>1</v>
      </c>
      <c r="R217" s="15">
        <v>1</v>
      </c>
      <c r="S217" s="15">
        <v>0</v>
      </c>
      <c r="T217" s="17">
        <v>0</v>
      </c>
      <c r="U217" s="15" t="str">
        <f t="shared" ref="U217:U227" si="21">"PSSE_Test_"&amp;A217&amp;"_MMNT_SCR"&amp;ROUND(G217,2)&amp;"_XR"&amp;ROUND(H217,2)&amp;"_P"&amp;E217&amp;"_Q"&amp;F217</f>
        <v>PSSE_Test_S5251_2_PQ_Con_NV_25deg_MMNT_SCR1000_XR10_P1_Q0</v>
      </c>
      <c r="V217" s="15" t="s">
        <v>308</v>
      </c>
    </row>
    <row r="218" spans="1:22" x14ac:dyDescent="0.25">
      <c r="A218" s="15" t="s">
        <v>297</v>
      </c>
      <c r="B218" s="4" t="s">
        <v>17</v>
      </c>
      <c r="C218" s="15" t="s">
        <v>293</v>
      </c>
      <c r="D218" s="15"/>
      <c r="E218" s="16">
        <v>1</v>
      </c>
      <c r="F218" s="17">
        <v>0</v>
      </c>
      <c r="G218" s="18">
        <v>1000</v>
      </c>
      <c r="H218" s="15">
        <v>10</v>
      </c>
      <c r="I218" s="15">
        <v>1</v>
      </c>
      <c r="J218" s="15">
        <v>0</v>
      </c>
      <c r="K218" s="15">
        <v>0</v>
      </c>
      <c r="L218" s="17">
        <v>0</v>
      </c>
      <c r="M218" s="19">
        <f>(SQRT((100/(G218*[1]Inputs!$B$9)*T218)^2/(H218^2+1)))*([1]Inputs!$B$8^2/100)</f>
        <v>0</v>
      </c>
      <c r="N218" s="19">
        <f>SQRT((([1]Inputs!$B$8^2/100)*100/(G218*[1]Inputs!$B$9)*T218)^2-(M218)^2)/(2*PI()*50)</f>
        <v>0</v>
      </c>
      <c r="O218" s="15">
        <f>SQRT((100/(G218*[1]Inputs!$B$9))^2/(H218^2+1))*[1]Inputs!$B$8^2/100</f>
        <v>2.5083229169876809E-2</v>
      </c>
      <c r="P218" s="15">
        <f>SQRT((100/(G218*[1]Inputs!$B$9))^2-SQRT((100/(G218*[1]Inputs!$B$9))^2/(H218^2+1))^2)*[1]Inputs!$B$8^2/100/2/PI()/50</f>
        <v>7.9842398221854254E-4</v>
      </c>
      <c r="Q218" s="15">
        <v>1</v>
      </c>
      <c r="R218" s="15">
        <v>1</v>
      </c>
      <c r="S218" s="15">
        <v>0</v>
      </c>
      <c r="T218" s="17">
        <v>0</v>
      </c>
      <c r="U218" s="15" t="str">
        <f t="shared" si="21"/>
        <v>PSSE_Test_S5251_3_PQ_Con_OV_25deg_MMNT_SCR1000_XR10_P1_Q0</v>
      </c>
      <c r="V218" s="15" t="s">
        <v>309</v>
      </c>
    </row>
    <row r="219" spans="1:22" x14ac:dyDescent="0.25">
      <c r="A219" s="15" t="s">
        <v>298</v>
      </c>
      <c r="B219" s="4" t="s">
        <v>17</v>
      </c>
      <c r="C219" s="15" t="s">
        <v>293</v>
      </c>
      <c r="D219" s="15"/>
      <c r="E219" s="16">
        <v>1</v>
      </c>
      <c r="F219" s="17">
        <v>0</v>
      </c>
      <c r="G219" s="18">
        <v>1000</v>
      </c>
      <c r="H219" s="15">
        <v>10</v>
      </c>
      <c r="I219" s="15">
        <v>1</v>
      </c>
      <c r="J219" s="15">
        <v>0</v>
      </c>
      <c r="K219" s="15">
        <v>0</v>
      </c>
      <c r="L219" s="17">
        <v>0</v>
      </c>
      <c r="M219" s="19">
        <f>(SQRT((100/(G219*[1]Inputs!$B$9)*T219)^2/(H219^2+1)))*([1]Inputs!$B$8^2/100)</f>
        <v>0</v>
      </c>
      <c r="N219" s="19">
        <f>SQRT((([1]Inputs!$B$8^2/100)*100/(G219*[1]Inputs!$B$9)*T219)^2-(M219)^2)/(2*PI()*50)</f>
        <v>0</v>
      </c>
      <c r="O219" s="15">
        <f>SQRT((100/(G219*[1]Inputs!$B$9))^2/(H219^2+1))*[1]Inputs!$B$8^2/100</f>
        <v>2.5083229169876809E-2</v>
      </c>
      <c r="P219" s="15">
        <f>SQRT((100/(G219*[1]Inputs!$B$9))^2-SQRT((100/(G219*[1]Inputs!$B$9))^2/(H219^2+1))^2)*[1]Inputs!$B$8^2/100/2/PI()/50</f>
        <v>7.9842398221854254E-4</v>
      </c>
      <c r="Q219" s="15">
        <v>1</v>
      </c>
      <c r="R219" s="15">
        <v>1</v>
      </c>
      <c r="S219" s="15">
        <v>0</v>
      </c>
      <c r="T219" s="17">
        <v>0</v>
      </c>
      <c r="U219" s="15" t="str">
        <f t="shared" si="21"/>
        <v>PSSE_Test_S5251_4_PQ_Con_UV_50deg_MMNT_SCR1000_XR10_P1_Q0</v>
      </c>
      <c r="V219" s="15" t="s">
        <v>307</v>
      </c>
    </row>
    <row r="220" spans="1:22" x14ac:dyDescent="0.25">
      <c r="A220" s="15" t="s">
        <v>299</v>
      </c>
      <c r="B220" s="4" t="s">
        <v>17</v>
      </c>
      <c r="C220" s="15" t="s">
        <v>293</v>
      </c>
      <c r="D220" s="15"/>
      <c r="E220" s="16">
        <v>1</v>
      </c>
      <c r="F220" s="17">
        <v>0</v>
      </c>
      <c r="G220" s="18">
        <v>1000</v>
      </c>
      <c r="H220" s="15">
        <v>10</v>
      </c>
      <c r="I220" s="15">
        <v>1</v>
      </c>
      <c r="J220" s="15">
        <v>0</v>
      </c>
      <c r="K220" s="15">
        <v>0</v>
      </c>
      <c r="L220" s="17">
        <v>0</v>
      </c>
      <c r="M220" s="19">
        <f>(SQRT((100/(G220*[1]Inputs!$B$9)*T220)^2/(H220^2+1)))*([1]Inputs!$B$8^2/100)</f>
        <v>0</v>
      </c>
      <c r="N220" s="19">
        <f>SQRT((([1]Inputs!$B$8^2/100)*100/(G220*[1]Inputs!$B$9)*T220)^2-(M220)^2)/(2*PI()*50)</f>
        <v>0</v>
      </c>
      <c r="O220" s="15">
        <f>SQRT((100/(G220*[1]Inputs!$B$9))^2/(H220^2+1))*[1]Inputs!$B$8^2/100</f>
        <v>2.5083229169876809E-2</v>
      </c>
      <c r="P220" s="15">
        <f>SQRT((100/(G220*[1]Inputs!$B$9))^2-SQRT((100/(G220*[1]Inputs!$B$9))^2/(H220^2+1))^2)*[1]Inputs!$B$8^2/100/2/PI()/50</f>
        <v>7.9842398221854254E-4</v>
      </c>
      <c r="Q220" s="15">
        <v>1</v>
      </c>
      <c r="R220" s="15">
        <v>1</v>
      </c>
      <c r="S220" s="15">
        <v>0</v>
      </c>
      <c r="T220" s="17">
        <v>0</v>
      </c>
      <c r="U220" s="15" t="str">
        <f t="shared" si="21"/>
        <v>PSSE_Test_S5251_5_PQ_Con_NV_50deg_MMNT_SCR1000_XR10_P1_Q0</v>
      </c>
      <c r="V220" s="15" t="s">
        <v>308</v>
      </c>
    </row>
    <row r="221" spans="1:22" x14ac:dyDescent="0.25">
      <c r="A221" s="15" t="s">
        <v>300</v>
      </c>
      <c r="B221" s="4" t="s">
        <v>17</v>
      </c>
      <c r="C221" s="15" t="s">
        <v>293</v>
      </c>
      <c r="D221" s="15"/>
      <c r="E221" s="16">
        <v>1</v>
      </c>
      <c r="F221" s="17">
        <v>0</v>
      </c>
      <c r="G221" s="18">
        <v>1000</v>
      </c>
      <c r="H221" s="15">
        <v>10</v>
      </c>
      <c r="I221" s="15">
        <v>1</v>
      </c>
      <c r="J221" s="15">
        <v>0</v>
      </c>
      <c r="K221" s="15">
        <v>0</v>
      </c>
      <c r="L221" s="17">
        <v>0</v>
      </c>
      <c r="M221" s="19">
        <f>(SQRT((100/(G221*[1]Inputs!$B$9)*T221)^2/(H221^2+1)))*([1]Inputs!$B$8^2/100)</f>
        <v>0</v>
      </c>
      <c r="N221" s="19">
        <f>SQRT((([1]Inputs!$B$8^2/100)*100/(G221*[1]Inputs!$B$9)*T221)^2-(M221)^2)/(2*PI()*50)</f>
        <v>0</v>
      </c>
      <c r="O221" s="15">
        <f>SQRT((100/(G221*[1]Inputs!$B$9))^2/(H221^2+1))*[1]Inputs!$B$8^2/100</f>
        <v>2.5083229169876809E-2</v>
      </c>
      <c r="P221" s="15">
        <f>SQRT((100/(G221*[1]Inputs!$B$9))^2-SQRT((100/(G221*[1]Inputs!$B$9))^2/(H221^2+1))^2)*[1]Inputs!$B$8^2/100/2/PI()/50</f>
        <v>7.9842398221854254E-4</v>
      </c>
      <c r="Q221" s="15">
        <v>1</v>
      </c>
      <c r="R221" s="15">
        <v>1</v>
      </c>
      <c r="S221" s="15">
        <v>0</v>
      </c>
      <c r="T221" s="17">
        <v>0</v>
      </c>
      <c r="U221" s="15" t="str">
        <f t="shared" si="21"/>
        <v>PSSE_Test_S5251_6_PQ_Con_OV_50deg_MMNT_SCR1000_XR10_P1_Q0</v>
      </c>
      <c r="V221" s="15" t="s">
        <v>309</v>
      </c>
    </row>
    <row r="222" spans="1:22" x14ac:dyDescent="0.25">
      <c r="A222" s="15" t="s">
        <v>301</v>
      </c>
      <c r="B222" s="4" t="s">
        <v>17</v>
      </c>
      <c r="C222" s="15" t="s">
        <v>294</v>
      </c>
      <c r="D222" s="15"/>
      <c r="E222" s="16">
        <v>1</v>
      </c>
      <c r="F222" s="17">
        <v>0</v>
      </c>
      <c r="G222" s="18">
        <v>1000</v>
      </c>
      <c r="H222" s="15">
        <v>10</v>
      </c>
      <c r="I222" s="15">
        <v>1</v>
      </c>
      <c r="J222" s="15">
        <v>0</v>
      </c>
      <c r="K222" s="15">
        <v>0</v>
      </c>
      <c r="L222" s="17">
        <v>0</v>
      </c>
      <c r="M222" s="19">
        <f>(SQRT((100/(G222*[1]Inputs!$B$9)*T222)^2/(H222^2+1)))*([1]Inputs!$B$8^2/100)</f>
        <v>0</v>
      </c>
      <c r="N222" s="19">
        <f>SQRT((([1]Inputs!$B$8^2/100)*100/(G222*[1]Inputs!$B$9)*T222)^2-(M222)^2)/(2*PI()*50)</f>
        <v>0</v>
      </c>
      <c r="O222" s="15">
        <f>SQRT((100/(G222*[1]Inputs!$B$9))^2/(H222^2+1))*[1]Inputs!$B$8^2/100</f>
        <v>2.5083229169876809E-2</v>
      </c>
      <c r="P222" s="15">
        <f>SQRT((100/(G222*[1]Inputs!$B$9))^2-SQRT((100/(G222*[1]Inputs!$B$9))^2/(H222^2+1))^2)*[1]Inputs!$B$8^2/100/2/PI()/50</f>
        <v>7.9842398221854254E-4</v>
      </c>
      <c r="Q222" s="15">
        <v>1</v>
      </c>
      <c r="R222" s="15">
        <v>1</v>
      </c>
      <c r="S222" s="15">
        <v>0</v>
      </c>
      <c r="T222" s="17">
        <v>0</v>
      </c>
      <c r="U222" s="15" t="str">
        <f t="shared" si="21"/>
        <v>PSSE_Test_S5251_7_PQ_UnCon_UV_25deg_MMNT_SCR1000_XR10_P1_Q0</v>
      </c>
      <c r="V222" s="15" t="s">
        <v>310</v>
      </c>
    </row>
    <row r="223" spans="1:22" x14ac:dyDescent="0.25">
      <c r="A223" s="15" t="s">
        <v>302</v>
      </c>
      <c r="B223" s="4" t="s">
        <v>17</v>
      </c>
      <c r="C223" s="15" t="s">
        <v>294</v>
      </c>
      <c r="D223" s="15"/>
      <c r="E223" s="16">
        <v>1</v>
      </c>
      <c r="F223" s="17">
        <v>0</v>
      </c>
      <c r="G223" s="18">
        <v>1000</v>
      </c>
      <c r="H223" s="15">
        <v>10</v>
      </c>
      <c r="I223" s="15">
        <v>1</v>
      </c>
      <c r="J223" s="15">
        <v>0</v>
      </c>
      <c r="K223" s="15">
        <v>0</v>
      </c>
      <c r="L223" s="17">
        <v>0</v>
      </c>
      <c r="M223" s="19">
        <f>(SQRT((100/(G223*[1]Inputs!$B$9)*T223)^2/(H223^2+1)))*([1]Inputs!$B$8^2/100)</f>
        <v>0</v>
      </c>
      <c r="N223" s="19">
        <f>SQRT((([1]Inputs!$B$8^2/100)*100/(G223*[1]Inputs!$B$9)*T223)^2-(M223)^2)/(2*PI()*50)</f>
        <v>0</v>
      </c>
      <c r="O223" s="15">
        <f>SQRT((100/(G223*[1]Inputs!$B$9))^2/(H223^2+1))*[1]Inputs!$B$8^2/100</f>
        <v>2.5083229169876809E-2</v>
      </c>
      <c r="P223" s="15">
        <f>SQRT((100/(G223*[1]Inputs!$B$9))^2-SQRT((100/(G223*[1]Inputs!$B$9))^2/(H223^2+1))^2)*[1]Inputs!$B$8^2/100/2/PI()/50</f>
        <v>7.9842398221854254E-4</v>
      </c>
      <c r="Q223" s="15">
        <v>1</v>
      </c>
      <c r="R223" s="15">
        <v>1</v>
      </c>
      <c r="S223" s="15">
        <v>0</v>
      </c>
      <c r="T223" s="17">
        <v>0</v>
      </c>
      <c r="U223" s="15" t="str">
        <f t="shared" si="21"/>
        <v>PSSE_Test_S5251_8_PQ_UnCon_NV_25deg_MMNT_SCR1000_XR10_P1_Q0</v>
      </c>
      <c r="V223" s="15" t="s">
        <v>311</v>
      </c>
    </row>
    <row r="224" spans="1:22" x14ac:dyDescent="0.25">
      <c r="A224" s="15" t="s">
        <v>303</v>
      </c>
      <c r="B224" s="4" t="s">
        <v>17</v>
      </c>
      <c r="C224" s="15" t="s">
        <v>294</v>
      </c>
      <c r="D224" s="15"/>
      <c r="E224" s="16">
        <v>1</v>
      </c>
      <c r="F224" s="17">
        <v>0</v>
      </c>
      <c r="G224" s="18">
        <v>1000</v>
      </c>
      <c r="H224" s="15">
        <v>10</v>
      </c>
      <c r="I224" s="15">
        <v>1</v>
      </c>
      <c r="J224" s="15">
        <v>0</v>
      </c>
      <c r="K224" s="15">
        <v>0</v>
      </c>
      <c r="L224" s="17">
        <v>0</v>
      </c>
      <c r="M224" s="19">
        <f>(SQRT((100/(G224*[1]Inputs!$B$9)*T224)^2/(H224^2+1)))*([1]Inputs!$B$8^2/100)</f>
        <v>0</v>
      </c>
      <c r="N224" s="19">
        <f>SQRT((([1]Inputs!$B$8^2/100)*100/(G224*[1]Inputs!$B$9)*T224)^2-(M224)^2)/(2*PI()*50)</f>
        <v>0</v>
      </c>
      <c r="O224" s="15">
        <f>SQRT((100/(G224*[1]Inputs!$B$9))^2/(H224^2+1))*[1]Inputs!$B$8^2/100</f>
        <v>2.5083229169876809E-2</v>
      </c>
      <c r="P224" s="15">
        <f>SQRT((100/(G224*[1]Inputs!$B$9))^2-SQRT((100/(G224*[1]Inputs!$B$9))^2/(H224^2+1))^2)*[1]Inputs!$B$8^2/100/2/PI()/50</f>
        <v>7.9842398221854254E-4</v>
      </c>
      <c r="Q224" s="15">
        <v>1</v>
      </c>
      <c r="R224" s="15">
        <v>1</v>
      </c>
      <c r="S224" s="15">
        <v>0</v>
      </c>
      <c r="T224" s="17">
        <v>0</v>
      </c>
      <c r="U224" s="15" t="str">
        <f t="shared" si="21"/>
        <v>PSSE_Test_S5251_9_PQ_UnCon_OV_25deg_MMNT_SCR1000_XR10_P1_Q0</v>
      </c>
      <c r="V224" s="15" t="s">
        <v>312</v>
      </c>
    </row>
    <row r="225" spans="1:22" x14ac:dyDescent="0.25">
      <c r="A225" s="15" t="s">
        <v>304</v>
      </c>
      <c r="B225" s="4" t="s">
        <v>17</v>
      </c>
      <c r="C225" s="15" t="s">
        <v>294</v>
      </c>
      <c r="D225" s="15"/>
      <c r="E225" s="16">
        <v>1</v>
      </c>
      <c r="F225" s="17">
        <v>0</v>
      </c>
      <c r="G225" s="18">
        <v>1000</v>
      </c>
      <c r="H225" s="15">
        <v>10</v>
      </c>
      <c r="I225" s="15">
        <v>1</v>
      </c>
      <c r="J225" s="15">
        <v>0</v>
      </c>
      <c r="K225" s="15">
        <v>0</v>
      </c>
      <c r="L225" s="17">
        <v>0</v>
      </c>
      <c r="M225" s="19">
        <f>(SQRT((100/(G225*[1]Inputs!$B$9)*T225)^2/(H225^2+1)))*([1]Inputs!$B$8^2/100)</f>
        <v>0</v>
      </c>
      <c r="N225" s="19">
        <f>SQRT((([1]Inputs!$B$8^2/100)*100/(G225*[1]Inputs!$B$9)*T225)^2-(M225)^2)/(2*PI()*50)</f>
        <v>0</v>
      </c>
      <c r="O225" s="15">
        <f>SQRT((100/(G225*[1]Inputs!$B$9))^2/(H225^2+1))*[1]Inputs!$B$8^2/100</f>
        <v>2.5083229169876809E-2</v>
      </c>
      <c r="P225" s="15">
        <f>SQRT((100/(G225*[1]Inputs!$B$9))^2-SQRT((100/(G225*[1]Inputs!$B$9))^2/(H225^2+1))^2)*[1]Inputs!$B$8^2/100/2/PI()/50</f>
        <v>7.9842398221854254E-4</v>
      </c>
      <c r="Q225" s="15">
        <v>1</v>
      </c>
      <c r="R225" s="15">
        <v>1</v>
      </c>
      <c r="S225" s="15">
        <v>0</v>
      </c>
      <c r="T225" s="17">
        <v>0</v>
      </c>
      <c r="U225" s="15" t="str">
        <f t="shared" si="21"/>
        <v>PSSE_Test_S5251_10_PQ_UnCon_UV_50deg_MMNT_SCR1000_XR10_P1_Q0</v>
      </c>
      <c r="V225" s="15" t="s">
        <v>310</v>
      </c>
    </row>
    <row r="226" spans="1:22" x14ac:dyDescent="0.25">
      <c r="A226" s="15" t="s">
        <v>305</v>
      </c>
      <c r="B226" s="4" t="s">
        <v>17</v>
      </c>
      <c r="C226" s="15" t="s">
        <v>294</v>
      </c>
      <c r="D226" s="15"/>
      <c r="E226" s="16">
        <v>1</v>
      </c>
      <c r="F226" s="17">
        <v>0</v>
      </c>
      <c r="G226" s="18">
        <v>1000</v>
      </c>
      <c r="H226" s="15">
        <v>10</v>
      </c>
      <c r="I226" s="15">
        <v>1</v>
      </c>
      <c r="J226" s="15">
        <v>0</v>
      </c>
      <c r="K226" s="15">
        <v>0</v>
      </c>
      <c r="L226" s="17">
        <v>0</v>
      </c>
      <c r="M226" s="19">
        <f>(SQRT((100/(G226*[1]Inputs!$B$9)*T226)^2/(H226^2+1)))*([1]Inputs!$B$8^2/100)</f>
        <v>0</v>
      </c>
      <c r="N226" s="19">
        <f>SQRT((([1]Inputs!$B$8^2/100)*100/(G226*[1]Inputs!$B$9)*T226)^2-(M226)^2)/(2*PI()*50)</f>
        <v>0</v>
      </c>
      <c r="O226" s="15">
        <f>SQRT((100/(G226*[1]Inputs!$B$9))^2/(H226^2+1))*[1]Inputs!$B$8^2/100</f>
        <v>2.5083229169876809E-2</v>
      </c>
      <c r="P226" s="15">
        <f>SQRT((100/(G226*[1]Inputs!$B$9))^2-SQRT((100/(G226*[1]Inputs!$B$9))^2/(H226^2+1))^2)*[1]Inputs!$B$8^2/100/2/PI()/50</f>
        <v>7.9842398221854254E-4</v>
      </c>
      <c r="Q226" s="15">
        <v>1</v>
      </c>
      <c r="R226" s="15">
        <v>1</v>
      </c>
      <c r="S226" s="15">
        <v>0</v>
      </c>
      <c r="T226" s="17">
        <v>0</v>
      </c>
      <c r="U226" s="15" t="str">
        <f t="shared" si="21"/>
        <v>PSSE_Test_S5251_11_PQ_UnCon_NV_50deg_MMNT_SCR1000_XR10_P1_Q0</v>
      </c>
      <c r="V226" s="15" t="s">
        <v>311</v>
      </c>
    </row>
    <row r="227" spans="1:22" x14ac:dyDescent="0.25">
      <c r="A227" s="15" t="s">
        <v>306</v>
      </c>
      <c r="B227" s="4" t="s">
        <v>17</v>
      </c>
      <c r="C227" s="15" t="s">
        <v>294</v>
      </c>
      <c r="D227" s="15"/>
      <c r="E227" s="16">
        <v>1</v>
      </c>
      <c r="F227" s="17">
        <v>0</v>
      </c>
      <c r="G227" s="18">
        <v>1000</v>
      </c>
      <c r="H227" s="15">
        <v>10</v>
      </c>
      <c r="I227" s="15">
        <v>1</v>
      </c>
      <c r="J227" s="15">
        <v>0</v>
      </c>
      <c r="K227" s="15">
        <v>0</v>
      </c>
      <c r="L227" s="17">
        <v>0</v>
      </c>
      <c r="M227" s="19">
        <f>(SQRT((100/(G227*[1]Inputs!$B$9)*T227)^2/(H227^2+1)))*([1]Inputs!$B$8^2/100)</f>
        <v>0</v>
      </c>
      <c r="N227" s="19">
        <f>SQRT((([1]Inputs!$B$8^2/100)*100/(G227*[1]Inputs!$B$9)*T227)^2-(M227)^2)/(2*PI()*50)</f>
        <v>0</v>
      </c>
      <c r="O227" s="15">
        <f>SQRT((100/(G227*[1]Inputs!$B$9))^2/(H227^2+1))*[1]Inputs!$B$8^2/100</f>
        <v>2.5083229169876809E-2</v>
      </c>
      <c r="P227" s="15">
        <f>SQRT((100/(G227*[1]Inputs!$B$9))^2-SQRT((100/(G227*[1]Inputs!$B$9))^2/(H227^2+1))^2)*[1]Inputs!$B$8^2/100/2/PI()/50</f>
        <v>7.9842398221854254E-4</v>
      </c>
      <c r="Q227" s="15">
        <v>1</v>
      </c>
      <c r="R227" s="15">
        <v>1</v>
      </c>
      <c r="S227" s="15">
        <v>0</v>
      </c>
      <c r="T227" s="17">
        <v>0</v>
      </c>
      <c r="U227" s="15" t="str">
        <f t="shared" si="21"/>
        <v>PSSE_Test_S5251_12_PQ_UnCon_OV_50deg_MMNT_SCR1000_XR10_P1_Q0</v>
      </c>
      <c r="V227" s="15" t="s">
        <v>312</v>
      </c>
    </row>
  </sheetData>
  <conditionalFormatting sqref="B2:B227">
    <cfRule type="containsText" dxfId="7" priority="4" operator="containsText" text="No">
      <formula>NOT(ISERROR(SEARCH("No",B2)))</formula>
    </cfRule>
    <cfRule type="containsText" dxfId="6" priority="5" operator="containsText" text="Yes">
      <formula>NOT(ISERROR(SEARCH("Yes",B2)))</formula>
    </cfRule>
  </conditionalFormatting>
  <conditionalFormatting sqref="G216:G227">
    <cfRule type="containsText" dxfId="5" priority="6" operator="containsText" text="38">
      <formula>NOT(ISERROR(SEARCH("38",G216)))</formula>
    </cfRule>
  </conditionalFormatting>
  <conditionalFormatting sqref="I2:I215 Q2:Q215">
    <cfRule type="cellIs" dxfId="4" priority="8" operator="greaterThan">
      <formula>0</formula>
    </cfRule>
  </conditionalFormatting>
  <conditionalFormatting sqref="U216:U227">
    <cfRule type="duplicateValues" dxfId="3" priority="7"/>
  </conditionalFormatting>
  <conditionalFormatting sqref="B1">
    <cfRule type="containsText" dxfId="2" priority="1" operator="containsText" text="No">
      <formula>NOT(ISERROR(SEARCH("No",B1)))</formula>
    </cfRule>
    <cfRule type="containsText" dxfId="1" priority="2" operator="containsText" text="Yes">
      <formula>NOT(ISERROR(SEARCH("Yes",B1)))</formula>
    </cfRule>
  </conditionalFormatting>
  <conditionalFormatting sqref="I1 Q1"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20"/>
  <sheetViews>
    <sheetView zoomScale="85" zoomScaleNormal="85" workbookViewId="0">
      <pane ySplit="1" topLeftCell="A2" activePane="bottomLeft" state="frozen"/>
      <selection activeCell="C114" sqref="C114"/>
      <selection pane="bottomLeft" activeCell="C18" sqref="C18"/>
    </sheetView>
  </sheetViews>
  <sheetFormatPr defaultRowHeight="15" x14ac:dyDescent="0.25"/>
  <cols>
    <col min="1" max="1" width="30.7109375" style="4" customWidth="1"/>
    <col min="2" max="2" width="11.140625" bestFit="1" customWidth="1"/>
    <col min="3" max="3" width="34.28515625" customWidth="1"/>
    <col min="4" max="5" width="10" customWidth="1"/>
    <col min="6" max="6" width="12" customWidth="1"/>
    <col min="7" max="7" width="9.85546875" style="7" customWidth="1"/>
    <col min="8" max="8" width="8.7109375" style="7" customWidth="1"/>
    <col min="9" max="9" width="11.85546875" customWidth="1"/>
    <col min="10" max="11" width="14.28515625" customWidth="1"/>
    <col min="12" max="12" width="15.42578125" customWidth="1"/>
    <col min="13" max="13" width="11.28515625" customWidth="1"/>
    <col min="14" max="14" width="14.85546875" customWidth="1"/>
    <col min="15" max="15" width="8.42578125" customWidth="1"/>
    <col min="16" max="16" width="7.42578125" customWidth="1"/>
    <col min="17" max="17" width="9.85546875" bestFit="1" customWidth="1"/>
    <col min="18" max="18" width="9.85546875" style="12" customWidth="1"/>
    <col min="19" max="19" width="12.7109375" bestFit="1" customWidth="1"/>
    <col min="20" max="20" width="13.5703125" bestFit="1" customWidth="1"/>
    <col min="21" max="21" width="81.42578125" bestFit="1" customWidth="1"/>
    <col min="22" max="22" width="46.85546875" customWidth="1"/>
    <col min="23" max="23" width="9.85546875" customWidth="1"/>
    <col min="24" max="24" width="14.5703125" customWidth="1"/>
    <col min="25" max="25" width="11" bestFit="1" customWidth="1"/>
  </cols>
  <sheetData>
    <row r="1" spans="1:23" x14ac:dyDescent="0.25">
      <c r="A1" t="s">
        <v>0</v>
      </c>
      <c r="B1" t="s">
        <v>1</v>
      </c>
      <c r="C1" t="s">
        <v>19</v>
      </c>
      <c r="D1" t="s">
        <v>200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20</v>
      </c>
      <c r="R1" t="s">
        <v>14</v>
      </c>
      <c r="S1" t="s">
        <v>16</v>
      </c>
      <c r="T1" t="s">
        <v>15</v>
      </c>
      <c r="U1" t="s">
        <v>21</v>
      </c>
      <c r="V1" t="s">
        <v>22</v>
      </c>
      <c r="W1" t="s">
        <v>23</v>
      </c>
    </row>
    <row r="2" spans="1:23" x14ac:dyDescent="0.25">
      <c r="A2" s="4" t="s">
        <v>317</v>
      </c>
      <c r="B2" s="4" t="s">
        <v>17</v>
      </c>
      <c r="C2" t="s">
        <v>318</v>
      </c>
      <c r="E2">
        <v>1</v>
      </c>
      <c r="F2">
        <v>0.39500000000000002</v>
      </c>
      <c r="G2">
        <v>1000</v>
      </c>
      <c r="H2">
        <v>10</v>
      </c>
      <c r="I2" t="s">
        <v>319</v>
      </c>
      <c r="J2">
        <v>0</v>
      </c>
      <c r="K2">
        <v>0</v>
      </c>
      <c r="L2">
        <f t="shared" ref="L2:L65" si="0">N2*S2</f>
        <v>0</v>
      </c>
      <c r="M2">
        <f t="shared" ref="M2:M65" si="1">O2*S2</f>
        <v>0</v>
      </c>
      <c r="N2">
        <f>[2]Inputs!$B$5^2/((G2*[2]Inputs!$B$7)*(SQRT(1+H2^2)))</f>
        <v>1.6670700002133512E-2</v>
      </c>
      <c r="O2">
        <f t="shared" ref="O2:O65" si="2">N2*H2/(2*PI()*50)</f>
        <v>5.3064486202832376E-4</v>
      </c>
      <c r="P2" t="s">
        <v>27</v>
      </c>
      <c r="Q2" t="s">
        <v>320</v>
      </c>
      <c r="R2">
        <v>0</v>
      </c>
      <c r="S2">
        <v>0</v>
      </c>
      <c r="T2" t="e">
        <f>IF(V2="","Test_"&amp;A2&amp;"_"&amp;[2]Inputs!$A$1&amp;"_R0"&amp;"_SCR"&amp;ROUND(G2,2)&amp;"_XR"&amp;ROUND(H2,2)&amp;"_P"&amp;E2&amp;"_Q"&amp;VLOOKUP(F2,$X$622:$Y$626,2,FALSE),"Test_"&amp;A2&amp;"_"&amp;[2]Inputs!$A$1&amp;"_R0"&amp;"_SCR"&amp;ROUND(G2,2)&amp;"_XR"&amp;ROUND(H2,2)&amp;"_P"&amp;E2&amp;"_Q"&amp;VLOOKUP(F2,$X$622:$Y$626,2,FALSE)&amp;"_"&amp;V2)</f>
        <v>#N/A</v>
      </c>
      <c r="U2" t="s">
        <v>321</v>
      </c>
    </row>
    <row r="3" spans="1:23" x14ac:dyDescent="0.25">
      <c r="A3" s="4" t="s">
        <v>322</v>
      </c>
      <c r="B3" s="4" t="s">
        <v>17</v>
      </c>
      <c r="C3" t="s">
        <v>318</v>
      </c>
      <c r="E3">
        <v>1</v>
      </c>
      <c r="F3">
        <v>0.39500000000000002</v>
      </c>
      <c r="G3">
        <v>1000</v>
      </c>
      <c r="H3">
        <v>10</v>
      </c>
      <c r="I3" t="s">
        <v>319</v>
      </c>
      <c r="J3">
        <v>0</v>
      </c>
      <c r="K3">
        <v>0</v>
      </c>
      <c r="L3">
        <f t="shared" si="0"/>
        <v>0</v>
      </c>
      <c r="M3">
        <f t="shared" si="1"/>
        <v>0</v>
      </c>
      <c r="N3">
        <f>[2]Inputs!$B$5^2/((G3*[2]Inputs!$B$7)*(SQRT(1+H3^2)))</f>
        <v>1.6670700002133512E-2</v>
      </c>
      <c r="O3">
        <f t="shared" si="2"/>
        <v>5.3064486202832376E-4</v>
      </c>
      <c r="P3" t="s">
        <v>27</v>
      </c>
      <c r="Q3" t="s">
        <v>320</v>
      </c>
      <c r="R3">
        <v>0</v>
      </c>
      <c r="S3">
        <v>0</v>
      </c>
      <c r="T3" t="e">
        <f>IF(V3="","Test_"&amp;A3&amp;"_"&amp;[2]Inputs!$A$1&amp;"_R0"&amp;"_SCR"&amp;ROUND(G3,2)&amp;"_XR"&amp;ROUND(H3,2)&amp;"_P"&amp;E3&amp;"_Q"&amp;VLOOKUP(F3,$X$622:$Y$626,2,FALSE),"Test_"&amp;A3&amp;"_"&amp;[2]Inputs!$A$1&amp;"_R0"&amp;"_SCR"&amp;ROUND(G3,2)&amp;"_XR"&amp;ROUND(H3,2)&amp;"_P"&amp;E3&amp;"_Q"&amp;VLOOKUP(F3,$X$622:$Y$626,2,FALSE)&amp;"_"&amp;V3)</f>
        <v>#N/A</v>
      </c>
      <c r="U3" t="s">
        <v>323</v>
      </c>
    </row>
    <row r="4" spans="1:23" x14ac:dyDescent="0.25">
      <c r="A4" s="4" t="s">
        <v>324</v>
      </c>
      <c r="B4" s="4" t="s">
        <v>17</v>
      </c>
      <c r="C4" t="s">
        <v>318</v>
      </c>
      <c r="E4">
        <v>1</v>
      </c>
      <c r="F4">
        <v>0.39500000000000002</v>
      </c>
      <c r="G4">
        <v>1000</v>
      </c>
      <c r="H4">
        <v>10</v>
      </c>
      <c r="I4" t="s">
        <v>319</v>
      </c>
      <c r="J4">
        <v>0</v>
      </c>
      <c r="K4">
        <v>0</v>
      </c>
      <c r="L4">
        <f t="shared" si="0"/>
        <v>0</v>
      </c>
      <c r="M4">
        <f t="shared" si="1"/>
        <v>0</v>
      </c>
      <c r="N4">
        <f>[2]Inputs!$B$5^2/((G4*[2]Inputs!$B$7)*(SQRT(1+H4^2)))</f>
        <v>1.6670700002133512E-2</v>
      </c>
      <c r="O4">
        <f t="shared" si="2"/>
        <v>5.3064486202832376E-4</v>
      </c>
      <c r="P4" t="s">
        <v>27</v>
      </c>
      <c r="Q4" t="s">
        <v>320</v>
      </c>
      <c r="R4">
        <v>0</v>
      </c>
      <c r="S4">
        <v>0</v>
      </c>
      <c r="T4" t="e">
        <f>IF(V4="","Test_"&amp;A4&amp;"_"&amp;[2]Inputs!$A$1&amp;"_R0"&amp;"_SCR"&amp;ROUND(G4,2)&amp;"_XR"&amp;ROUND(H4,2)&amp;"_P"&amp;E4&amp;"_Q"&amp;VLOOKUP(F4,$X$622:$Y$626,2,FALSE),"Test_"&amp;A4&amp;"_"&amp;[2]Inputs!$A$1&amp;"_R0"&amp;"_SCR"&amp;ROUND(G4,2)&amp;"_XR"&amp;ROUND(H4,2)&amp;"_P"&amp;E4&amp;"_Q"&amp;VLOOKUP(F4,$X$622:$Y$626,2,FALSE)&amp;"_"&amp;V4)</f>
        <v>#N/A</v>
      </c>
      <c r="U4" t="s">
        <v>325</v>
      </c>
    </row>
    <row r="5" spans="1:23" x14ac:dyDescent="0.25">
      <c r="A5" s="4" t="s">
        <v>326</v>
      </c>
      <c r="B5" s="4" t="s">
        <v>17</v>
      </c>
      <c r="C5" t="s">
        <v>318</v>
      </c>
      <c r="E5">
        <v>1</v>
      </c>
      <c r="F5">
        <v>0.39500000000000002</v>
      </c>
      <c r="G5">
        <v>1000</v>
      </c>
      <c r="H5">
        <v>10</v>
      </c>
      <c r="I5" t="s">
        <v>319</v>
      </c>
      <c r="J5">
        <v>0</v>
      </c>
      <c r="K5">
        <v>0</v>
      </c>
      <c r="L5">
        <f t="shared" si="0"/>
        <v>0</v>
      </c>
      <c r="M5">
        <f t="shared" si="1"/>
        <v>0</v>
      </c>
      <c r="N5">
        <f>[2]Inputs!$B$5^2/((G5*[2]Inputs!$B$7)*(SQRT(1+H5^2)))</f>
        <v>1.6670700002133512E-2</v>
      </c>
      <c r="O5">
        <f t="shared" si="2"/>
        <v>5.3064486202832376E-4</v>
      </c>
      <c r="P5" t="s">
        <v>27</v>
      </c>
      <c r="Q5" t="s">
        <v>320</v>
      </c>
      <c r="R5">
        <v>0</v>
      </c>
      <c r="S5">
        <v>0</v>
      </c>
      <c r="T5" t="e">
        <f>IF(V5="","Test_"&amp;A5&amp;"_"&amp;[2]Inputs!$A$1&amp;"_R0"&amp;"_SCR"&amp;ROUND(G5,2)&amp;"_XR"&amp;ROUND(H5,2)&amp;"_P"&amp;E5&amp;"_Q"&amp;VLOOKUP(F5,$X$622:$Y$626,2,FALSE),"Test_"&amp;A5&amp;"_"&amp;[2]Inputs!$A$1&amp;"_R0"&amp;"_SCR"&amp;ROUND(G5,2)&amp;"_XR"&amp;ROUND(H5,2)&amp;"_P"&amp;E5&amp;"_Q"&amp;VLOOKUP(F5,$X$622:$Y$626,2,FALSE)&amp;"_"&amp;V5)</f>
        <v>#N/A</v>
      </c>
      <c r="U5" t="s">
        <v>327</v>
      </c>
    </row>
    <row r="6" spans="1:23" x14ac:dyDescent="0.25">
      <c r="A6" s="4" t="s">
        <v>328</v>
      </c>
      <c r="B6" s="4" t="s">
        <v>17</v>
      </c>
      <c r="C6" t="s">
        <v>201</v>
      </c>
      <c r="D6">
        <v>90</v>
      </c>
      <c r="E6">
        <v>1</v>
      </c>
      <c r="F6">
        <v>0.39500000000000002</v>
      </c>
      <c r="G6">
        <v>1001</v>
      </c>
      <c r="H6">
        <v>10</v>
      </c>
      <c r="I6" t="str">
        <f>VLOOKUP(U6,[2]BaseCases!$H$2:$K$236,2,FALSE)</f>
        <v>0.9995</v>
      </c>
      <c r="J6">
        <v>0</v>
      </c>
      <c r="K6">
        <v>0</v>
      </c>
      <c r="L6">
        <f t="shared" si="0"/>
        <v>0</v>
      </c>
      <c r="M6">
        <f t="shared" si="1"/>
        <v>0</v>
      </c>
      <c r="N6">
        <v>1.6654045956177334E-2</v>
      </c>
      <c r="O6">
        <f t="shared" si="2"/>
        <v>5.3011474728104264E-4</v>
      </c>
      <c r="P6" t="str">
        <f>VLOOKUP(U6,[2]BaseCases!$H$2:$K$236,4,FALSE)</f>
        <v>1.0250</v>
      </c>
      <c r="Q6" s="12" t="str">
        <f>VLOOKUP(U6,[2]BaseCases!$H$2:$K$236,3,FALSE)</f>
        <v>1.0200</v>
      </c>
      <c r="R6">
        <v>0</v>
      </c>
      <c r="S6">
        <v>0</v>
      </c>
      <c r="T6" t="e">
        <f>IF(V6="","PSSE_Test_"&amp;A6&amp;"_"&amp;[2]Inputs!$A$1&amp;"_R0"&amp;"_SCR"&amp;ROUND(G6,2)&amp;"_XR"&amp;ROUND(H6,2)&amp;"_P"&amp;E6&amp;"_Q"&amp;VLOOKUP(F6,$AJ$3:$AK$7,2,FALSE),"Test_"&amp;A6&amp;"_"&amp;[2]Inputs!$A$1&amp;"_R0"&amp;"_SCR"&amp;ROUND(G6,2)&amp;"_XR"&amp;ROUND(H6,2)&amp;"_P"&amp;E6&amp;"_Q"&amp;VLOOKUP(F6,$AJ$3:$AK$7,2,FALSE)&amp;"_"&amp;V6)</f>
        <v>#N/A</v>
      </c>
      <c r="U6" t="str">
        <f>"PSSE_DMAT_BESSD_SCR"&amp;ROUND(G6,2)&amp;"_XR"&amp;ROUND(H6,2)&amp;"_P"&amp;E6&amp;"_Q"&amp;F6</f>
        <v>PSSE_DMAT_BESSD_SCR1001_XR10_P1_Q0.395</v>
      </c>
    </row>
    <row r="7" spans="1:23" x14ac:dyDescent="0.25">
      <c r="A7" s="4" t="s">
        <v>329</v>
      </c>
      <c r="B7" s="4" t="s">
        <v>17</v>
      </c>
      <c r="C7" t="s">
        <v>201</v>
      </c>
      <c r="D7">
        <v>90</v>
      </c>
      <c r="E7">
        <v>1</v>
      </c>
      <c r="F7">
        <v>-0.39500000000000002</v>
      </c>
      <c r="G7">
        <v>1001</v>
      </c>
      <c r="H7">
        <v>10</v>
      </c>
      <c r="I7" t="str">
        <f>VLOOKUP(U7,[2]BaseCases!$H$2:$K$236,2,FALSE)</f>
        <v>1.0003</v>
      </c>
      <c r="J7">
        <v>0</v>
      </c>
      <c r="K7">
        <v>0</v>
      </c>
      <c r="L7">
        <f t="shared" si="0"/>
        <v>0</v>
      </c>
      <c r="M7">
        <f t="shared" si="1"/>
        <v>0</v>
      </c>
      <c r="N7">
        <v>1.6654045956177334E-2</v>
      </c>
      <c r="O7">
        <f t="shared" si="2"/>
        <v>5.3011474728104264E-4</v>
      </c>
      <c r="P7" t="str">
        <f>VLOOKUP(U7,[2]BaseCases!$H$2:$K$236,4,FALSE)</f>
        <v>0.9500</v>
      </c>
      <c r="Q7" s="12" t="str">
        <f>VLOOKUP(U7,[2]BaseCases!$H$2:$K$236,3,FALSE)</f>
        <v>0.9800</v>
      </c>
      <c r="R7">
        <v>0</v>
      </c>
      <c r="S7">
        <v>0</v>
      </c>
      <c r="T7" t="e">
        <f>IF(V7="","PSSE_Test_"&amp;A7&amp;"_"&amp;[2]Inputs!$A$1&amp;"_R0"&amp;"_SCR"&amp;ROUND(G7,2)&amp;"_XR"&amp;ROUND(H7,2)&amp;"_P"&amp;E7&amp;"_Q"&amp;VLOOKUP(F7,$AJ$3:$AK$7,2,FALSE),"Test_"&amp;A7&amp;"_"&amp;[2]Inputs!$A$1&amp;"_R0"&amp;"_SCR"&amp;ROUND(G7,2)&amp;"_XR"&amp;ROUND(H7,2)&amp;"_P"&amp;E7&amp;"_Q"&amp;VLOOKUP(F7,$AJ$3:$AK$7,2,FALSE)&amp;"_"&amp;V7)</f>
        <v>#N/A</v>
      </c>
      <c r="U7" t="str">
        <f t="shared" ref="U7:U43" si="3">"PSSE_DMAT_BESSD_SCR"&amp;ROUND(G7,2)&amp;"_XR"&amp;ROUND(H7,2)&amp;"_P"&amp;E7&amp;"_Q"&amp;F7</f>
        <v>PSSE_DMAT_BESSD_SCR1001_XR10_P1_Q-0.395</v>
      </c>
    </row>
    <row r="8" spans="1:23" x14ac:dyDescent="0.25">
      <c r="A8" s="14" t="s">
        <v>330</v>
      </c>
      <c r="B8" s="4" t="s">
        <v>17</v>
      </c>
      <c r="C8" t="s">
        <v>201</v>
      </c>
      <c r="D8">
        <v>90</v>
      </c>
      <c r="E8">
        <v>-1</v>
      </c>
      <c r="F8">
        <v>0.39500000000000002</v>
      </c>
      <c r="G8">
        <v>1001</v>
      </c>
      <c r="H8">
        <v>10</v>
      </c>
      <c r="I8" t="str">
        <f>VLOOKUP(U8,[2]BaseCases!$H$2:$K$236,2,FALSE)</f>
        <v>0.9997</v>
      </c>
      <c r="J8">
        <v>0</v>
      </c>
      <c r="K8">
        <v>0</v>
      </c>
      <c r="L8">
        <f t="shared" si="0"/>
        <v>0</v>
      </c>
      <c r="M8">
        <f t="shared" si="1"/>
        <v>0</v>
      </c>
      <c r="N8">
        <v>1.6654045956177334E-2</v>
      </c>
      <c r="O8">
        <f t="shared" si="2"/>
        <v>5.3011474728104264E-4</v>
      </c>
      <c r="P8" t="str">
        <f>VLOOKUP(U8,[2]BaseCases!$H$2:$K$236,4,FALSE)</f>
        <v>1.0125</v>
      </c>
      <c r="Q8" s="12" t="str">
        <f>VLOOKUP(U8,[2]BaseCases!$H$2:$K$236,3,FALSE)</f>
        <v>1.0200</v>
      </c>
      <c r="R8">
        <v>0</v>
      </c>
      <c r="S8">
        <v>0</v>
      </c>
      <c r="T8" t="e">
        <f>IF(V8="","PSSE_Test_"&amp;A8&amp;"_"&amp;[2]Inputs!$A$1&amp;"_R0"&amp;"_SCR"&amp;ROUND(G8,2)&amp;"_XR"&amp;ROUND(H8,2)&amp;"_P"&amp;E8&amp;"_Q"&amp;VLOOKUP(F8,$AJ$3:$AK$7,2,FALSE),"Test_"&amp;A8&amp;"_"&amp;[2]Inputs!$A$1&amp;"_R0"&amp;"_SCR"&amp;ROUND(G8,2)&amp;"_XR"&amp;ROUND(H8,2)&amp;"_P"&amp;E8&amp;"_Q"&amp;VLOOKUP(F8,$AJ$3:$AK$7,2,FALSE)&amp;"_"&amp;V8)</f>
        <v>#N/A</v>
      </c>
      <c r="U8" t="str">
        <f>"PSSE_DMAT_BESSC_SCR"&amp;ROUND(G8,2)&amp;"_XR"&amp;ROUND(H8,2)&amp;"_P"&amp;E8&amp;"_Q"&amp;F8</f>
        <v>PSSE_DMAT_BESSC_SCR1001_XR10_P-1_Q0.395</v>
      </c>
    </row>
    <row r="9" spans="1:23" x14ac:dyDescent="0.25">
      <c r="A9" s="14" t="s">
        <v>331</v>
      </c>
      <c r="B9" s="4" t="s">
        <v>17</v>
      </c>
      <c r="C9" t="s">
        <v>201</v>
      </c>
      <c r="D9">
        <v>90</v>
      </c>
      <c r="E9">
        <v>0.01</v>
      </c>
      <c r="F9">
        <v>0.39500000000000002</v>
      </c>
      <c r="G9">
        <v>1001</v>
      </c>
      <c r="H9">
        <v>10</v>
      </c>
      <c r="I9" t="str">
        <f>VLOOKUP(U9,[2]BaseCases!$H$2:$K$236,2,FALSE)</f>
        <v>0.9996</v>
      </c>
      <c r="J9">
        <v>0</v>
      </c>
      <c r="K9">
        <v>0</v>
      </c>
      <c r="L9">
        <f t="shared" si="0"/>
        <v>0</v>
      </c>
      <c r="M9">
        <f t="shared" si="1"/>
        <v>0</v>
      </c>
      <c r="N9">
        <v>1.6654045956177334E-2</v>
      </c>
      <c r="O9">
        <f t="shared" si="2"/>
        <v>5.3011474728104264E-4</v>
      </c>
      <c r="P9" t="str">
        <f>VLOOKUP(U9,[2]BaseCases!$H$2:$K$236,4,FALSE)</f>
        <v>1.0125</v>
      </c>
      <c r="Q9" s="12" t="str">
        <f>VLOOKUP(U9,[2]BaseCases!$H$2:$K$236,3,FALSE)</f>
        <v>1.0200</v>
      </c>
      <c r="R9">
        <v>0</v>
      </c>
      <c r="S9">
        <v>0</v>
      </c>
      <c r="T9" t="e">
        <f>IF(V9="","PSSE_Test_"&amp;A9&amp;"_"&amp;[2]Inputs!$A$1&amp;"_R0"&amp;"_SCR"&amp;ROUND(G9,2)&amp;"_XR"&amp;ROUND(H9,2)&amp;"_P"&amp;E9&amp;"_Q"&amp;VLOOKUP(F9,$AJ$3:$AK$7,2,FALSE),"Test_"&amp;A9&amp;"_"&amp;[2]Inputs!$A$1&amp;"_R0"&amp;"_SCR"&amp;ROUND(G9,2)&amp;"_XR"&amp;ROUND(H9,2)&amp;"_P"&amp;E9&amp;"_Q"&amp;VLOOKUP(F9,$AJ$3:$AK$7,2,FALSE)&amp;"_"&amp;V9)</f>
        <v>#N/A</v>
      </c>
      <c r="U9" t="str">
        <f t="shared" si="3"/>
        <v>PSSE_DMAT_BESSD_SCR1001_XR10_P0.01_Q0.395</v>
      </c>
    </row>
    <row r="10" spans="1:23" x14ac:dyDescent="0.25">
      <c r="A10" s="4" t="s">
        <v>332</v>
      </c>
      <c r="B10" s="4" t="s">
        <v>17</v>
      </c>
      <c r="C10" t="s">
        <v>201</v>
      </c>
      <c r="D10">
        <v>90</v>
      </c>
      <c r="E10">
        <v>-1</v>
      </c>
      <c r="F10">
        <v>-0.39500000000000002</v>
      </c>
      <c r="G10">
        <v>1000</v>
      </c>
      <c r="H10">
        <v>10</v>
      </c>
      <c r="I10" t="str">
        <f>VLOOKUP(U10,[2]BaseCases!$H$2:$K$236,2,FALSE)</f>
        <v>1.0305</v>
      </c>
      <c r="J10">
        <v>0</v>
      </c>
      <c r="K10">
        <v>0</v>
      </c>
      <c r="L10">
        <f t="shared" si="0"/>
        <v>0</v>
      </c>
      <c r="M10">
        <f t="shared" si="1"/>
        <v>0</v>
      </c>
      <c r="N10">
        <v>1.6670700002133512E-2</v>
      </c>
      <c r="O10">
        <f t="shared" si="2"/>
        <v>5.3064486202832376E-4</v>
      </c>
      <c r="P10" t="str">
        <f>VLOOKUP(U10,[2]BaseCases!$H$2:$K$236,4,FALSE)</f>
        <v>0.9625</v>
      </c>
      <c r="Q10" s="12" t="str">
        <f>VLOOKUP(U10,[2]BaseCases!$H$2:$K$236,3,FALSE)</f>
        <v>1.0100</v>
      </c>
      <c r="R10">
        <v>0</v>
      </c>
      <c r="S10">
        <v>0</v>
      </c>
      <c r="T10" t="e">
        <f>IF(V10="","PSSE_Test_"&amp;A10&amp;"_"&amp;[2]Inputs!$A$1&amp;"_R0"&amp;"_SCR"&amp;ROUND(G10,2)&amp;"_XR"&amp;ROUND(H10,2)&amp;"_P"&amp;E10&amp;"_Q"&amp;VLOOKUP(F10,$AJ$3:$AK$7,2,FALSE),"Test_"&amp;A10&amp;"_"&amp;[2]Inputs!$A$1&amp;"_R0"&amp;"_SCR"&amp;ROUND(G10,2)&amp;"_XR"&amp;ROUND(H10,2)&amp;"_P"&amp;E10&amp;"_Q"&amp;VLOOKUP(F10,$AJ$3:$AK$7,2,FALSE)&amp;"_"&amp;V10)</f>
        <v>#N/A</v>
      </c>
      <c r="U10" t="str">
        <f>"PSSE_DMAT_BESSC_SCR"&amp;ROUND(G10,2)&amp;"_XR"&amp;ROUND(H10,2)&amp;"_P"&amp;E10&amp;"_Q"&amp;F10</f>
        <v>PSSE_DMAT_BESSC_SCR1000_XR10_P-1_Q-0.395</v>
      </c>
    </row>
    <row r="11" spans="1:23" x14ac:dyDescent="0.25">
      <c r="A11" s="4" t="s">
        <v>333</v>
      </c>
      <c r="B11" s="4" t="s">
        <v>17</v>
      </c>
      <c r="C11" t="s">
        <v>201</v>
      </c>
      <c r="D11">
        <v>90</v>
      </c>
      <c r="E11">
        <v>0.01</v>
      </c>
      <c r="F11">
        <v>-0.39500000000000002</v>
      </c>
      <c r="G11">
        <v>1000</v>
      </c>
      <c r="H11">
        <v>10</v>
      </c>
      <c r="I11" t="str">
        <f>VLOOKUP(U11,[2]BaseCases!$H$2:$K$236,2,FALSE)</f>
        <v>1.0304</v>
      </c>
      <c r="J11">
        <v>0</v>
      </c>
      <c r="K11">
        <v>0</v>
      </c>
      <c r="L11">
        <f t="shared" si="0"/>
        <v>0</v>
      </c>
      <c r="M11">
        <f t="shared" si="1"/>
        <v>0</v>
      </c>
      <c r="N11">
        <v>1.6670700002133512E-2</v>
      </c>
      <c r="O11">
        <f t="shared" si="2"/>
        <v>5.3064486202832376E-4</v>
      </c>
      <c r="P11" t="str">
        <f>VLOOKUP(U11,[2]BaseCases!$H$2:$K$236,4,FALSE)</f>
        <v>0.9625</v>
      </c>
      <c r="Q11" s="12" t="str">
        <f>VLOOKUP(U11,[2]BaseCases!$H$2:$K$236,3,FALSE)</f>
        <v>1.0100</v>
      </c>
      <c r="R11">
        <v>0</v>
      </c>
      <c r="S11">
        <v>0</v>
      </c>
      <c r="T11" t="e">
        <f>IF(V11="","PSSE_Test_"&amp;A11&amp;"_"&amp;[2]Inputs!$A$1&amp;"_R0"&amp;"_SCR"&amp;ROUND(G11,2)&amp;"_XR"&amp;ROUND(H11,2)&amp;"_P"&amp;E11&amp;"_Q"&amp;VLOOKUP(F11,$AJ$3:$AK$7,2,FALSE),"Test_"&amp;A11&amp;"_"&amp;[2]Inputs!$A$1&amp;"_R0"&amp;"_SCR"&amp;ROUND(G11,2)&amp;"_XR"&amp;ROUND(H11,2)&amp;"_P"&amp;E11&amp;"_Q"&amp;VLOOKUP(F11,$AJ$3:$AK$7,2,FALSE)&amp;"_"&amp;V11)</f>
        <v>#N/A</v>
      </c>
      <c r="U11" t="str">
        <f t="shared" si="3"/>
        <v>PSSE_DMAT_BESSD_SCR1000_XR10_P0.01_Q-0.395</v>
      </c>
    </row>
    <row r="12" spans="1:23" x14ac:dyDescent="0.25">
      <c r="A12" s="4" t="s">
        <v>334</v>
      </c>
      <c r="B12" s="4" t="s">
        <v>17</v>
      </c>
      <c r="C12" t="s">
        <v>202</v>
      </c>
      <c r="D12">
        <v>50</v>
      </c>
      <c r="E12">
        <v>1</v>
      </c>
      <c r="F12">
        <v>0.39500000000000002</v>
      </c>
      <c r="G12">
        <v>1000</v>
      </c>
      <c r="H12">
        <v>10</v>
      </c>
      <c r="I12" t="str">
        <f>VLOOKUP(U12,[2]BaseCases!$H$2:$K$236,2,FALSE)</f>
        <v>1.0295</v>
      </c>
      <c r="J12">
        <v>0</v>
      </c>
      <c r="K12">
        <v>0</v>
      </c>
      <c r="L12">
        <f t="shared" si="0"/>
        <v>0</v>
      </c>
      <c r="M12">
        <f t="shared" si="1"/>
        <v>0</v>
      </c>
      <c r="N12">
        <v>1.6670700002133512E-2</v>
      </c>
      <c r="O12">
        <f t="shared" si="2"/>
        <v>5.3064486202832376E-4</v>
      </c>
      <c r="P12" t="str">
        <f>VLOOKUP(U12,[2]BaseCases!$H$2:$K$236,4,FALSE)</f>
        <v>1.0625</v>
      </c>
      <c r="Q12" s="12" t="str">
        <f>VLOOKUP(U12,[2]BaseCases!$H$2:$K$236,3,FALSE)</f>
        <v>1.0500</v>
      </c>
      <c r="R12">
        <v>0</v>
      </c>
      <c r="S12">
        <v>0</v>
      </c>
      <c r="T12" t="e">
        <f>IF(V12="","PSSE_Test_"&amp;A12&amp;"_"&amp;[2]Inputs!$A$1&amp;"_R0"&amp;"_SCR"&amp;ROUND(G12,2)&amp;"_XR"&amp;ROUND(H12,2)&amp;"_P"&amp;E12&amp;"_Q"&amp;VLOOKUP(F12,$AJ$3:$AK$7,2,FALSE),"Test_"&amp;A12&amp;"_"&amp;[2]Inputs!$A$1&amp;"_R0"&amp;"_SCR"&amp;ROUND(G12,2)&amp;"_XR"&amp;ROUND(H12,2)&amp;"_P"&amp;E12&amp;"_Q"&amp;VLOOKUP(F12,$AJ$3:$AK$7,2,FALSE)&amp;"_"&amp;V12)</f>
        <v>#N/A</v>
      </c>
      <c r="U12" t="str">
        <f t="shared" si="3"/>
        <v>PSSE_DMAT_BESSD_SCR1000_XR10_P1_Q0.395</v>
      </c>
    </row>
    <row r="13" spans="1:23" x14ac:dyDescent="0.25">
      <c r="A13" s="4" t="s">
        <v>335</v>
      </c>
      <c r="B13" s="4" t="s">
        <v>17</v>
      </c>
      <c r="C13" t="s">
        <v>202</v>
      </c>
      <c r="D13">
        <v>50</v>
      </c>
      <c r="E13">
        <v>1</v>
      </c>
      <c r="F13">
        <v>-0.39500000000000002</v>
      </c>
      <c r="G13">
        <v>1000</v>
      </c>
      <c r="H13">
        <v>10</v>
      </c>
      <c r="I13" t="str">
        <f>VLOOKUP(U13,[2]BaseCases!$H$2:$K$236,2,FALSE)</f>
        <v>1.0303</v>
      </c>
      <c r="J13">
        <v>0</v>
      </c>
      <c r="K13">
        <v>0</v>
      </c>
      <c r="L13">
        <f t="shared" si="0"/>
        <v>0</v>
      </c>
      <c r="M13">
        <f t="shared" si="1"/>
        <v>0</v>
      </c>
      <c r="N13">
        <v>1.6670700002133512E-2</v>
      </c>
      <c r="O13">
        <f t="shared" si="2"/>
        <v>5.3064486202832376E-4</v>
      </c>
      <c r="P13" t="str">
        <f>VLOOKUP(U13,[2]BaseCases!$H$2:$K$236,4,FALSE)</f>
        <v>0.9750</v>
      </c>
      <c r="Q13" s="12" t="str">
        <f>VLOOKUP(U13,[2]BaseCases!$H$2:$K$236,3,FALSE)</f>
        <v>1.0100</v>
      </c>
      <c r="R13">
        <v>0</v>
      </c>
      <c r="S13">
        <v>0</v>
      </c>
      <c r="T13" t="e">
        <f>IF(V13="","PSSE_Test_"&amp;A13&amp;"_"&amp;[2]Inputs!$A$1&amp;"_R0"&amp;"_SCR"&amp;ROUND(G13,2)&amp;"_XR"&amp;ROUND(H13,2)&amp;"_P"&amp;E13&amp;"_Q"&amp;VLOOKUP(F13,$AJ$3:$AK$7,2,FALSE),"Test_"&amp;A13&amp;"_"&amp;[2]Inputs!$A$1&amp;"_R0"&amp;"_SCR"&amp;ROUND(G13,2)&amp;"_XR"&amp;ROUND(H13,2)&amp;"_P"&amp;E13&amp;"_Q"&amp;VLOOKUP(F13,$AJ$3:$AK$7,2,FALSE)&amp;"_"&amp;V13)</f>
        <v>#N/A</v>
      </c>
      <c r="U13" t="str">
        <f t="shared" si="3"/>
        <v>PSSE_DMAT_BESSD_SCR1000_XR10_P1_Q-0.395</v>
      </c>
    </row>
    <row r="14" spans="1:23" x14ac:dyDescent="0.25">
      <c r="A14" s="4" t="s">
        <v>336</v>
      </c>
      <c r="B14" s="4" t="s">
        <v>17</v>
      </c>
      <c r="C14" t="s">
        <v>203</v>
      </c>
      <c r="D14">
        <v>50</v>
      </c>
      <c r="E14">
        <v>1</v>
      </c>
      <c r="F14">
        <v>0.39500000000000002</v>
      </c>
      <c r="G14">
        <v>1000</v>
      </c>
      <c r="H14">
        <v>10</v>
      </c>
      <c r="I14" t="str">
        <f>VLOOKUP(U14,[2]BaseCases!$H$2:$K$236,2,FALSE)</f>
        <v>1.0295</v>
      </c>
      <c r="J14">
        <v>0</v>
      </c>
      <c r="K14">
        <v>0</v>
      </c>
      <c r="L14">
        <f t="shared" si="0"/>
        <v>0</v>
      </c>
      <c r="M14">
        <f t="shared" si="1"/>
        <v>0</v>
      </c>
      <c r="N14">
        <v>1.6670700002133512E-2</v>
      </c>
      <c r="O14">
        <f t="shared" si="2"/>
        <v>5.3064486202832376E-4</v>
      </c>
      <c r="P14" t="str">
        <f>VLOOKUP(U14,[2]BaseCases!$H$2:$K$236,4,FALSE)</f>
        <v>1.0625</v>
      </c>
      <c r="Q14" s="12" t="str">
        <f>VLOOKUP(U14,[2]BaseCases!$H$2:$K$236,3,FALSE)</f>
        <v>1.0500</v>
      </c>
      <c r="R14">
        <v>0</v>
      </c>
      <c r="S14">
        <v>0</v>
      </c>
      <c r="T14" t="e">
        <f>IF(V14="","PSSE_Test_"&amp;A14&amp;"_"&amp;[2]Inputs!$A$1&amp;"_R0"&amp;"_SCR"&amp;ROUND(G14,2)&amp;"_XR"&amp;ROUND(H14,2)&amp;"_P"&amp;E14&amp;"_Q"&amp;VLOOKUP(F14,$AJ$3:$AK$7,2,FALSE),"Test_"&amp;A14&amp;"_"&amp;[2]Inputs!$A$1&amp;"_R0"&amp;"_SCR"&amp;ROUND(G14,2)&amp;"_XR"&amp;ROUND(H14,2)&amp;"_P"&amp;E14&amp;"_Q"&amp;VLOOKUP(F14,$AJ$3:$AK$7,2,FALSE)&amp;"_"&amp;V14)</f>
        <v>#N/A</v>
      </c>
      <c r="U14" t="str">
        <f t="shared" si="3"/>
        <v>PSSE_DMAT_BESSD_SCR1000_XR10_P1_Q0.395</v>
      </c>
    </row>
    <row r="15" spans="1:23" x14ac:dyDescent="0.25">
      <c r="A15" s="4" t="s">
        <v>337</v>
      </c>
      <c r="B15" s="4" t="s">
        <v>17</v>
      </c>
      <c r="C15" t="s">
        <v>203</v>
      </c>
      <c r="D15">
        <v>50</v>
      </c>
      <c r="E15">
        <v>1</v>
      </c>
      <c r="F15">
        <v>-0.39500000000000002</v>
      </c>
      <c r="G15">
        <v>1000</v>
      </c>
      <c r="H15">
        <v>10</v>
      </c>
      <c r="I15" t="str">
        <f>VLOOKUP(U15,[2]BaseCases!$H$2:$K$236,2,FALSE)</f>
        <v>1.0303</v>
      </c>
      <c r="J15">
        <v>0</v>
      </c>
      <c r="K15">
        <v>0</v>
      </c>
      <c r="L15">
        <f t="shared" si="0"/>
        <v>0</v>
      </c>
      <c r="M15">
        <f t="shared" si="1"/>
        <v>0</v>
      </c>
      <c r="N15">
        <v>1.6670700002133512E-2</v>
      </c>
      <c r="O15">
        <f t="shared" si="2"/>
        <v>5.3064486202832376E-4</v>
      </c>
      <c r="P15" t="str">
        <f>VLOOKUP(U15,[2]BaseCases!$H$2:$K$236,4,FALSE)</f>
        <v>0.9750</v>
      </c>
      <c r="Q15" s="12" t="str">
        <f>VLOOKUP(U15,[2]BaseCases!$H$2:$K$236,3,FALSE)</f>
        <v>1.0100</v>
      </c>
      <c r="R15">
        <v>0</v>
      </c>
      <c r="S15">
        <v>0</v>
      </c>
      <c r="T15" t="e">
        <f>IF(V15="","PSSE_Test_"&amp;A15&amp;"_"&amp;[2]Inputs!$A$1&amp;"_R0"&amp;"_SCR"&amp;ROUND(G15,2)&amp;"_XR"&amp;ROUND(H15,2)&amp;"_P"&amp;E15&amp;"_Q"&amp;VLOOKUP(F15,$AJ$3:$AK$7,2,FALSE),"Test_"&amp;A15&amp;"_"&amp;[2]Inputs!$A$1&amp;"_R0"&amp;"_SCR"&amp;ROUND(G15,2)&amp;"_XR"&amp;ROUND(H15,2)&amp;"_P"&amp;E15&amp;"_Q"&amp;VLOOKUP(F15,$AJ$3:$AK$7,2,FALSE)&amp;"_"&amp;V15)</f>
        <v>#N/A</v>
      </c>
      <c r="U15" t="str">
        <f t="shared" si="3"/>
        <v>PSSE_DMAT_BESSD_SCR1000_XR10_P1_Q-0.395</v>
      </c>
    </row>
    <row r="16" spans="1:23" x14ac:dyDescent="0.25">
      <c r="A16" s="4" t="s">
        <v>338</v>
      </c>
      <c r="B16" s="4" t="s">
        <v>17</v>
      </c>
      <c r="C16" t="s">
        <v>204</v>
      </c>
      <c r="D16">
        <v>50</v>
      </c>
      <c r="E16">
        <v>1</v>
      </c>
      <c r="F16">
        <v>0.39500000000000002</v>
      </c>
      <c r="G16">
        <v>1000</v>
      </c>
      <c r="H16">
        <v>10</v>
      </c>
      <c r="I16" t="str">
        <f>VLOOKUP(U16,[2]BaseCases!$H$2:$K$236,2,FALSE)</f>
        <v>1.0295</v>
      </c>
      <c r="J16">
        <v>0</v>
      </c>
      <c r="K16">
        <v>0</v>
      </c>
      <c r="L16">
        <f t="shared" si="0"/>
        <v>0</v>
      </c>
      <c r="M16">
        <f t="shared" si="1"/>
        <v>0</v>
      </c>
      <c r="N16">
        <v>1.6670700002133512E-2</v>
      </c>
      <c r="O16">
        <f t="shared" si="2"/>
        <v>5.3064486202832376E-4</v>
      </c>
      <c r="P16" t="str">
        <f>VLOOKUP(U16,[2]BaseCases!$H$2:$K$236,4,FALSE)</f>
        <v>1.0625</v>
      </c>
      <c r="Q16" s="12" t="str">
        <f>VLOOKUP(U16,[2]BaseCases!$H$2:$K$236,3,FALSE)</f>
        <v>1.0500</v>
      </c>
      <c r="R16">
        <v>0</v>
      </c>
      <c r="S16">
        <v>0</v>
      </c>
      <c r="T16" t="e">
        <f>IF(V16="","PSSE_Test_"&amp;A16&amp;"_"&amp;[2]Inputs!$A$1&amp;"_R0"&amp;"_SCR"&amp;ROUND(G16,2)&amp;"_XR"&amp;ROUND(H16,2)&amp;"_P"&amp;E16&amp;"_Q"&amp;VLOOKUP(F16,$AJ$3:$AK$7,2,FALSE),"Test_"&amp;A16&amp;"_"&amp;[2]Inputs!$A$1&amp;"_R0"&amp;"_SCR"&amp;ROUND(G16,2)&amp;"_XR"&amp;ROUND(H16,2)&amp;"_P"&amp;E16&amp;"_Q"&amp;VLOOKUP(F16,$AJ$3:$AK$7,2,FALSE)&amp;"_"&amp;V16)</f>
        <v>#N/A</v>
      </c>
      <c r="U16" t="str">
        <f t="shared" si="3"/>
        <v>PSSE_DMAT_BESSD_SCR1000_XR10_P1_Q0.395</v>
      </c>
    </row>
    <row r="17" spans="1:21" x14ac:dyDescent="0.25">
      <c r="A17" s="4" t="s">
        <v>339</v>
      </c>
      <c r="B17" s="4" t="s">
        <v>17</v>
      </c>
      <c r="C17" t="s">
        <v>204</v>
      </c>
      <c r="D17">
        <v>50</v>
      </c>
      <c r="E17">
        <v>1</v>
      </c>
      <c r="F17">
        <v>-0.39500000000000002</v>
      </c>
      <c r="G17">
        <v>1000</v>
      </c>
      <c r="H17">
        <v>10</v>
      </c>
      <c r="I17" t="str">
        <f>VLOOKUP(U17,[2]BaseCases!$H$2:$K$236,2,FALSE)</f>
        <v>1.0303</v>
      </c>
      <c r="J17">
        <v>0</v>
      </c>
      <c r="K17">
        <v>0</v>
      </c>
      <c r="L17">
        <f t="shared" si="0"/>
        <v>0</v>
      </c>
      <c r="M17">
        <f t="shared" si="1"/>
        <v>0</v>
      </c>
      <c r="N17">
        <v>1.6670700002133512E-2</v>
      </c>
      <c r="O17">
        <f t="shared" si="2"/>
        <v>5.3064486202832376E-4</v>
      </c>
      <c r="P17" t="str">
        <f>VLOOKUP(U17,[2]BaseCases!$H$2:$K$236,4,FALSE)</f>
        <v>0.9750</v>
      </c>
      <c r="Q17" s="12" t="str">
        <f>VLOOKUP(U17,[2]BaseCases!$H$2:$K$236,3,FALSE)</f>
        <v>1.0100</v>
      </c>
      <c r="R17">
        <v>0</v>
      </c>
      <c r="S17">
        <v>0</v>
      </c>
      <c r="T17" t="e">
        <f>IF(V17="","PSSE_Test_"&amp;A17&amp;"_"&amp;[2]Inputs!$A$1&amp;"_R0"&amp;"_SCR"&amp;ROUND(G17,2)&amp;"_XR"&amp;ROUND(H17,2)&amp;"_P"&amp;E17&amp;"_Q"&amp;VLOOKUP(F17,$AJ$3:$AK$7,2,FALSE),"Test_"&amp;A17&amp;"_"&amp;[2]Inputs!$A$1&amp;"_R0"&amp;"_SCR"&amp;ROUND(G17,2)&amp;"_XR"&amp;ROUND(H17,2)&amp;"_P"&amp;E17&amp;"_Q"&amp;VLOOKUP(F17,$AJ$3:$AK$7,2,FALSE)&amp;"_"&amp;V17)</f>
        <v>#N/A</v>
      </c>
      <c r="U17" t="str">
        <f t="shared" si="3"/>
        <v>PSSE_DMAT_BESSD_SCR1000_XR10_P1_Q-0.395</v>
      </c>
    </row>
    <row r="18" spans="1:21" x14ac:dyDescent="0.25">
      <c r="A18" s="14" t="s">
        <v>340</v>
      </c>
      <c r="B18" s="4" t="s">
        <v>17</v>
      </c>
      <c r="C18" t="s">
        <v>204</v>
      </c>
      <c r="D18">
        <v>50</v>
      </c>
      <c r="E18">
        <v>-1</v>
      </c>
      <c r="F18">
        <v>0.39500000000000002</v>
      </c>
      <c r="G18">
        <v>1000</v>
      </c>
      <c r="H18">
        <v>10</v>
      </c>
      <c r="I18" t="str">
        <f>VLOOKUP(U18,[2]BaseCases!$H$2:$K$236,2,FALSE)</f>
        <v>1.0297</v>
      </c>
      <c r="J18">
        <v>0</v>
      </c>
      <c r="K18">
        <v>0</v>
      </c>
      <c r="L18">
        <f t="shared" si="0"/>
        <v>0</v>
      </c>
      <c r="M18">
        <f t="shared" si="1"/>
        <v>0</v>
      </c>
      <c r="N18">
        <v>1.6670700002133512E-2</v>
      </c>
      <c r="O18">
        <f t="shared" si="2"/>
        <v>5.3064486202832376E-4</v>
      </c>
      <c r="P18" t="str">
        <f>VLOOKUP(U18,[2]BaseCases!$H$2:$K$236,4,FALSE)</f>
        <v>1.0500</v>
      </c>
      <c r="Q18" s="12" t="str">
        <f>VLOOKUP(U18,[2]BaseCases!$H$2:$K$236,3,FALSE)</f>
        <v>1.0500</v>
      </c>
      <c r="R18">
        <v>0</v>
      </c>
      <c r="S18">
        <v>0</v>
      </c>
      <c r="T18" t="e">
        <f>IF(V18="","PSSE_Test_"&amp;A18&amp;"_"&amp;[2]Inputs!$A$1&amp;"_R0"&amp;"_SCR"&amp;ROUND(G18,2)&amp;"_XR"&amp;ROUND(H18,2)&amp;"_P"&amp;E18&amp;"_Q"&amp;VLOOKUP(F18,$AJ$3:$AK$7,2,FALSE),"Test_"&amp;A18&amp;"_"&amp;[2]Inputs!$A$1&amp;"_R0"&amp;"_SCR"&amp;ROUND(G18,2)&amp;"_XR"&amp;ROUND(H18,2)&amp;"_P"&amp;E18&amp;"_Q"&amp;VLOOKUP(F18,$AJ$3:$AK$7,2,FALSE)&amp;"_"&amp;V18)</f>
        <v>#N/A</v>
      </c>
      <c r="U18" t="str">
        <f>"PSSE_DMAT_BESSC_SCR"&amp;ROUND(G18,2)&amp;"_XR"&amp;ROUND(H18,2)&amp;"_P"&amp;E18&amp;"_Q"&amp;F18</f>
        <v>PSSE_DMAT_BESSC_SCR1000_XR10_P-1_Q0.395</v>
      </c>
    </row>
    <row r="19" spans="1:21" x14ac:dyDescent="0.25">
      <c r="A19" s="14" t="s">
        <v>341</v>
      </c>
      <c r="B19" s="4" t="s">
        <v>17</v>
      </c>
      <c r="C19" t="s">
        <v>204</v>
      </c>
      <c r="D19">
        <v>50</v>
      </c>
      <c r="E19">
        <v>0.01</v>
      </c>
      <c r="F19">
        <v>0.39500000000000002</v>
      </c>
      <c r="G19">
        <v>1000</v>
      </c>
      <c r="H19">
        <v>10</v>
      </c>
      <c r="I19" t="str">
        <f>VLOOKUP(U19,[2]BaseCases!$H$2:$K$236,2,FALSE)</f>
        <v>1.0296</v>
      </c>
      <c r="J19">
        <v>0</v>
      </c>
      <c r="K19">
        <v>0</v>
      </c>
      <c r="L19">
        <f t="shared" si="0"/>
        <v>0</v>
      </c>
      <c r="M19">
        <f t="shared" si="1"/>
        <v>0</v>
      </c>
      <c r="N19">
        <v>1.6670700002133512E-2</v>
      </c>
      <c r="O19">
        <f t="shared" si="2"/>
        <v>5.3064486202832376E-4</v>
      </c>
      <c r="P19" t="str">
        <f>VLOOKUP(U19,[2]BaseCases!$H$2:$K$236,4,FALSE)</f>
        <v>1.0500</v>
      </c>
      <c r="Q19" s="12" t="str">
        <f>VLOOKUP(U19,[2]BaseCases!$H$2:$K$236,3,FALSE)</f>
        <v>1.0500</v>
      </c>
      <c r="R19">
        <v>0</v>
      </c>
      <c r="S19">
        <v>0</v>
      </c>
      <c r="T19" t="e">
        <f>IF(V19="","PSSE_Test_"&amp;A19&amp;"_"&amp;[2]Inputs!$A$1&amp;"_R0"&amp;"_SCR"&amp;ROUND(G19,2)&amp;"_XR"&amp;ROUND(H19,2)&amp;"_P"&amp;E19&amp;"_Q"&amp;VLOOKUP(F19,$AJ$3:$AK$7,2,FALSE),"Test_"&amp;A19&amp;"_"&amp;[2]Inputs!$A$1&amp;"_R0"&amp;"_SCR"&amp;ROUND(G19,2)&amp;"_XR"&amp;ROUND(H19,2)&amp;"_P"&amp;E19&amp;"_Q"&amp;VLOOKUP(F19,$AJ$3:$AK$7,2,FALSE)&amp;"_"&amp;V19)</f>
        <v>#N/A</v>
      </c>
      <c r="U19" t="str">
        <f t="shared" si="3"/>
        <v>PSSE_DMAT_BESSD_SCR1000_XR10_P0.01_Q0.395</v>
      </c>
    </row>
    <row r="20" spans="1:21" x14ac:dyDescent="0.25">
      <c r="A20" s="4" t="s">
        <v>342</v>
      </c>
      <c r="B20" s="4" t="s">
        <v>17</v>
      </c>
      <c r="C20" t="s">
        <v>204</v>
      </c>
      <c r="D20">
        <v>50</v>
      </c>
      <c r="E20">
        <v>-1</v>
      </c>
      <c r="F20">
        <v>-0.39500000000000002</v>
      </c>
      <c r="G20">
        <v>1000</v>
      </c>
      <c r="H20">
        <v>10</v>
      </c>
      <c r="I20" t="str">
        <f>VLOOKUP(U20,[2]BaseCases!$H$2:$K$236,2,FALSE)</f>
        <v>1.0305</v>
      </c>
      <c r="J20">
        <v>0</v>
      </c>
      <c r="K20">
        <v>0</v>
      </c>
      <c r="L20">
        <f t="shared" si="0"/>
        <v>0</v>
      </c>
      <c r="M20">
        <f t="shared" si="1"/>
        <v>0</v>
      </c>
      <c r="N20">
        <v>1.6670700002133512E-2</v>
      </c>
      <c r="O20">
        <f t="shared" si="2"/>
        <v>5.3064486202832376E-4</v>
      </c>
      <c r="P20" t="str">
        <f>VLOOKUP(U20,[2]BaseCases!$H$2:$K$236,4,FALSE)</f>
        <v>0.9625</v>
      </c>
      <c r="Q20" s="12" t="str">
        <f>VLOOKUP(U20,[2]BaseCases!$H$2:$K$236,3,FALSE)</f>
        <v>1.0100</v>
      </c>
      <c r="R20">
        <v>0</v>
      </c>
      <c r="S20">
        <v>0</v>
      </c>
      <c r="T20" t="e">
        <f>IF(V20="","PSSE_Test_"&amp;A20&amp;"_"&amp;[2]Inputs!$A$1&amp;"_R0"&amp;"_SCR"&amp;ROUND(G20,2)&amp;"_XR"&amp;ROUND(H20,2)&amp;"_P"&amp;E20&amp;"_Q"&amp;VLOOKUP(F20,$AJ$3:$AK$7,2,FALSE),"Test_"&amp;A20&amp;"_"&amp;[2]Inputs!$A$1&amp;"_R0"&amp;"_SCR"&amp;ROUND(G20,2)&amp;"_XR"&amp;ROUND(H20,2)&amp;"_P"&amp;E20&amp;"_Q"&amp;VLOOKUP(F20,$AJ$3:$AK$7,2,FALSE)&amp;"_"&amp;V20)</f>
        <v>#N/A</v>
      </c>
      <c r="U20" t="str">
        <f>"PSSE_DMAT_BESSC_SCR"&amp;ROUND(G20,2)&amp;"_XR"&amp;ROUND(H20,2)&amp;"_P"&amp;E20&amp;"_Q"&amp;F20</f>
        <v>PSSE_DMAT_BESSC_SCR1000_XR10_P-1_Q-0.395</v>
      </c>
    </row>
    <row r="21" spans="1:21" x14ac:dyDescent="0.25">
      <c r="A21" s="4" t="s">
        <v>343</v>
      </c>
      <c r="B21" s="4" t="s">
        <v>17</v>
      </c>
      <c r="C21" t="s">
        <v>204</v>
      </c>
      <c r="D21">
        <v>50</v>
      </c>
      <c r="E21">
        <v>0.01</v>
      </c>
      <c r="F21">
        <v>-0.39500000000000002</v>
      </c>
      <c r="G21">
        <v>1000</v>
      </c>
      <c r="H21">
        <v>10</v>
      </c>
      <c r="I21" t="str">
        <f>VLOOKUP(U21,[2]BaseCases!$H$2:$K$236,2,FALSE)</f>
        <v>1.0304</v>
      </c>
      <c r="J21">
        <v>0</v>
      </c>
      <c r="K21">
        <v>0</v>
      </c>
      <c r="L21">
        <f t="shared" si="0"/>
        <v>0</v>
      </c>
      <c r="M21">
        <f t="shared" si="1"/>
        <v>0</v>
      </c>
      <c r="N21">
        <v>1.6670700002133512E-2</v>
      </c>
      <c r="O21">
        <f t="shared" si="2"/>
        <v>5.3064486202832376E-4</v>
      </c>
      <c r="P21" t="str">
        <f>VLOOKUP(U21,[2]BaseCases!$H$2:$K$236,4,FALSE)</f>
        <v>0.9625</v>
      </c>
      <c r="Q21" s="12" t="str">
        <f>VLOOKUP(U21,[2]BaseCases!$H$2:$K$236,3,FALSE)</f>
        <v>1.0100</v>
      </c>
      <c r="R21">
        <v>0</v>
      </c>
      <c r="S21">
        <v>0</v>
      </c>
      <c r="T21" t="e">
        <f>IF(V21="","PSSE_Test_"&amp;A21&amp;"_"&amp;[2]Inputs!$A$1&amp;"_R0"&amp;"_SCR"&amp;ROUND(G21,2)&amp;"_XR"&amp;ROUND(H21,2)&amp;"_P"&amp;E21&amp;"_Q"&amp;VLOOKUP(F21,$AJ$3:$AK$7,2,FALSE),"Test_"&amp;A21&amp;"_"&amp;[2]Inputs!$A$1&amp;"_R0"&amp;"_SCR"&amp;ROUND(G21,2)&amp;"_XR"&amp;ROUND(H21,2)&amp;"_P"&amp;E21&amp;"_Q"&amp;VLOOKUP(F21,$AJ$3:$AK$7,2,FALSE)&amp;"_"&amp;V21)</f>
        <v>#N/A</v>
      </c>
      <c r="U21" t="str">
        <f t="shared" si="3"/>
        <v>PSSE_DMAT_BESSD_SCR1000_XR10_P0.01_Q-0.395</v>
      </c>
    </row>
    <row r="22" spans="1:21" x14ac:dyDescent="0.25">
      <c r="A22" s="4" t="s">
        <v>344</v>
      </c>
      <c r="B22" s="4" t="s">
        <v>17</v>
      </c>
      <c r="C22" t="s">
        <v>205</v>
      </c>
      <c r="D22">
        <v>50</v>
      </c>
      <c r="E22">
        <v>1</v>
      </c>
      <c r="F22">
        <v>0.39500000000000002</v>
      </c>
      <c r="G22">
        <v>1000</v>
      </c>
      <c r="H22">
        <v>10</v>
      </c>
      <c r="I22" t="str">
        <f>VLOOKUP(U22,[2]BaseCases!$H$2:$K$236,2,FALSE)</f>
        <v>1.0295</v>
      </c>
      <c r="J22">
        <v>0</v>
      </c>
      <c r="K22">
        <v>0</v>
      </c>
      <c r="L22">
        <f t="shared" si="0"/>
        <v>0</v>
      </c>
      <c r="M22">
        <f t="shared" si="1"/>
        <v>0</v>
      </c>
      <c r="N22">
        <v>1.6670700002133512E-2</v>
      </c>
      <c r="O22">
        <f t="shared" si="2"/>
        <v>5.3064486202832376E-4</v>
      </c>
      <c r="P22" t="str">
        <f>VLOOKUP(U22,[2]BaseCases!$H$2:$K$236,4,FALSE)</f>
        <v>1.0625</v>
      </c>
      <c r="Q22" s="12" t="str">
        <f>VLOOKUP(U22,[2]BaseCases!$H$2:$K$236,3,FALSE)</f>
        <v>1.0500</v>
      </c>
      <c r="R22">
        <v>0</v>
      </c>
      <c r="S22">
        <v>0</v>
      </c>
      <c r="T22" t="e">
        <f>IF(V22="","PSSE_Test_"&amp;A22&amp;"_"&amp;[2]Inputs!$A$1&amp;"_R0"&amp;"_SCR"&amp;ROUND(G22,2)&amp;"_XR"&amp;ROUND(H22,2)&amp;"_P"&amp;E22&amp;"_Q"&amp;VLOOKUP(F22,$AJ$3:$AK$7,2,FALSE),"Test_"&amp;A22&amp;"_"&amp;[2]Inputs!$A$1&amp;"_R0"&amp;"_SCR"&amp;ROUND(G22,2)&amp;"_XR"&amp;ROUND(H22,2)&amp;"_P"&amp;E22&amp;"_Q"&amp;VLOOKUP(F22,$AJ$3:$AK$7,2,FALSE)&amp;"_"&amp;V22)</f>
        <v>#N/A</v>
      </c>
      <c r="U22" t="str">
        <f t="shared" si="3"/>
        <v>PSSE_DMAT_BESSD_SCR1000_XR10_P1_Q0.395</v>
      </c>
    </row>
    <row r="23" spans="1:21" x14ac:dyDescent="0.25">
      <c r="A23" s="4" t="s">
        <v>345</v>
      </c>
      <c r="B23" s="4" t="s">
        <v>17</v>
      </c>
      <c r="C23" t="s">
        <v>205</v>
      </c>
      <c r="D23">
        <v>50</v>
      </c>
      <c r="E23">
        <v>1</v>
      </c>
      <c r="F23">
        <v>-0.39500000000000002</v>
      </c>
      <c r="G23">
        <v>1000</v>
      </c>
      <c r="H23">
        <v>10</v>
      </c>
      <c r="I23" t="str">
        <f>VLOOKUP(U23,[2]BaseCases!$H$2:$K$236,2,FALSE)</f>
        <v>1.0303</v>
      </c>
      <c r="J23">
        <v>0</v>
      </c>
      <c r="K23">
        <v>0</v>
      </c>
      <c r="L23">
        <f t="shared" si="0"/>
        <v>0</v>
      </c>
      <c r="M23">
        <f t="shared" si="1"/>
        <v>0</v>
      </c>
      <c r="N23">
        <v>1.6670700002133512E-2</v>
      </c>
      <c r="O23">
        <f t="shared" si="2"/>
        <v>5.3064486202832376E-4</v>
      </c>
      <c r="P23" t="str">
        <f>VLOOKUP(U23,[2]BaseCases!$H$2:$K$236,4,FALSE)</f>
        <v>0.9750</v>
      </c>
      <c r="Q23" s="12" t="str">
        <f>VLOOKUP(U23,[2]BaseCases!$H$2:$K$236,3,FALSE)</f>
        <v>1.0100</v>
      </c>
      <c r="R23">
        <v>0</v>
      </c>
      <c r="S23">
        <v>0</v>
      </c>
      <c r="T23" t="e">
        <f>IF(V23="","PSSE_Test_"&amp;A23&amp;"_"&amp;[2]Inputs!$A$1&amp;"_R0"&amp;"_SCR"&amp;ROUND(G23,2)&amp;"_XR"&amp;ROUND(H23,2)&amp;"_P"&amp;E23&amp;"_Q"&amp;VLOOKUP(F23,$AJ$3:$AK$7,2,FALSE),"Test_"&amp;A23&amp;"_"&amp;[2]Inputs!$A$1&amp;"_R0"&amp;"_SCR"&amp;ROUND(G23,2)&amp;"_XR"&amp;ROUND(H23,2)&amp;"_P"&amp;E23&amp;"_Q"&amp;VLOOKUP(F23,$AJ$3:$AK$7,2,FALSE)&amp;"_"&amp;V23)</f>
        <v>#N/A</v>
      </c>
      <c r="U23" t="str">
        <f t="shared" si="3"/>
        <v>PSSE_DMAT_BESSD_SCR1000_XR10_P1_Q-0.395</v>
      </c>
    </row>
    <row r="24" spans="1:21" x14ac:dyDescent="0.25">
      <c r="A24" s="4" t="s">
        <v>346</v>
      </c>
      <c r="B24" s="4" t="s">
        <v>17</v>
      </c>
      <c r="C24" t="s">
        <v>205</v>
      </c>
      <c r="D24">
        <v>50</v>
      </c>
      <c r="E24">
        <v>-1</v>
      </c>
      <c r="F24">
        <v>0.39500000000000002</v>
      </c>
      <c r="G24">
        <v>1000</v>
      </c>
      <c r="H24">
        <v>10</v>
      </c>
      <c r="I24" t="str">
        <f>VLOOKUP(U24,[2]BaseCases!$H$2:$K$236,2,FALSE)</f>
        <v>1.0297</v>
      </c>
      <c r="J24">
        <v>0</v>
      </c>
      <c r="K24">
        <v>0</v>
      </c>
      <c r="L24">
        <f t="shared" si="0"/>
        <v>0</v>
      </c>
      <c r="M24">
        <f t="shared" si="1"/>
        <v>0</v>
      </c>
      <c r="N24">
        <v>1.6670700002133512E-2</v>
      </c>
      <c r="O24">
        <f t="shared" si="2"/>
        <v>5.3064486202832376E-4</v>
      </c>
      <c r="P24" t="str">
        <f>VLOOKUP(U24,[2]BaseCases!$H$2:$K$236,4,FALSE)</f>
        <v>1.0500</v>
      </c>
      <c r="Q24" s="12" t="str">
        <f>VLOOKUP(U24,[2]BaseCases!$H$2:$K$236,3,FALSE)</f>
        <v>1.0500</v>
      </c>
      <c r="R24">
        <v>0</v>
      </c>
      <c r="S24">
        <v>0</v>
      </c>
      <c r="T24" t="e">
        <f>IF(V24="","PSSE_Test_"&amp;A24&amp;"_"&amp;[2]Inputs!$A$1&amp;"_R0"&amp;"_SCR"&amp;ROUND(G24,2)&amp;"_XR"&amp;ROUND(H24,2)&amp;"_P"&amp;E24&amp;"_Q"&amp;VLOOKUP(F24,$AJ$3:$AK$7,2,FALSE),"Test_"&amp;A24&amp;"_"&amp;[2]Inputs!$A$1&amp;"_R0"&amp;"_SCR"&amp;ROUND(G24,2)&amp;"_XR"&amp;ROUND(H24,2)&amp;"_P"&amp;E24&amp;"_Q"&amp;VLOOKUP(F24,$AJ$3:$AK$7,2,FALSE)&amp;"_"&amp;V24)</f>
        <v>#N/A</v>
      </c>
      <c r="U24" t="str">
        <f>"PSSE_DMAT_BESSC_SCR"&amp;ROUND(G24,2)&amp;"_XR"&amp;ROUND(H24,2)&amp;"_P"&amp;E24&amp;"_Q"&amp;F24</f>
        <v>PSSE_DMAT_BESSC_SCR1000_XR10_P-1_Q0.395</v>
      </c>
    </row>
    <row r="25" spans="1:21" x14ac:dyDescent="0.25">
      <c r="A25" s="4" t="s">
        <v>347</v>
      </c>
      <c r="B25" s="4" t="s">
        <v>17</v>
      </c>
      <c r="C25" t="s">
        <v>205</v>
      </c>
      <c r="D25">
        <v>50</v>
      </c>
      <c r="E25">
        <v>0.01</v>
      </c>
      <c r="F25">
        <v>0.39500000000000002</v>
      </c>
      <c r="G25">
        <v>1000</v>
      </c>
      <c r="H25">
        <v>10</v>
      </c>
      <c r="I25" t="str">
        <f>VLOOKUP(U25,[2]BaseCases!$H$2:$K$236,2,FALSE)</f>
        <v>1.0296</v>
      </c>
      <c r="J25">
        <v>0</v>
      </c>
      <c r="K25">
        <v>0</v>
      </c>
      <c r="L25">
        <f t="shared" si="0"/>
        <v>0</v>
      </c>
      <c r="M25">
        <f t="shared" si="1"/>
        <v>0</v>
      </c>
      <c r="N25">
        <v>1.6670700002133512E-2</v>
      </c>
      <c r="O25">
        <f t="shared" si="2"/>
        <v>5.3064486202832376E-4</v>
      </c>
      <c r="P25" t="str">
        <f>VLOOKUP(U25,[2]BaseCases!$H$2:$K$236,4,FALSE)</f>
        <v>1.0500</v>
      </c>
      <c r="Q25" s="12" t="str">
        <f>VLOOKUP(U25,[2]BaseCases!$H$2:$K$236,3,FALSE)</f>
        <v>1.0500</v>
      </c>
      <c r="R25">
        <v>0</v>
      </c>
      <c r="S25">
        <v>0</v>
      </c>
      <c r="T25" t="e">
        <f>IF(V25="","PSSE_Test_"&amp;A25&amp;"_"&amp;[2]Inputs!$A$1&amp;"_R0"&amp;"_SCR"&amp;ROUND(G25,2)&amp;"_XR"&amp;ROUND(H25,2)&amp;"_P"&amp;E25&amp;"_Q"&amp;VLOOKUP(F25,$AJ$3:$AK$7,2,FALSE),"Test_"&amp;A25&amp;"_"&amp;[2]Inputs!$A$1&amp;"_R0"&amp;"_SCR"&amp;ROUND(G25,2)&amp;"_XR"&amp;ROUND(H25,2)&amp;"_P"&amp;E25&amp;"_Q"&amp;VLOOKUP(F25,$AJ$3:$AK$7,2,FALSE)&amp;"_"&amp;V25)</f>
        <v>#N/A</v>
      </c>
      <c r="U25" t="str">
        <f t="shared" si="3"/>
        <v>PSSE_DMAT_BESSD_SCR1000_XR10_P0.01_Q0.395</v>
      </c>
    </row>
    <row r="26" spans="1:21" x14ac:dyDescent="0.25">
      <c r="A26" s="4" t="s">
        <v>348</v>
      </c>
      <c r="B26" s="4" t="s">
        <v>17</v>
      </c>
      <c r="C26" t="s">
        <v>205</v>
      </c>
      <c r="D26">
        <v>50</v>
      </c>
      <c r="E26">
        <v>-1</v>
      </c>
      <c r="F26">
        <v>-0.39500000000000002</v>
      </c>
      <c r="G26">
        <v>1000</v>
      </c>
      <c r="H26">
        <v>10</v>
      </c>
      <c r="I26" t="str">
        <f>VLOOKUP(U26,[2]BaseCases!$H$2:$K$236,2,FALSE)</f>
        <v>1.0305</v>
      </c>
      <c r="J26">
        <v>0</v>
      </c>
      <c r="K26">
        <v>0</v>
      </c>
      <c r="L26">
        <f t="shared" si="0"/>
        <v>0</v>
      </c>
      <c r="M26">
        <f t="shared" si="1"/>
        <v>0</v>
      </c>
      <c r="N26">
        <v>1.6670700002133512E-2</v>
      </c>
      <c r="O26">
        <f t="shared" si="2"/>
        <v>5.3064486202832376E-4</v>
      </c>
      <c r="P26" t="str">
        <f>VLOOKUP(U26,[2]BaseCases!$H$2:$K$236,4,FALSE)</f>
        <v>0.9625</v>
      </c>
      <c r="Q26" s="12" t="str">
        <f>VLOOKUP(U26,[2]BaseCases!$H$2:$K$236,3,FALSE)</f>
        <v>1.0100</v>
      </c>
      <c r="R26">
        <v>0</v>
      </c>
      <c r="S26">
        <v>0</v>
      </c>
      <c r="T26" t="e">
        <f>IF(V26="","PSSE_Test_"&amp;A26&amp;"_"&amp;[2]Inputs!$A$1&amp;"_R0"&amp;"_SCR"&amp;ROUND(G26,2)&amp;"_XR"&amp;ROUND(H26,2)&amp;"_P"&amp;E26&amp;"_Q"&amp;VLOOKUP(F26,$AJ$3:$AK$7,2,FALSE),"Test_"&amp;A26&amp;"_"&amp;[2]Inputs!$A$1&amp;"_R0"&amp;"_SCR"&amp;ROUND(G26,2)&amp;"_XR"&amp;ROUND(H26,2)&amp;"_P"&amp;E26&amp;"_Q"&amp;VLOOKUP(F26,$AJ$3:$AK$7,2,FALSE)&amp;"_"&amp;V26)</f>
        <v>#N/A</v>
      </c>
      <c r="U26" t="str">
        <f>"PSSE_DMAT_BESSC_SCR"&amp;ROUND(G26,2)&amp;"_XR"&amp;ROUND(H26,2)&amp;"_P"&amp;E26&amp;"_Q"&amp;F26</f>
        <v>PSSE_DMAT_BESSC_SCR1000_XR10_P-1_Q-0.395</v>
      </c>
    </row>
    <row r="27" spans="1:21" x14ac:dyDescent="0.25">
      <c r="A27" s="4" t="s">
        <v>349</v>
      </c>
      <c r="B27" s="4" t="s">
        <v>17</v>
      </c>
      <c r="C27" t="s">
        <v>205</v>
      </c>
      <c r="D27">
        <v>50</v>
      </c>
      <c r="E27">
        <v>0.01</v>
      </c>
      <c r="F27">
        <v>-0.39500000000000002</v>
      </c>
      <c r="G27">
        <v>1000</v>
      </c>
      <c r="H27">
        <v>10</v>
      </c>
      <c r="I27" t="str">
        <f>VLOOKUP(U27,[2]BaseCases!$H$2:$K$236,2,FALSE)</f>
        <v>1.0304</v>
      </c>
      <c r="J27">
        <v>0</v>
      </c>
      <c r="K27">
        <v>0</v>
      </c>
      <c r="L27">
        <f t="shared" si="0"/>
        <v>0</v>
      </c>
      <c r="M27">
        <f t="shared" si="1"/>
        <v>0</v>
      </c>
      <c r="N27">
        <v>1.6670700002133512E-2</v>
      </c>
      <c r="O27">
        <f t="shared" si="2"/>
        <v>5.3064486202832376E-4</v>
      </c>
      <c r="P27" t="str">
        <f>VLOOKUP(U27,[2]BaseCases!$H$2:$K$236,4,FALSE)</f>
        <v>0.9625</v>
      </c>
      <c r="Q27" s="12" t="str">
        <f>VLOOKUP(U27,[2]BaseCases!$H$2:$K$236,3,FALSE)</f>
        <v>1.0100</v>
      </c>
      <c r="R27">
        <v>0</v>
      </c>
      <c r="S27">
        <v>0</v>
      </c>
      <c r="T27" t="e">
        <f>IF(V27="","PSSE_Test_"&amp;A27&amp;"_"&amp;[2]Inputs!$A$1&amp;"_R0"&amp;"_SCR"&amp;ROUND(G27,2)&amp;"_XR"&amp;ROUND(H27,2)&amp;"_P"&amp;E27&amp;"_Q"&amp;VLOOKUP(F27,$AJ$3:$AK$7,2,FALSE),"Test_"&amp;A27&amp;"_"&amp;[2]Inputs!$A$1&amp;"_R0"&amp;"_SCR"&amp;ROUND(G27,2)&amp;"_XR"&amp;ROUND(H27,2)&amp;"_P"&amp;E27&amp;"_Q"&amp;VLOOKUP(F27,$AJ$3:$AK$7,2,FALSE)&amp;"_"&amp;V27)</f>
        <v>#N/A</v>
      </c>
      <c r="U27" t="str">
        <f t="shared" si="3"/>
        <v>PSSE_DMAT_BESSD_SCR1000_XR10_P0.01_Q-0.395</v>
      </c>
    </row>
    <row r="28" spans="1:21" x14ac:dyDescent="0.25">
      <c r="A28" s="4" t="s">
        <v>350</v>
      </c>
      <c r="B28" s="4" t="s">
        <v>17</v>
      </c>
      <c r="C28" t="s">
        <v>206</v>
      </c>
      <c r="D28">
        <v>50</v>
      </c>
      <c r="E28">
        <v>1</v>
      </c>
      <c r="F28">
        <v>0.39500000000000002</v>
      </c>
      <c r="G28">
        <v>1000</v>
      </c>
      <c r="H28">
        <v>10</v>
      </c>
      <c r="I28" t="str">
        <f>VLOOKUP(U28,[2]BaseCases!$H$2:$K$236,2,FALSE)</f>
        <v>1.0295</v>
      </c>
      <c r="J28">
        <v>0</v>
      </c>
      <c r="K28">
        <v>0</v>
      </c>
      <c r="L28">
        <f t="shared" si="0"/>
        <v>0</v>
      </c>
      <c r="M28">
        <f t="shared" si="1"/>
        <v>0</v>
      </c>
      <c r="N28">
        <v>1.6670700002133512E-2</v>
      </c>
      <c r="O28">
        <f t="shared" si="2"/>
        <v>5.3064486202832376E-4</v>
      </c>
      <c r="P28" t="str">
        <f>VLOOKUP(U28,[2]BaseCases!$H$2:$K$236,4,FALSE)</f>
        <v>1.0625</v>
      </c>
      <c r="Q28" s="12" t="str">
        <f>VLOOKUP(U28,[2]BaseCases!$H$2:$K$236,3,FALSE)</f>
        <v>1.0500</v>
      </c>
      <c r="R28">
        <v>0</v>
      </c>
      <c r="S28">
        <v>0</v>
      </c>
      <c r="T28" t="e">
        <f>IF(V28="","PSSE_Test_"&amp;A28&amp;"_"&amp;[2]Inputs!$A$1&amp;"_R0"&amp;"_SCR"&amp;ROUND(G28,2)&amp;"_XR"&amp;ROUND(H28,2)&amp;"_P"&amp;E28&amp;"_Q"&amp;VLOOKUP(F28,$AJ$3:$AK$7,2,FALSE),"Test_"&amp;A28&amp;"_"&amp;[2]Inputs!$A$1&amp;"_R0"&amp;"_SCR"&amp;ROUND(G28,2)&amp;"_XR"&amp;ROUND(H28,2)&amp;"_P"&amp;E28&amp;"_Q"&amp;VLOOKUP(F28,$AJ$3:$AK$7,2,FALSE)&amp;"_"&amp;V28)</f>
        <v>#N/A</v>
      </c>
      <c r="U28" t="str">
        <f t="shared" si="3"/>
        <v>PSSE_DMAT_BESSD_SCR1000_XR10_P1_Q0.395</v>
      </c>
    </row>
    <row r="29" spans="1:21" x14ac:dyDescent="0.25">
      <c r="A29" s="4" t="s">
        <v>351</v>
      </c>
      <c r="B29" s="4" t="s">
        <v>17</v>
      </c>
      <c r="C29" t="s">
        <v>206</v>
      </c>
      <c r="D29">
        <v>50</v>
      </c>
      <c r="E29">
        <v>1</v>
      </c>
      <c r="F29">
        <v>-0.39500000000000002</v>
      </c>
      <c r="G29">
        <v>1000</v>
      </c>
      <c r="H29">
        <v>10</v>
      </c>
      <c r="I29" t="str">
        <f>VLOOKUP(U29,[2]BaseCases!$H$2:$K$236,2,FALSE)</f>
        <v>1.0303</v>
      </c>
      <c r="J29">
        <v>0</v>
      </c>
      <c r="K29">
        <v>0</v>
      </c>
      <c r="L29">
        <f t="shared" si="0"/>
        <v>0</v>
      </c>
      <c r="M29">
        <f t="shared" si="1"/>
        <v>0</v>
      </c>
      <c r="N29">
        <v>1.6670700002133512E-2</v>
      </c>
      <c r="O29">
        <f t="shared" si="2"/>
        <v>5.3064486202832376E-4</v>
      </c>
      <c r="P29" t="str">
        <f>VLOOKUP(U29,[2]BaseCases!$H$2:$K$236,4,FALSE)</f>
        <v>0.9750</v>
      </c>
      <c r="Q29" s="12" t="str">
        <f>VLOOKUP(U29,[2]BaseCases!$H$2:$K$236,3,FALSE)</f>
        <v>1.0100</v>
      </c>
      <c r="R29">
        <v>0</v>
      </c>
      <c r="S29">
        <v>0</v>
      </c>
      <c r="T29" t="e">
        <f>IF(V29="","PSSE_Test_"&amp;A29&amp;"_"&amp;[2]Inputs!$A$1&amp;"_R0"&amp;"_SCR"&amp;ROUND(G29,2)&amp;"_XR"&amp;ROUND(H29,2)&amp;"_P"&amp;E29&amp;"_Q"&amp;VLOOKUP(F29,$AJ$3:$AK$7,2,FALSE),"Test_"&amp;A29&amp;"_"&amp;[2]Inputs!$A$1&amp;"_R0"&amp;"_SCR"&amp;ROUND(G29,2)&amp;"_XR"&amp;ROUND(H29,2)&amp;"_P"&amp;E29&amp;"_Q"&amp;VLOOKUP(F29,$AJ$3:$AK$7,2,FALSE)&amp;"_"&amp;V29)</f>
        <v>#N/A</v>
      </c>
      <c r="U29" t="str">
        <f t="shared" si="3"/>
        <v>PSSE_DMAT_BESSD_SCR1000_XR10_P1_Q-0.395</v>
      </c>
    </row>
    <row r="30" spans="1:21" x14ac:dyDescent="0.25">
      <c r="A30" s="4" t="s">
        <v>352</v>
      </c>
      <c r="B30" s="4" t="s">
        <v>17</v>
      </c>
      <c r="C30" t="s">
        <v>206</v>
      </c>
      <c r="D30">
        <v>50</v>
      </c>
      <c r="E30">
        <v>-1</v>
      </c>
      <c r="F30">
        <v>0.39500000000000002</v>
      </c>
      <c r="G30">
        <v>1000</v>
      </c>
      <c r="H30">
        <v>10</v>
      </c>
      <c r="I30" t="str">
        <f>VLOOKUP(U30,[2]BaseCases!$H$2:$K$236,2,FALSE)</f>
        <v>1.0297</v>
      </c>
      <c r="J30">
        <v>0</v>
      </c>
      <c r="K30">
        <v>0</v>
      </c>
      <c r="L30">
        <f t="shared" si="0"/>
        <v>0</v>
      </c>
      <c r="M30">
        <f t="shared" si="1"/>
        <v>0</v>
      </c>
      <c r="N30">
        <v>1.6670700002133512E-2</v>
      </c>
      <c r="O30">
        <f t="shared" si="2"/>
        <v>5.3064486202832376E-4</v>
      </c>
      <c r="P30" t="str">
        <f>VLOOKUP(U30,[2]BaseCases!$H$2:$K$236,4,FALSE)</f>
        <v>1.0500</v>
      </c>
      <c r="Q30" s="12" t="str">
        <f>VLOOKUP(U30,[2]BaseCases!$H$2:$K$236,3,FALSE)</f>
        <v>1.0500</v>
      </c>
      <c r="R30">
        <v>0</v>
      </c>
      <c r="S30">
        <v>0</v>
      </c>
      <c r="T30" t="e">
        <f>IF(V30="","PSSE_Test_"&amp;A30&amp;"_"&amp;[2]Inputs!$A$1&amp;"_R0"&amp;"_SCR"&amp;ROUND(G30,2)&amp;"_XR"&amp;ROUND(H30,2)&amp;"_P"&amp;E30&amp;"_Q"&amp;VLOOKUP(F30,$AJ$3:$AK$7,2,FALSE),"Test_"&amp;A30&amp;"_"&amp;[2]Inputs!$A$1&amp;"_R0"&amp;"_SCR"&amp;ROUND(G30,2)&amp;"_XR"&amp;ROUND(H30,2)&amp;"_P"&amp;E30&amp;"_Q"&amp;VLOOKUP(F30,$AJ$3:$AK$7,2,FALSE)&amp;"_"&amp;V30)</f>
        <v>#N/A</v>
      </c>
      <c r="U30" t="str">
        <f>"PSSE_DMAT_BESSC_SCR"&amp;ROUND(G30,2)&amp;"_XR"&amp;ROUND(H30,2)&amp;"_P"&amp;E30&amp;"_Q"&amp;F30</f>
        <v>PSSE_DMAT_BESSC_SCR1000_XR10_P-1_Q0.395</v>
      </c>
    </row>
    <row r="31" spans="1:21" x14ac:dyDescent="0.25">
      <c r="A31" s="4" t="s">
        <v>353</v>
      </c>
      <c r="B31" s="4" t="s">
        <v>17</v>
      </c>
      <c r="C31" t="s">
        <v>206</v>
      </c>
      <c r="D31">
        <v>50</v>
      </c>
      <c r="E31">
        <v>0.01</v>
      </c>
      <c r="F31">
        <v>0.39500000000000002</v>
      </c>
      <c r="G31">
        <v>1000</v>
      </c>
      <c r="H31">
        <v>10</v>
      </c>
      <c r="I31" t="str">
        <f>VLOOKUP(U31,[2]BaseCases!$H$2:$K$236,2,FALSE)</f>
        <v>1.0296</v>
      </c>
      <c r="J31">
        <v>0</v>
      </c>
      <c r="K31">
        <v>0</v>
      </c>
      <c r="L31">
        <f t="shared" si="0"/>
        <v>0</v>
      </c>
      <c r="M31">
        <f t="shared" si="1"/>
        <v>0</v>
      </c>
      <c r="N31">
        <v>1.6670700002133512E-2</v>
      </c>
      <c r="O31">
        <f t="shared" si="2"/>
        <v>5.3064486202832376E-4</v>
      </c>
      <c r="P31" t="str">
        <f>VLOOKUP(U31,[2]BaseCases!$H$2:$K$236,4,FALSE)</f>
        <v>1.0500</v>
      </c>
      <c r="Q31" s="12" t="str">
        <f>VLOOKUP(U31,[2]BaseCases!$H$2:$K$236,3,FALSE)</f>
        <v>1.0500</v>
      </c>
      <c r="R31">
        <v>0</v>
      </c>
      <c r="S31">
        <v>0</v>
      </c>
      <c r="T31" t="e">
        <f>IF(V31="","PSSE_Test_"&amp;A31&amp;"_"&amp;[2]Inputs!$A$1&amp;"_R0"&amp;"_SCR"&amp;ROUND(G31,2)&amp;"_XR"&amp;ROUND(H31,2)&amp;"_P"&amp;E31&amp;"_Q"&amp;VLOOKUP(F31,$AJ$3:$AK$7,2,FALSE),"Test_"&amp;A31&amp;"_"&amp;[2]Inputs!$A$1&amp;"_R0"&amp;"_SCR"&amp;ROUND(G31,2)&amp;"_XR"&amp;ROUND(H31,2)&amp;"_P"&amp;E31&amp;"_Q"&amp;VLOOKUP(F31,$AJ$3:$AK$7,2,FALSE)&amp;"_"&amp;V31)</f>
        <v>#N/A</v>
      </c>
      <c r="U31" t="str">
        <f t="shared" si="3"/>
        <v>PSSE_DMAT_BESSD_SCR1000_XR10_P0.01_Q0.395</v>
      </c>
    </row>
    <row r="32" spans="1:21" x14ac:dyDescent="0.25">
      <c r="A32" s="4" t="s">
        <v>354</v>
      </c>
      <c r="B32" s="4" t="s">
        <v>17</v>
      </c>
      <c r="C32" t="s">
        <v>206</v>
      </c>
      <c r="D32">
        <v>50</v>
      </c>
      <c r="E32">
        <v>-1</v>
      </c>
      <c r="F32">
        <v>-0.39500000000000002</v>
      </c>
      <c r="G32">
        <v>1000</v>
      </c>
      <c r="H32">
        <v>10</v>
      </c>
      <c r="I32" t="str">
        <f>VLOOKUP(U32,[2]BaseCases!$H$2:$K$236,2,FALSE)</f>
        <v>1.0305</v>
      </c>
      <c r="J32">
        <v>0</v>
      </c>
      <c r="K32">
        <v>0</v>
      </c>
      <c r="L32">
        <f t="shared" si="0"/>
        <v>0</v>
      </c>
      <c r="M32">
        <f t="shared" si="1"/>
        <v>0</v>
      </c>
      <c r="N32">
        <v>1.6670700002133512E-2</v>
      </c>
      <c r="O32">
        <f t="shared" si="2"/>
        <v>5.3064486202832376E-4</v>
      </c>
      <c r="P32" t="str">
        <f>VLOOKUP(U32,[2]BaseCases!$H$2:$K$236,4,FALSE)</f>
        <v>0.9625</v>
      </c>
      <c r="Q32" s="12" t="str">
        <f>VLOOKUP(U32,[2]BaseCases!$H$2:$K$236,3,FALSE)</f>
        <v>1.0100</v>
      </c>
      <c r="R32">
        <v>0</v>
      </c>
      <c r="S32">
        <v>0</v>
      </c>
      <c r="T32" t="e">
        <f>IF(V32="","PSSE_Test_"&amp;A32&amp;"_"&amp;[2]Inputs!$A$1&amp;"_R0"&amp;"_SCR"&amp;ROUND(G32,2)&amp;"_XR"&amp;ROUND(H32,2)&amp;"_P"&amp;E32&amp;"_Q"&amp;VLOOKUP(F32,$AJ$3:$AK$7,2,FALSE),"Test_"&amp;A32&amp;"_"&amp;[2]Inputs!$A$1&amp;"_R0"&amp;"_SCR"&amp;ROUND(G32,2)&amp;"_XR"&amp;ROUND(H32,2)&amp;"_P"&amp;E32&amp;"_Q"&amp;VLOOKUP(F32,$AJ$3:$AK$7,2,FALSE)&amp;"_"&amp;V32)</f>
        <v>#N/A</v>
      </c>
      <c r="U32" t="str">
        <f>"PSSE_DMAT_BESSC_SCR"&amp;ROUND(G32,2)&amp;"_XR"&amp;ROUND(H32,2)&amp;"_P"&amp;E32&amp;"_Q"&amp;F32</f>
        <v>PSSE_DMAT_BESSC_SCR1000_XR10_P-1_Q-0.395</v>
      </c>
    </row>
    <row r="33" spans="1:21" x14ac:dyDescent="0.25">
      <c r="A33" s="4" t="s">
        <v>355</v>
      </c>
      <c r="B33" s="4" t="s">
        <v>17</v>
      </c>
      <c r="C33" t="s">
        <v>206</v>
      </c>
      <c r="D33">
        <v>50</v>
      </c>
      <c r="E33">
        <v>0.01</v>
      </c>
      <c r="F33">
        <v>-0.39500000000000002</v>
      </c>
      <c r="G33">
        <v>1000</v>
      </c>
      <c r="H33">
        <v>10</v>
      </c>
      <c r="I33" t="str">
        <f>VLOOKUP(U33,[2]BaseCases!$H$2:$K$236,2,FALSE)</f>
        <v>1.0304</v>
      </c>
      <c r="J33">
        <v>0</v>
      </c>
      <c r="K33">
        <v>0</v>
      </c>
      <c r="L33">
        <f t="shared" si="0"/>
        <v>0</v>
      </c>
      <c r="M33">
        <f t="shared" si="1"/>
        <v>0</v>
      </c>
      <c r="N33">
        <v>1.6670700002133512E-2</v>
      </c>
      <c r="O33">
        <f t="shared" si="2"/>
        <v>5.3064486202832376E-4</v>
      </c>
      <c r="P33" t="str">
        <f>VLOOKUP(U33,[2]BaseCases!$H$2:$K$236,4,FALSE)</f>
        <v>0.9625</v>
      </c>
      <c r="Q33" s="12" t="str">
        <f>VLOOKUP(U33,[2]BaseCases!$H$2:$K$236,3,FALSE)</f>
        <v>1.0100</v>
      </c>
      <c r="R33">
        <v>0</v>
      </c>
      <c r="S33">
        <v>0</v>
      </c>
      <c r="T33" t="e">
        <f>IF(V33="","PSSE_Test_"&amp;A33&amp;"_"&amp;[2]Inputs!$A$1&amp;"_R0"&amp;"_SCR"&amp;ROUND(G33,2)&amp;"_XR"&amp;ROUND(H33,2)&amp;"_P"&amp;E33&amp;"_Q"&amp;VLOOKUP(F33,$AJ$3:$AK$7,2,FALSE),"Test_"&amp;A33&amp;"_"&amp;[2]Inputs!$A$1&amp;"_R0"&amp;"_SCR"&amp;ROUND(G33,2)&amp;"_XR"&amp;ROUND(H33,2)&amp;"_P"&amp;E33&amp;"_Q"&amp;VLOOKUP(F33,$AJ$3:$AK$7,2,FALSE)&amp;"_"&amp;V33)</f>
        <v>#N/A</v>
      </c>
      <c r="U33" t="str">
        <f t="shared" si="3"/>
        <v>PSSE_DMAT_BESSD_SCR1000_XR10_P0.01_Q-0.395</v>
      </c>
    </row>
    <row r="34" spans="1:21" x14ac:dyDescent="0.25">
      <c r="A34" s="4" t="s">
        <v>356</v>
      </c>
      <c r="B34" s="4" t="s">
        <v>17</v>
      </c>
      <c r="C34" t="s">
        <v>207</v>
      </c>
      <c r="D34">
        <v>50</v>
      </c>
      <c r="E34">
        <v>1</v>
      </c>
      <c r="F34">
        <v>0.39500000000000002</v>
      </c>
      <c r="G34">
        <v>1000</v>
      </c>
      <c r="H34">
        <v>10</v>
      </c>
      <c r="I34" t="str">
        <f>VLOOKUP(U34,[2]BaseCases!$H$2:$K$236,2,FALSE)</f>
        <v>1.0295</v>
      </c>
      <c r="J34">
        <v>0</v>
      </c>
      <c r="K34">
        <v>0</v>
      </c>
      <c r="L34">
        <f t="shared" si="0"/>
        <v>0</v>
      </c>
      <c r="M34">
        <f t="shared" si="1"/>
        <v>0</v>
      </c>
      <c r="N34">
        <v>1.6670700002133512E-2</v>
      </c>
      <c r="O34">
        <f t="shared" si="2"/>
        <v>5.3064486202832376E-4</v>
      </c>
      <c r="P34" t="str">
        <f>VLOOKUP(U34,[2]BaseCases!$H$2:$K$236,4,FALSE)</f>
        <v>1.0625</v>
      </c>
      <c r="Q34" s="12" t="str">
        <f>VLOOKUP(U34,[2]BaseCases!$H$2:$K$236,3,FALSE)</f>
        <v>1.0500</v>
      </c>
      <c r="R34">
        <v>0</v>
      </c>
      <c r="S34">
        <v>0</v>
      </c>
      <c r="T34" t="e">
        <f>IF(V34="","PSSE_Test_"&amp;A34&amp;"_"&amp;[2]Inputs!$A$1&amp;"_R0"&amp;"_SCR"&amp;ROUND(G34,2)&amp;"_XR"&amp;ROUND(H34,2)&amp;"_P"&amp;E34&amp;"_Q"&amp;VLOOKUP(F34,$AJ$3:$AK$7,2,FALSE),"Test_"&amp;A34&amp;"_"&amp;[2]Inputs!$A$1&amp;"_R0"&amp;"_SCR"&amp;ROUND(G34,2)&amp;"_XR"&amp;ROUND(H34,2)&amp;"_P"&amp;E34&amp;"_Q"&amp;VLOOKUP(F34,$AJ$3:$AK$7,2,FALSE)&amp;"_"&amp;V34)</f>
        <v>#N/A</v>
      </c>
      <c r="U34" t="str">
        <f t="shared" si="3"/>
        <v>PSSE_DMAT_BESSD_SCR1000_XR10_P1_Q0.395</v>
      </c>
    </row>
    <row r="35" spans="1:21" x14ac:dyDescent="0.25">
      <c r="A35" s="4" t="s">
        <v>357</v>
      </c>
      <c r="B35" s="4" t="s">
        <v>17</v>
      </c>
      <c r="C35" t="s">
        <v>207</v>
      </c>
      <c r="D35">
        <v>50</v>
      </c>
      <c r="E35">
        <v>1</v>
      </c>
      <c r="F35">
        <v>-0.39500000000000002</v>
      </c>
      <c r="G35">
        <v>1000</v>
      </c>
      <c r="H35">
        <v>10</v>
      </c>
      <c r="I35" t="str">
        <f>VLOOKUP(U35,[2]BaseCases!$H$2:$K$236,2,FALSE)</f>
        <v>1.0303</v>
      </c>
      <c r="J35">
        <v>0</v>
      </c>
      <c r="K35">
        <v>0</v>
      </c>
      <c r="L35">
        <f t="shared" si="0"/>
        <v>0</v>
      </c>
      <c r="M35">
        <f t="shared" si="1"/>
        <v>0</v>
      </c>
      <c r="N35">
        <v>1.6670700002133512E-2</v>
      </c>
      <c r="O35">
        <f t="shared" si="2"/>
        <v>5.3064486202832376E-4</v>
      </c>
      <c r="P35" t="str">
        <f>VLOOKUP(U35,[2]BaseCases!$H$2:$K$236,4,FALSE)</f>
        <v>0.9750</v>
      </c>
      <c r="Q35" s="12" t="str">
        <f>VLOOKUP(U35,[2]BaseCases!$H$2:$K$236,3,FALSE)</f>
        <v>1.0100</v>
      </c>
      <c r="R35">
        <v>0</v>
      </c>
      <c r="S35">
        <v>0</v>
      </c>
      <c r="T35" t="e">
        <f>IF(V35="","PSSE_Test_"&amp;A35&amp;"_"&amp;[2]Inputs!$A$1&amp;"_R0"&amp;"_SCR"&amp;ROUND(G35,2)&amp;"_XR"&amp;ROUND(H35,2)&amp;"_P"&amp;E35&amp;"_Q"&amp;VLOOKUP(F35,$AJ$3:$AK$7,2,FALSE),"Test_"&amp;A35&amp;"_"&amp;[2]Inputs!$A$1&amp;"_R0"&amp;"_SCR"&amp;ROUND(G35,2)&amp;"_XR"&amp;ROUND(H35,2)&amp;"_P"&amp;E35&amp;"_Q"&amp;VLOOKUP(F35,$AJ$3:$AK$7,2,FALSE)&amp;"_"&amp;V35)</f>
        <v>#N/A</v>
      </c>
      <c r="U35" t="str">
        <f t="shared" si="3"/>
        <v>PSSE_DMAT_BESSD_SCR1000_XR10_P1_Q-0.395</v>
      </c>
    </row>
    <row r="36" spans="1:21" x14ac:dyDescent="0.25">
      <c r="A36" s="4" t="s">
        <v>358</v>
      </c>
      <c r="B36" s="4" t="s">
        <v>17</v>
      </c>
      <c r="C36" t="s">
        <v>207</v>
      </c>
      <c r="D36">
        <v>50</v>
      </c>
      <c r="E36">
        <v>-1</v>
      </c>
      <c r="F36">
        <v>0.39500000000000002</v>
      </c>
      <c r="G36">
        <v>1000</v>
      </c>
      <c r="H36">
        <v>10</v>
      </c>
      <c r="I36" t="str">
        <f>VLOOKUP(U36,[2]BaseCases!$H$2:$K$236,2,FALSE)</f>
        <v>1.0297</v>
      </c>
      <c r="J36">
        <v>0</v>
      </c>
      <c r="K36">
        <v>0</v>
      </c>
      <c r="L36">
        <f t="shared" si="0"/>
        <v>0</v>
      </c>
      <c r="M36">
        <f t="shared" si="1"/>
        <v>0</v>
      </c>
      <c r="N36">
        <v>1.6670700002133512E-2</v>
      </c>
      <c r="O36">
        <f t="shared" si="2"/>
        <v>5.3064486202832376E-4</v>
      </c>
      <c r="P36" t="str">
        <f>VLOOKUP(U36,[2]BaseCases!$H$2:$K$236,4,FALSE)</f>
        <v>1.0500</v>
      </c>
      <c r="Q36" s="12" t="str">
        <f>VLOOKUP(U36,[2]BaseCases!$H$2:$K$236,3,FALSE)</f>
        <v>1.0500</v>
      </c>
      <c r="R36">
        <v>0</v>
      </c>
      <c r="S36">
        <v>0</v>
      </c>
      <c r="T36" t="e">
        <f>IF(V36="","PSSE_Test_"&amp;A36&amp;"_"&amp;[2]Inputs!$A$1&amp;"_R0"&amp;"_SCR"&amp;ROUND(G36,2)&amp;"_XR"&amp;ROUND(H36,2)&amp;"_P"&amp;E36&amp;"_Q"&amp;VLOOKUP(F36,$AJ$3:$AK$7,2,FALSE),"Test_"&amp;A36&amp;"_"&amp;[2]Inputs!$A$1&amp;"_R0"&amp;"_SCR"&amp;ROUND(G36,2)&amp;"_XR"&amp;ROUND(H36,2)&amp;"_P"&amp;E36&amp;"_Q"&amp;VLOOKUP(F36,$AJ$3:$AK$7,2,FALSE)&amp;"_"&amp;V36)</f>
        <v>#N/A</v>
      </c>
      <c r="U36" t="str">
        <f>"PSSE_DMAT_BESSC_SCR"&amp;ROUND(G36,2)&amp;"_XR"&amp;ROUND(H36,2)&amp;"_P"&amp;E36&amp;"_Q"&amp;F36</f>
        <v>PSSE_DMAT_BESSC_SCR1000_XR10_P-1_Q0.395</v>
      </c>
    </row>
    <row r="37" spans="1:21" x14ac:dyDescent="0.25">
      <c r="A37" s="4" t="s">
        <v>359</v>
      </c>
      <c r="B37" s="4" t="s">
        <v>17</v>
      </c>
      <c r="C37" t="s">
        <v>207</v>
      </c>
      <c r="D37">
        <v>50</v>
      </c>
      <c r="E37">
        <v>0.01</v>
      </c>
      <c r="F37">
        <v>0.39500000000000002</v>
      </c>
      <c r="G37">
        <v>1000</v>
      </c>
      <c r="H37">
        <v>10</v>
      </c>
      <c r="I37" t="str">
        <f>VLOOKUP(U37,[2]BaseCases!$H$2:$K$236,2,FALSE)</f>
        <v>1.0296</v>
      </c>
      <c r="J37">
        <v>0</v>
      </c>
      <c r="K37">
        <v>0</v>
      </c>
      <c r="L37">
        <f t="shared" si="0"/>
        <v>0</v>
      </c>
      <c r="M37">
        <f t="shared" si="1"/>
        <v>0</v>
      </c>
      <c r="N37">
        <v>1.6670700002133512E-2</v>
      </c>
      <c r="O37">
        <f t="shared" si="2"/>
        <v>5.3064486202832376E-4</v>
      </c>
      <c r="P37" t="str">
        <f>VLOOKUP(U37,[2]BaseCases!$H$2:$K$236,4,FALSE)</f>
        <v>1.0500</v>
      </c>
      <c r="Q37" s="12" t="str">
        <f>VLOOKUP(U37,[2]BaseCases!$H$2:$K$236,3,FALSE)</f>
        <v>1.0500</v>
      </c>
      <c r="R37">
        <v>0</v>
      </c>
      <c r="S37">
        <v>0</v>
      </c>
      <c r="T37" t="e">
        <f>IF(V37="","PSSE_Test_"&amp;A37&amp;"_"&amp;[2]Inputs!$A$1&amp;"_R0"&amp;"_SCR"&amp;ROUND(G37,2)&amp;"_XR"&amp;ROUND(H37,2)&amp;"_P"&amp;E37&amp;"_Q"&amp;VLOOKUP(F37,$AJ$3:$AK$7,2,FALSE),"Test_"&amp;A37&amp;"_"&amp;[2]Inputs!$A$1&amp;"_R0"&amp;"_SCR"&amp;ROUND(G37,2)&amp;"_XR"&amp;ROUND(H37,2)&amp;"_P"&amp;E37&amp;"_Q"&amp;VLOOKUP(F37,$AJ$3:$AK$7,2,FALSE)&amp;"_"&amp;V37)</f>
        <v>#N/A</v>
      </c>
      <c r="U37" t="str">
        <f t="shared" si="3"/>
        <v>PSSE_DMAT_BESSD_SCR1000_XR10_P0.01_Q0.395</v>
      </c>
    </row>
    <row r="38" spans="1:21" x14ac:dyDescent="0.25">
      <c r="A38" s="4" t="s">
        <v>360</v>
      </c>
      <c r="B38" s="4" t="s">
        <v>17</v>
      </c>
      <c r="C38" t="s">
        <v>207</v>
      </c>
      <c r="D38">
        <v>50</v>
      </c>
      <c r="E38">
        <v>-1</v>
      </c>
      <c r="F38">
        <v>-0.39500000000000002</v>
      </c>
      <c r="G38">
        <v>1000</v>
      </c>
      <c r="H38">
        <v>10</v>
      </c>
      <c r="I38" t="str">
        <f>VLOOKUP(U38,[2]BaseCases!$H$2:$K$236,2,FALSE)</f>
        <v>1.0305</v>
      </c>
      <c r="J38">
        <v>0</v>
      </c>
      <c r="K38">
        <v>0</v>
      </c>
      <c r="L38">
        <f t="shared" si="0"/>
        <v>0</v>
      </c>
      <c r="M38">
        <f t="shared" si="1"/>
        <v>0</v>
      </c>
      <c r="N38">
        <v>1.6670700002133512E-2</v>
      </c>
      <c r="O38">
        <f t="shared" si="2"/>
        <v>5.3064486202832376E-4</v>
      </c>
      <c r="P38" t="str">
        <f>VLOOKUP(U38,[2]BaseCases!$H$2:$K$236,4,FALSE)</f>
        <v>0.9625</v>
      </c>
      <c r="Q38" s="12" t="str">
        <f>VLOOKUP(U38,[2]BaseCases!$H$2:$K$236,3,FALSE)</f>
        <v>1.0100</v>
      </c>
      <c r="R38">
        <v>0</v>
      </c>
      <c r="S38">
        <v>0</v>
      </c>
      <c r="T38" t="e">
        <f>IF(V38="","PSSE_Test_"&amp;A38&amp;"_"&amp;[2]Inputs!$A$1&amp;"_R0"&amp;"_SCR"&amp;ROUND(G38,2)&amp;"_XR"&amp;ROUND(H38,2)&amp;"_P"&amp;E38&amp;"_Q"&amp;VLOOKUP(F38,$AJ$3:$AK$7,2,FALSE),"Test_"&amp;A38&amp;"_"&amp;[2]Inputs!$A$1&amp;"_R0"&amp;"_SCR"&amp;ROUND(G38,2)&amp;"_XR"&amp;ROUND(H38,2)&amp;"_P"&amp;E38&amp;"_Q"&amp;VLOOKUP(F38,$AJ$3:$AK$7,2,FALSE)&amp;"_"&amp;V38)</f>
        <v>#N/A</v>
      </c>
      <c r="U38" t="str">
        <f>"PSSE_DMAT_BESSC_SCR"&amp;ROUND(G38,2)&amp;"_XR"&amp;ROUND(H38,2)&amp;"_P"&amp;E38&amp;"_Q"&amp;F38</f>
        <v>PSSE_DMAT_BESSC_SCR1000_XR10_P-1_Q-0.395</v>
      </c>
    </row>
    <row r="39" spans="1:21" x14ac:dyDescent="0.25">
      <c r="A39" s="4" t="s">
        <v>361</v>
      </c>
      <c r="B39" s="4" t="s">
        <v>17</v>
      </c>
      <c r="C39" t="s">
        <v>207</v>
      </c>
      <c r="D39">
        <v>50</v>
      </c>
      <c r="E39">
        <v>0.01</v>
      </c>
      <c r="F39">
        <v>-0.39500000000000002</v>
      </c>
      <c r="G39">
        <v>1000</v>
      </c>
      <c r="H39">
        <v>10</v>
      </c>
      <c r="I39" t="str">
        <f>VLOOKUP(U39,[2]BaseCases!$H$2:$K$236,2,FALSE)</f>
        <v>1.0304</v>
      </c>
      <c r="J39">
        <v>0</v>
      </c>
      <c r="K39">
        <v>0</v>
      </c>
      <c r="L39">
        <f t="shared" si="0"/>
        <v>0</v>
      </c>
      <c r="M39">
        <f t="shared" si="1"/>
        <v>0</v>
      </c>
      <c r="N39">
        <v>1.6670700002133512E-2</v>
      </c>
      <c r="O39">
        <f t="shared" si="2"/>
        <v>5.3064486202832376E-4</v>
      </c>
      <c r="P39" t="str">
        <f>VLOOKUP(U39,[2]BaseCases!$H$2:$K$236,4,FALSE)</f>
        <v>0.9625</v>
      </c>
      <c r="Q39" s="12" t="str">
        <f>VLOOKUP(U39,[2]BaseCases!$H$2:$K$236,3,FALSE)</f>
        <v>1.0100</v>
      </c>
      <c r="R39">
        <v>0</v>
      </c>
      <c r="S39">
        <v>0</v>
      </c>
      <c r="T39" t="e">
        <f>IF(V39="","PSSE_Test_"&amp;A39&amp;"_"&amp;[2]Inputs!$A$1&amp;"_R0"&amp;"_SCR"&amp;ROUND(G39,2)&amp;"_XR"&amp;ROUND(H39,2)&amp;"_P"&amp;E39&amp;"_Q"&amp;VLOOKUP(F39,$AJ$3:$AK$7,2,FALSE),"Test_"&amp;A39&amp;"_"&amp;[2]Inputs!$A$1&amp;"_R0"&amp;"_SCR"&amp;ROUND(G39,2)&amp;"_XR"&amp;ROUND(H39,2)&amp;"_P"&amp;E39&amp;"_Q"&amp;VLOOKUP(F39,$AJ$3:$AK$7,2,FALSE)&amp;"_"&amp;V39)</f>
        <v>#N/A</v>
      </c>
      <c r="U39" t="str">
        <f>"PSSE_DMAT_BESSD_SCR"&amp;ROUND(G39,2)&amp;"_XR"&amp;ROUND(H39,2)&amp;"_P"&amp;E39&amp;"_Q"&amp;F39</f>
        <v>PSSE_DMAT_BESSD_SCR1000_XR10_P0.01_Q-0.395</v>
      </c>
    </row>
    <row r="40" spans="1:21" x14ac:dyDescent="0.25">
      <c r="A40" s="4" t="s">
        <v>362</v>
      </c>
      <c r="B40" s="4" t="s">
        <v>17</v>
      </c>
      <c r="C40" t="s">
        <v>208</v>
      </c>
      <c r="D40">
        <v>50</v>
      </c>
      <c r="E40">
        <v>1</v>
      </c>
      <c r="F40">
        <v>0.39500000000000002</v>
      </c>
      <c r="G40">
        <v>1000</v>
      </c>
      <c r="H40">
        <v>10</v>
      </c>
      <c r="I40" t="str">
        <f>VLOOKUP(U40,[2]BaseCases!$H$2:$K$236,2,FALSE)</f>
        <v>1.0295</v>
      </c>
      <c r="J40">
        <v>0</v>
      </c>
      <c r="K40">
        <v>0</v>
      </c>
      <c r="L40">
        <f t="shared" si="0"/>
        <v>0</v>
      </c>
      <c r="M40">
        <f t="shared" si="1"/>
        <v>0</v>
      </c>
      <c r="N40">
        <v>1.6670700002133512E-2</v>
      </c>
      <c r="O40">
        <f t="shared" si="2"/>
        <v>5.3064486202832376E-4</v>
      </c>
      <c r="P40" t="str">
        <f>VLOOKUP(U40,[2]BaseCases!$H$2:$K$236,4,FALSE)</f>
        <v>1.0625</v>
      </c>
      <c r="Q40" s="12" t="str">
        <f>VLOOKUP(U40,[2]BaseCases!$H$2:$K$236,3,FALSE)</f>
        <v>1.0500</v>
      </c>
      <c r="R40">
        <v>0</v>
      </c>
      <c r="S40">
        <v>0</v>
      </c>
      <c r="T40" t="e">
        <f>IF(V40="","PSSE_Test_"&amp;A40&amp;"_"&amp;[2]Inputs!$A$1&amp;"_R0"&amp;"_SCR"&amp;ROUND(G40,2)&amp;"_XR"&amp;ROUND(H40,2)&amp;"_P"&amp;E40&amp;"_Q"&amp;VLOOKUP(F40,$AJ$3:$AK$7,2,FALSE),"Test_"&amp;A40&amp;"_"&amp;[2]Inputs!$A$1&amp;"_R0"&amp;"_SCR"&amp;ROUND(G40,2)&amp;"_XR"&amp;ROUND(H40,2)&amp;"_P"&amp;E40&amp;"_Q"&amp;VLOOKUP(F40,$AJ$3:$AK$7,2,FALSE)&amp;"_"&amp;V40)</f>
        <v>#N/A</v>
      </c>
      <c r="U40" t="str">
        <f t="shared" si="3"/>
        <v>PSSE_DMAT_BESSD_SCR1000_XR10_P1_Q0.395</v>
      </c>
    </row>
    <row r="41" spans="1:21" x14ac:dyDescent="0.25">
      <c r="A41" s="4" t="s">
        <v>363</v>
      </c>
      <c r="B41" s="4" t="s">
        <v>17</v>
      </c>
      <c r="C41" t="s">
        <v>208</v>
      </c>
      <c r="D41">
        <v>50</v>
      </c>
      <c r="E41">
        <v>1</v>
      </c>
      <c r="F41">
        <v>-0.39500000000000002</v>
      </c>
      <c r="G41">
        <v>1000</v>
      </c>
      <c r="H41">
        <v>10</v>
      </c>
      <c r="I41" t="str">
        <f>VLOOKUP(U41,[2]BaseCases!$H$2:$K$236,2,FALSE)</f>
        <v>1.0303</v>
      </c>
      <c r="J41">
        <v>0</v>
      </c>
      <c r="K41">
        <v>0</v>
      </c>
      <c r="L41">
        <f t="shared" si="0"/>
        <v>0</v>
      </c>
      <c r="M41">
        <f t="shared" si="1"/>
        <v>0</v>
      </c>
      <c r="N41">
        <v>1.6670700002133512E-2</v>
      </c>
      <c r="O41">
        <f t="shared" si="2"/>
        <v>5.3064486202832376E-4</v>
      </c>
      <c r="P41" t="str">
        <f>VLOOKUP(U41,[2]BaseCases!$H$2:$K$236,4,FALSE)</f>
        <v>0.9750</v>
      </c>
      <c r="Q41" s="12" t="str">
        <f>VLOOKUP(U41,[2]BaseCases!$H$2:$K$236,3,FALSE)</f>
        <v>1.0100</v>
      </c>
      <c r="R41">
        <v>0</v>
      </c>
      <c r="S41">
        <v>0</v>
      </c>
      <c r="T41" t="e">
        <f>IF(V41="","PSSE_Test_"&amp;A41&amp;"_"&amp;[2]Inputs!$A$1&amp;"_R0"&amp;"_SCR"&amp;ROUND(G41,2)&amp;"_XR"&amp;ROUND(H41,2)&amp;"_P"&amp;E41&amp;"_Q"&amp;VLOOKUP(F41,$AJ$3:$AK$7,2,FALSE),"Test_"&amp;A41&amp;"_"&amp;[2]Inputs!$A$1&amp;"_R0"&amp;"_SCR"&amp;ROUND(G41,2)&amp;"_XR"&amp;ROUND(H41,2)&amp;"_P"&amp;E41&amp;"_Q"&amp;VLOOKUP(F41,$AJ$3:$AK$7,2,FALSE)&amp;"_"&amp;V41)</f>
        <v>#N/A</v>
      </c>
      <c r="U41" t="str">
        <f t="shared" si="3"/>
        <v>PSSE_DMAT_BESSD_SCR1000_XR10_P1_Q-0.395</v>
      </c>
    </row>
    <row r="42" spans="1:21" x14ac:dyDescent="0.25">
      <c r="A42" s="4" t="s">
        <v>364</v>
      </c>
      <c r="B42" s="4" t="s">
        <v>17</v>
      </c>
      <c r="C42" t="s">
        <v>208</v>
      </c>
      <c r="D42">
        <v>50</v>
      </c>
      <c r="E42">
        <v>-1</v>
      </c>
      <c r="F42">
        <v>0.39500000000000002</v>
      </c>
      <c r="G42">
        <v>1000</v>
      </c>
      <c r="H42">
        <v>10</v>
      </c>
      <c r="I42" t="str">
        <f>VLOOKUP(U42,[2]BaseCases!$H$2:$K$236,2,FALSE)</f>
        <v>1.0297</v>
      </c>
      <c r="J42">
        <v>0</v>
      </c>
      <c r="K42">
        <v>0</v>
      </c>
      <c r="L42">
        <f t="shared" si="0"/>
        <v>0</v>
      </c>
      <c r="M42">
        <f t="shared" si="1"/>
        <v>0</v>
      </c>
      <c r="N42">
        <v>1.6670700002133512E-2</v>
      </c>
      <c r="O42">
        <f t="shared" si="2"/>
        <v>5.3064486202832376E-4</v>
      </c>
      <c r="P42" t="str">
        <f>VLOOKUP(U42,[2]BaseCases!$H$2:$K$236,4,FALSE)</f>
        <v>1.0500</v>
      </c>
      <c r="Q42" s="12" t="str">
        <f>VLOOKUP(U42,[2]BaseCases!$H$2:$K$236,3,FALSE)</f>
        <v>1.0500</v>
      </c>
      <c r="R42">
        <v>0</v>
      </c>
      <c r="S42">
        <v>0</v>
      </c>
      <c r="T42" t="e">
        <f>IF(V42="","PSSE_Test_"&amp;A42&amp;"_"&amp;[2]Inputs!$A$1&amp;"_R0"&amp;"_SCR"&amp;ROUND(G42,2)&amp;"_XR"&amp;ROUND(H42,2)&amp;"_P"&amp;E42&amp;"_Q"&amp;VLOOKUP(F42,$AJ$3:$AK$7,2,FALSE),"Test_"&amp;A42&amp;"_"&amp;[2]Inputs!$A$1&amp;"_R0"&amp;"_SCR"&amp;ROUND(G42,2)&amp;"_XR"&amp;ROUND(H42,2)&amp;"_P"&amp;E42&amp;"_Q"&amp;VLOOKUP(F42,$AJ$3:$AK$7,2,FALSE)&amp;"_"&amp;V42)</f>
        <v>#N/A</v>
      </c>
      <c r="U42" t="str">
        <f>"PSSE_DMAT_BESSC_SCR"&amp;ROUND(G42,2)&amp;"_XR"&amp;ROUND(H42,2)&amp;"_P"&amp;E42&amp;"_Q"&amp;F42</f>
        <v>PSSE_DMAT_BESSC_SCR1000_XR10_P-1_Q0.395</v>
      </c>
    </row>
    <row r="43" spans="1:21" x14ac:dyDescent="0.25">
      <c r="A43" s="4" t="s">
        <v>365</v>
      </c>
      <c r="B43" s="4" t="s">
        <v>17</v>
      </c>
      <c r="C43" t="s">
        <v>208</v>
      </c>
      <c r="D43">
        <v>50</v>
      </c>
      <c r="E43">
        <v>0.01</v>
      </c>
      <c r="F43">
        <v>0.39500000000000002</v>
      </c>
      <c r="G43">
        <v>1000</v>
      </c>
      <c r="H43">
        <v>10</v>
      </c>
      <c r="I43" t="str">
        <f>VLOOKUP(U43,[2]BaseCases!$H$2:$K$236,2,FALSE)</f>
        <v>1.0296</v>
      </c>
      <c r="J43">
        <v>0</v>
      </c>
      <c r="K43">
        <v>0</v>
      </c>
      <c r="L43">
        <f t="shared" si="0"/>
        <v>0</v>
      </c>
      <c r="M43">
        <f t="shared" si="1"/>
        <v>0</v>
      </c>
      <c r="N43">
        <v>1.6670700002133512E-2</v>
      </c>
      <c r="O43">
        <f t="shared" si="2"/>
        <v>5.3064486202832376E-4</v>
      </c>
      <c r="P43" t="str">
        <f>VLOOKUP(U43,[2]BaseCases!$H$2:$K$236,4,FALSE)</f>
        <v>1.0500</v>
      </c>
      <c r="Q43" s="12" t="str">
        <f>VLOOKUP(U43,[2]BaseCases!$H$2:$K$236,3,FALSE)</f>
        <v>1.0500</v>
      </c>
      <c r="R43">
        <v>0</v>
      </c>
      <c r="S43">
        <v>0</v>
      </c>
      <c r="T43" t="e">
        <f>IF(V43="","PSSE_Test_"&amp;A43&amp;"_"&amp;[2]Inputs!$A$1&amp;"_R0"&amp;"_SCR"&amp;ROUND(G43,2)&amp;"_XR"&amp;ROUND(H43,2)&amp;"_P"&amp;E43&amp;"_Q"&amp;VLOOKUP(F43,$AJ$3:$AK$7,2,FALSE),"Test_"&amp;A43&amp;"_"&amp;[2]Inputs!$A$1&amp;"_R0"&amp;"_SCR"&amp;ROUND(G43,2)&amp;"_XR"&amp;ROUND(H43,2)&amp;"_P"&amp;E43&amp;"_Q"&amp;VLOOKUP(F43,$AJ$3:$AK$7,2,FALSE)&amp;"_"&amp;V43)</f>
        <v>#N/A</v>
      </c>
      <c r="U43" t="str">
        <f t="shared" si="3"/>
        <v>PSSE_DMAT_BESSD_SCR1000_XR10_P0.01_Q0.395</v>
      </c>
    </row>
    <row r="44" spans="1:21" x14ac:dyDescent="0.25">
      <c r="A44" s="4" t="s">
        <v>366</v>
      </c>
      <c r="B44" s="4" t="s">
        <v>17</v>
      </c>
      <c r="C44" t="s">
        <v>208</v>
      </c>
      <c r="D44">
        <v>50</v>
      </c>
      <c r="E44">
        <v>-1</v>
      </c>
      <c r="F44">
        <v>-0.39500000000000002</v>
      </c>
      <c r="G44">
        <v>1000</v>
      </c>
      <c r="H44">
        <v>10</v>
      </c>
      <c r="I44" t="str">
        <f>VLOOKUP(U44,[2]BaseCases!$H$2:$K$236,2,FALSE)</f>
        <v>1.0305</v>
      </c>
      <c r="J44">
        <v>0</v>
      </c>
      <c r="K44">
        <v>0</v>
      </c>
      <c r="L44">
        <f t="shared" si="0"/>
        <v>0</v>
      </c>
      <c r="M44">
        <f t="shared" si="1"/>
        <v>0</v>
      </c>
      <c r="N44">
        <v>1.6670700002133512E-2</v>
      </c>
      <c r="O44">
        <f t="shared" si="2"/>
        <v>5.3064486202832376E-4</v>
      </c>
      <c r="P44" t="str">
        <f>VLOOKUP(U44,[2]BaseCases!$H$2:$K$236,4,FALSE)</f>
        <v>0.9625</v>
      </c>
      <c r="Q44" s="12" t="str">
        <f>VLOOKUP(U44,[2]BaseCases!$H$2:$K$236,3,FALSE)</f>
        <v>1.0100</v>
      </c>
      <c r="R44">
        <v>0</v>
      </c>
      <c r="S44">
        <v>0</v>
      </c>
      <c r="T44" t="e">
        <f>IF(V44="","PSSE_Test_"&amp;A44&amp;"_"&amp;[2]Inputs!$A$1&amp;"_R0"&amp;"_SCR"&amp;ROUND(G44,2)&amp;"_XR"&amp;ROUND(H44,2)&amp;"_P"&amp;E44&amp;"_Q"&amp;VLOOKUP(F44,$AJ$3:$AK$7,2,FALSE),"Test_"&amp;A44&amp;"_"&amp;[2]Inputs!$A$1&amp;"_R0"&amp;"_SCR"&amp;ROUND(G44,2)&amp;"_XR"&amp;ROUND(H44,2)&amp;"_P"&amp;E44&amp;"_Q"&amp;VLOOKUP(F44,$AJ$3:$AK$7,2,FALSE)&amp;"_"&amp;V44)</f>
        <v>#N/A</v>
      </c>
      <c r="U44" t="str">
        <f>"PSSE_DMAT_BESSC_SCR"&amp;ROUND(G44,2)&amp;"_XR"&amp;ROUND(H44,2)&amp;"_P"&amp;E44&amp;"_Q"&amp;F44</f>
        <v>PSSE_DMAT_BESSC_SCR1000_XR10_P-1_Q-0.395</v>
      </c>
    </row>
    <row r="45" spans="1:21" ht="15.75" thickBot="1" x14ac:dyDescent="0.3">
      <c r="A45" s="4" t="s">
        <v>367</v>
      </c>
      <c r="B45" s="4" t="s">
        <v>17</v>
      </c>
      <c r="C45" t="s">
        <v>208</v>
      </c>
      <c r="D45">
        <v>50</v>
      </c>
      <c r="E45">
        <v>0.01</v>
      </c>
      <c r="F45" s="13">
        <v>-0.39500000000000002</v>
      </c>
      <c r="G45">
        <v>1000</v>
      </c>
      <c r="H45">
        <v>10</v>
      </c>
      <c r="I45" t="str">
        <f>VLOOKUP(U45,[2]BaseCases!$H$2:$K$236,2,FALSE)</f>
        <v>1.0304</v>
      </c>
      <c r="J45">
        <v>0</v>
      </c>
      <c r="K45">
        <v>0</v>
      </c>
      <c r="L45">
        <f t="shared" si="0"/>
        <v>0</v>
      </c>
      <c r="M45">
        <f t="shared" si="1"/>
        <v>0</v>
      </c>
      <c r="N45">
        <v>1.6670700002133512E-2</v>
      </c>
      <c r="O45">
        <f t="shared" si="2"/>
        <v>5.3064486202832376E-4</v>
      </c>
      <c r="P45" t="str">
        <f>VLOOKUP(U45,[2]BaseCases!$H$2:$K$236,4,FALSE)</f>
        <v>0.9625</v>
      </c>
      <c r="Q45" s="12" t="str">
        <f>VLOOKUP(U45,[2]BaseCases!$H$2:$K$236,3,FALSE)</f>
        <v>1.0100</v>
      </c>
      <c r="R45">
        <v>0</v>
      </c>
      <c r="S45">
        <v>0</v>
      </c>
      <c r="T45" t="e">
        <f>IF(V45="","PSSE_Test_"&amp;A45&amp;"_"&amp;[2]Inputs!$A$1&amp;"_R0"&amp;"_SCR"&amp;ROUND(G45,2)&amp;"_XR"&amp;ROUND(H45,2)&amp;"_P"&amp;E45&amp;"_Q"&amp;VLOOKUP(F45,$AJ$3:$AK$7,2,FALSE),"Test_"&amp;A45&amp;"_"&amp;[2]Inputs!$A$1&amp;"_R0"&amp;"_SCR"&amp;ROUND(G45,2)&amp;"_XR"&amp;ROUND(H45,2)&amp;"_P"&amp;E45&amp;"_Q"&amp;VLOOKUP(F45,$AJ$3:$AK$7,2,FALSE)&amp;"_"&amp;V45)</f>
        <v>#N/A</v>
      </c>
      <c r="U45" t="str">
        <f t="shared" ref="U45:U63" si="4">"PSSE_DMAT_BESSD_SCR"&amp;ROUND(G45,2)&amp;"_XR"&amp;ROUND(H45,2)&amp;"_P"&amp;E45&amp;"_Q"&amp;F45</f>
        <v>PSSE_DMAT_BESSD_SCR1000_XR10_P0.01_Q-0.395</v>
      </c>
    </row>
    <row r="46" spans="1:21" ht="15.75" thickTop="1" x14ac:dyDescent="0.25">
      <c r="A46" s="4" t="s">
        <v>368</v>
      </c>
      <c r="B46" s="4" t="s">
        <v>17</v>
      </c>
      <c r="C46" t="s">
        <v>209</v>
      </c>
      <c r="D46">
        <v>30</v>
      </c>
      <c r="E46">
        <v>1</v>
      </c>
      <c r="F46">
        <v>0.39500000000000002</v>
      </c>
      <c r="G46">
        <v>1000</v>
      </c>
      <c r="H46">
        <v>10</v>
      </c>
      <c r="I46" t="str">
        <f>VLOOKUP(U46,[2]BaseCases!$H$2:$K$236,2,FALSE)</f>
        <v>1.0295</v>
      </c>
      <c r="J46">
        <v>0</v>
      </c>
      <c r="K46">
        <v>0</v>
      </c>
      <c r="L46">
        <f t="shared" si="0"/>
        <v>0</v>
      </c>
      <c r="M46">
        <f t="shared" si="1"/>
        <v>0</v>
      </c>
      <c r="N46">
        <v>1.6670700002133512E-2</v>
      </c>
      <c r="O46">
        <f t="shared" si="2"/>
        <v>5.3064486202832376E-4</v>
      </c>
      <c r="P46" t="str">
        <f>VLOOKUP(U46,[2]BaseCases!$H$2:$K$236,4,FALSE)</f>
        <v>1.0625</v>
      </c>
      <c r="Q46" s="12" t="str">
        <f>VLOOKUP(U46,[2]BaseCases!$H$2:$K$236,3,FALSE)</f>
        <v>1.0500</v>
      </c>
      <c r="R46">
        <v>0</v>
      </c>
      <c r="S46">
        <v>0</v>
      </c>
      <c r="T46" t="e">
        <f>IF(V46="","PSSE_Test_"&amp;A46&amp;"_"&amp;[2]Inputs!$A$1&amp;"_R0"&amp;"_SCR"&amp;ROUND(G46,2)&amp;"_XR"&amp;ROUND(H46,2)&amp;"_P"&amp;E46&amp;"_Q"&amp;VLOOKUP(F46,$AJ$3:$AK$7,2,FALSE),"Test_"&amp;A46&amp;"_"&amp;[2]Inputs!$A$1&amp;"_R0"&amp;"_SCR"&amp;ROUND(G46,2)&amp;"_XR"&amp;ROUND(H46,2)&amp;"_P"&amp;E46&amp;"_Q"&amp;VLOOKUP(F46,$AJ$3:$AK$7,2,FALSE)&amp;"_"&amp;V46)</f>
        <v>#N/A</v>
      </c>
      <c r="U46" t="str">
        <f t="shared" si="4"/>
        <v>PSSE_DMAT_BESSD_SCR1000_XR10_P1_Q0.395</v>
      </c>
    </row>
    <row r="47" spans="1:21" x14ac:dyDescent="0.25">
      <c r="A47" s="4" t="s">
        <v>369</v>
      </c>
      <c r="B47" s="4" t="s">
        <v>17</v>
      </c>
      <c r="C47" t="s">
        <v>209</v>
      </c>
      <c r="D47">
        <v>30</v>
      </c>
      <c r="E47">
        <v>1</v>
      </c>
      <c r="F47">
        <v>-0.39500000000000002</v>
      </c>
      <c r="G47">
        <v>1000</v>
      </c>
      <c r="H47">
        <v>10</v>
      </c>
      <c r="I47" t="str">
        <f>VLOOKUP(U47,[2]BaseCases!$H$2:$K$236,2,FALSE)</f>
        <v>1.0303</v>
      </c>
      <c r="J47">
        <v>0</v>
      </c>
      <c r="K47">
        <v>0</v>
      </c>
      <c r="L47">
        <f t="shared" si="0"/>
        <v>0</v>
      </c>
      <c r="M47">
        <f t="shared" si="1"/>
        <v>0</v>
      </c>
      <c r="N47">
        <v>1.6670700002133512E-2</v>
      </c>
      <c r="O47">
        <f t="shared" si="2"/>
        <v>5.3064486202832376E-4</v>
      </c>
      <c r="P47" t="str">
        <f>VLOOKUP(U47,[2]BaseCases!$H$2:$K$236,4,FALSE)</f>
        <v>0.9750</v>
      </c>
      <c r="Q47" s="12" t="str">
        <f>VLOOKUP(U47,[2]BaseCases!$H$2:$K$236,3,FALSE)</f>
        <v>1.0100</v>
      </c>
      <c r="R47">
        <v>0</v>
      </c>
      <c r="S47">
        <v>0</v>
      </c>
      <c r="T47" t="e">
        <f>IF(V47="","PSSE_Test_"&amp;A47&amp;"_"&amp;[2]Inputs!$A$1&amp;"_R0"&amp;"_SCR"&amp;ROUND(G47,2)&amp;"_XR"&amp;ROUND(H47,2)&amp;"_P"&amp;E47&amp;"_Q"&amp;VLOOKUP(F47,$AJ$3:$AK$7,2,FALSE),"Test_"&amp;A47&amp;"_"&amp;[2]Inputs!$A$1&amp;"_R0"&amp;"_SCR"&amp;ROUND(G47,2)&amp;"_XR"&amp;ROUND(H47,2)&amp;"_P"&amp;E47&amp;"_Q"&amp;VLOOKUP(F47,$AJ$3:$AK$7,2,FALSE)&amp;"_"&amp;V47)</f>
        <v>#N/A</v>
      </c>
      <c r="U47" t="str">
        <f t="shared" si="4"/>
        <v>PSSE_DMAT_BESSD_SCR1000_XR10_P1_Q-0.395</v>
      </c>
    </row>
    <row r="48" spans="1:21" x14ac:dyDescent="0.25">
      <c r="A48" s="4" t="s">
        <v>370</v>
      </c>
      <c r="B48" s="4" t="s">
        <v>17</v>
      </c>
      <c r="C48" t="s">
        <v>209</v>
      </c>
      <c r="D48">
        <v>30</v>
      </c>
      <c r="E48">
        <v>-1</v>
      </c>
      <c r="F48">
        <v>0.39500000000000002</v>
      </c>
      <c r="G48">
        <v>1000</v>
      </c>
      <c r="H48">
        <v>10</v>
      </c>
      <c r="I48" t="str">
        <f>VLOOKUP(U48,[2]BaseCases!$H$2:$K$236,2,FALSE)</f>
        <v>1.0297</v>
      </c>
      <c r="J48">
        <v>0</v>
      </c>
      <c r="K48">
        <v>0</v>
      </c>
      <c r="L48">
        <f t="shared" si="0"/>
        <v>0</v>
      </c>
      <c r="M48">
        <f t="shared" si="1"/>
        <v>0</v>
      </c>
      <c r="N48">
        <v>1.6670700002133512E-2</v>
      </c>
      <c r="O48">
        <f t="shared" si="2"/>
        <v>5.3064486202832376E-4</v>
      </c>
      <c r="P48" t="str">
        <f>VLOOKUP(U48,[2]BaseCases!$H$2:$K$236,4,FALSE)</f>
        <v>1.0500</v>
      </c>
      <c r="Q48" s="12" t="str">
        <f>VLOOKUP(U48,[2]BaseCases!$H$2:$K$236,3,FALSE)</f>
        <v>1.0500</v>
      </c>
      <c r="R48">
        <v>0</v>
      </c>
      <c r="S48">
        <v>0</v>
      </c>
      <c r="T48" t="e">
        <f>IF(V48="","PSSE_Test_"&amp;A48&amp;"_"&amp;[2]Inputs!$A$1&amp;"_R0"&amp;"_SCR"&amp;ROUND(G48,2)&amp;"_XR"&amp;ROUND(H48,2)&amp;"_P"&amp;E48&amp;"_Q"&amp;VLOOKUP(F48,$AJ$3:$AK$7,2,FALSE),"Test_"&amp;A48&amp;"_"&amp;[2]Inputs!$A$1&amp;"_R0"&amp;"_SCR"&amp;ROUND(G48,2)&amp;"_XR"&amp;ROUND(H48,2)&amp;"_P"&amp;E48&amp;"_Q"&amp;VLOOKUP(F48,$AJ$3:$AK$7,2,FALSE)&amp;"_"&amp;V48)</f>
        <v>#N/A</v>
      </c>
      <c r="U48" t="str">
        <f>"PSSE_DMAT_BESSC_SCR"&amp;ROUND(G48,2)&amp;"_XR"&amp;ROUND(H48,2)&amp;"_P"&amp;E48&amp;"_Q"&amp;F48</f>
        <v>PSSE_DMAT_BESSC_SCR1000_XR10_P-1_Q0.395</v>
      </c>
    </row>
    <row r="49" spans="1:23" x14ac:dyDescent="0.25">
      <c r="A49" s="4" t="s">
        <v>371</v>
      </c>
      <c r="B49" s="4" t="s">
        <v>17</v>
      </c>
      <c r="C49" t="s">
        <v>209</v>
      </c>
      <c r="D49">
        <v>30</v>
      </c>
      <c r="E49">
        <v>0.01</v>
      </c>
      <c r="F49">
        <v>0.39500000000000002</v>
      </c>
      <c r="G49">
        <v>1000</v>
      </c>
      <c r="H49">
        <v>10</v>
      </c>
      <c r="I49" t="str">
        <f>VLOOKUP(U49,[2]BaseCases!$H$2:$K$236,2,FALSE)</f>
        <v>1.0296</v>
      </c>
      <c r="J49">
        <v>0</v>
      </c>
      <c r="K49">
        <v>0</v>
      </c>
      <c r="L49">
        <f t="shared" si="0"/>
        <v>0</v>
      </c>
      <c r="M49">
        <f t="shared" si="1"/>
        <v>0</v>
      </c>
      <c r="N49">
        <v>1.6670700002133512E-2</v>
      </c>
      <c r="O49">
        <f t="shared" si="2"/>
        <v>5.3064486202832376E-4</v>
      </c>
      <c r="P49" t="str">
        <f>VLOOKUP(U49,[2]BaseCases!$H$2:$K$236,4,FALSE)</f>
        <v>1.0500</v>
      </c>
      <c r="Q49" s="12" t="str">
        <f>VLOOKUP(U49,[2]BaseCases!$H$2:$K$236,3,FALSE)</f>
        <v>1.0500</v>
      </c>
      <c r="R49">
        <v>0</v>
      </c>
      <c r="S49">
        <v>0</v>
      </c>
      <c r="T49" t="e">
        <f>IF(V49="","PSSE_Test_"&amp;A49&amp;"_"&amp;[2]Inputs!$A$1&amp;"_R0"&amp;"_SCR"&amp;ROUND(G49,2)&amp;"_XR"&amp;ROUND(H49,2)&amp;"_P"&amp;E49&amp;"_Q"&amp;VLOOKUP(F49,$AJ$3:$AK$7,2,FALSE),"Test_"&amp;A49&amp;"_"&amp;[2]Inputs!$A$1&amp;"_R0"&amp;"_SCR"&amp;ROUND(G49,2)&amp;"_XR"&amp;ROUND(H49,2)&amp;"_P"&amp;E49&amp;"_Q"&amp;VLOOKUP(F49,$AJ$3:$AK$7,2,FALSE)&amp;"_"&amp;V49)</f>
        <v>#N/A</v>
      </c>
      <c r="U49" t="str">
        <f t="shared" si="4"/>
        <v>PSSE_DMAT_BESSD_SCR1000_XR10_P0.01_Q0.395</v>
      </c>
    </row>
    <row r="50" spans="1:23" x14ac:dyDescent="0.25">
      <c r="A50" s="4" t="s">
        <v>372</v>
      </c>
      <c r="B50" s="4" t="s">
        <v>17</v>
      </c>
      <c r="C50" t="s">
        <v>209</v>
      </c>
      <c r="D50">
        <v>30</v>
      </c>
      <c r="E50">
        <v>-1</v>
      </c>
      <c r="F50">
        <v>-0.39500000000000002</v>
      </c>
      <c r="G50">
        <v>1000</v>
      </c>
      <c r="H50">
        <v>10</v>
      </c>
      <c r="I50" t="str">
        <f>VLOOKUP(U50,[2]BaseCases!$H$2:$K$236,2,FALSE)</f>
        <v>1.0305</v>
      </c>
      <c r="J50">
        <v>0</v>
      </c>
      <c r="K50">
        <v>0</v>
      </c>
      <c r="L50">
        <f t="shared" si="0"/>
        <v>0</v>
      </c>
      <c r="M50">
        <f t="shared" si="1"/>
        <v>0</v>
      </c>
      <c r="N50">
        <v>1.6670700002133512E-2</v>
      </c>
      <c r="O50">
        <f t="shared" si="2"/>
        <v>5.3064486202832376E-4</v>
      </c>
      <c r="P50" t="str">
        <f>VLOOKUP(U50,[2]BaseCases!$H$2:$K$236,4,FALSE)</f>
        <v>0.9625</v>
      </c>
      <c r="Q50" s="12" t="str">
        <f>VLOOKUP(U50,[2]BaseCases!$H$2:$K$236,3,FALSE)</f>
        <v>1.0100</v>
      </c>
      <c r="R50">
        <v>0</v>
      </c>
      <c r="S50">
        <v>0</v>
      </c>
      <c r="T50" t="e">
        <f>IF(V50="","PSSE_Test_"&amp;A50&amp;"_"&amp;[2]Inputs!$A$1&amp;"_R0"&amp;"_SCR"&amp;ROUND(G50,2)&amp;"_XR"&amp;ROUND(H50,2)&amp;"_P"&amp;E50&amp;"_Q"&amp;VLOOKUP(F50,$AJ$3:$AK$7,2,FALSE),"Test_"&amp;A50&amp;"_"&amp;[2]Inputs!$A$1&amp;"_R0"&amp;"_SCR"&amp;ROUND(G50,2)&amp;"_XR"&amp;ROUND(H50,2)&amp;"_P"&amp;E50&amp;"_Q"&amp;VLOOKUP(F50,$AJ$3:$AK$7,2,FALSE)&amp;"_"&amp;V50)</f>
        <v>#N/A</v>
      </c>
      <c r="U50" t="str">
        <f>"PSSE_DMAT_BESSC_SCR"&amp;ROUND(G50,2)&amp;"_XR"&amp;ROUND(H50,2)&amp;"_P"&amp;E50&amp;"_Q"&amp;F50</f>
        <v>PSSE_DMAT_BESSC_SCR1000_XR10_P-1_Q-0.395</v>
      </c>
    </row>
    <row r="51" spans="1:23" x14ac:dyDescent="0.25">
      <c r="A51" s="4" t="s">
        <v>373</v>
      </c>
      <c r="B51" s="4" t="s">
        <v>17</v>
      </c>
      <c r="C51" t="s">
        <v>209</v>
      </c>
      <c r="D51">
        <v>15</v>
      </c>
      <c r="E51">
        <v>0.01</v>
      </c>
      <c r="F51">
        <v>-0.39500000000000002</v>
      </c>
      <c r="G51">
        <v>1000</v>
      </c>
      <c r="H51">
        <v>10</v>
      </c>
      <c r="I51" t="str">
        <f>VLOOKUP(U51,[2]BaseCases!$H$2:$K$236,2,FALSE)</f>
        <v>1.0304</v>
      </c>
      <c r="J51">
        <v>0</v>
      </c>
      <c r="K51">
        <v>0</v>
      </c>
      <c r="L51">
        <f t="shared" si="0"/>
        <v>0</v>
      </c>
      <c r="M51">
        <f t="shared" si="1"/>
        <v>0</v>
      </c>
      <c r="N51">
        <v>1.6670700002133512E-2</v>
      </c>
      <c r="O51">
        <f t="shared" si="2"/>
        <v>5.3064486202832376E-4</v>
      </c>
      <c r="P51" t="str">
        <f>VLOOKUP(U51,[2]BaseCases!$H$2:$K$236,4,FALSE)</f>
        <v>0.9625</v>
      </c>
      <c r="Q51" s="12" t="str">
        <f>VLOOKUP(U51,[2]BaseCases!$H$2:$K$236,3,FALSE)</f>
        <v>1.0100</v>
      </c>
      <c r="R51">
        <v>0</v>
      </c>
      <c r="S51">
        <v>0</v>
      </c>
      <c r="T51" t="e">
        <f>IF(V51="","PSSE_Test_"&amp;A51&amp;"_"&amp;[2]Inputs!$A$1&amp;"_R0"&amp;"_SCR"&amp;ROUND(G51,2)&amp;"_XR"&amp;ROUND(H51,2)&amp;"_P"&amp;E51&amp;"_Q"&amp;VLOOKUP(F51,$AJ$3:$AK$7,2,FALSE),"Test_"&amp;A51&amp;"_"&amp;[2]Inputs!$A$1&amp;"_R0"&amp;"_SCR"&amp;ROUND(G51,2)&amp;"_XR"&amp;ROUND(H51,2)&amp;"_P"&amp;E51&amp;"_Q"&amp;VLOOKUP(F51,$AJ$3:$AK$7,2,FALSE)&amp;"_"&amp;V51)</f>
        <v>#N/A</v>
      </c>
      <c r="U51" t="str">
        <f t="shared" si="4"/>
        <v>PSSE_DMAT_BESSD_SCR1000_XR10_P0.01_Q-0.395</v>
      </c>
    </row>
    <row r="52" spans="1:23" x14ac:dyDescent="0.25">
      <c r="A52" s="4" t="s">
        <v>374</v>
      </c>
      <c r="B52" s="4" t="s">
        <v>17</v>
      </c>
      <c r="C52" t="s">
        <v>210</v>
      </c>
      <c r="D52">
        <v>15</v>
      </c>
      <c r="E52">
        <v>1</v>
      </c>
      <c r="F52">
        <v>0.39500000000000002</v>
      </c>
      <c r="G52">
        <v>1000</v>
      </c>
      <c r="H52">
        <v>10</v>
      </c>
      <c r="I52" t="str">
        <f>VLOOKUP(U52,[2]BaseCases!$H$2:$K$236,2,FALSE)</f>
        <v>1.0295</v>
      </c>
      <c r="J52">
        <v>0</v>
      </c>
      <c r="K52">
        <v>0</v>
      </c>
      <c r="L52">
        <f t="shared" si="0"/>
        <v>0</v>
      </c>
      <c r="M52">
        <f t="shared" si="1"/>
        <v>0</v>
      </c>
      <c r="N52">
        <v>1.6670700002133512E-2</v>
      </c>
      <c r="O52">
        <f t="shared" si="2"/>
        <v>5.3064486202832376E-4</v>
      </c>
      <c r="P52" t="str">
        <f>VLOOKUP(U52,[2]BaseCases!$H$2:$K$236,4,FALSE)</f>
        <v>1.0625</v>
      </c>
      <c r="Q52" s="12" t="str">
        <f>VLOOKUP(U52,[2]BaseCases!$H$2:$K$236,3,FALSE)</f>
        <v>1.0500</v>
      </c>
      <c r="R52">
        <v>0</v>
      </c>
      <c r="S52">
        <v>0</v>
      </c>
      <c r="T52" t="e">
        <f>IF(V52="","PSSE_Test_"&amp;A52&amp;"_"&amp;[2]Inputs!$A$1&amp;"_R0"&amp;"_SCR"&amp;ROUND(G52,2)&amp;"_XR"&amp;ROUND(H52,2)&amp;"_P"&amp;E52&amp;"_Q"&amp;VLOOKUP(F52,$AJ$3:$AK$7,2,FALSE),"Test_"&amp;A52&amp;"_"&amp;[2]Inputs!$A$1&amp;"_R0"&amp;"_SCR"&amp;ROUND(G52,2)&amp;"_XR"&amp;ROUND(H52,2)&amp;"_P"&amp;E52&amp;"_Q"&amp;VLOOKUP(F52,$AJ$3:$AK$7,2,FALSE)&amp;"_"&amp;V52)</f>
        <v>#N/A</v>
      </c>
      <c r="U52" t="str">
        <f t="shared" si="4"/>
        <v>PSSE_DMAT_BESSD_SCR1000_XR10_P1_Q0.395</v>
      </c>
    </row>
    <row r="53" spans="1:23" x14ac:dyDescent="0.25">
      <c r="A53" s="4" t="s">
        <v>375</v>
      </c>
      <c r="B53" s="4" t="s">
        <v>17</v>
      </c>
      <c r="C53" t="s">
        <v>210</v>
      </c>
      <c r="D53">
        <v>15</v>
      </c>
      <c r="E53">
        <v>1</v>
      </c>
      <c r="F53">
        <v>-0.39500000000000002</v>
      </c>
      <c r="G53">
        <v>1000</v>
      </c>
      <c r="H53">
        <v>10</v>
      </c>
      <c r="I53" t="str">
        <f>VLOOKUP(U53,[2]BaseCases!$H$2:$K$236,2,FALSE)</f>
        <v>1.0303</v>
      </c>
      <c r="J53">
        <v>0</v>
      </c>
      <c r="K53">
        <v>0</v>
      </c>
      <c r="L53">
        <f t="shared" si="0"/>
        <v>0</v>
      </c>
      <c r="M53">
        <f t="shared" si="1"/>
        <v>0</v>
      </c>
      <c r="N53">
        <v>1.6670700002133512E-2</v>
      </c>
      <c r="O53">
        <f t="shared" si="2"/>
        <v>5.3064486202832376E-4</v>
      </c>
      <c r="P53" t="str">
        <f>VLOOKUP(U53,[2]BaseCases!$H$2:$K$236,4,FALSE)</f>
        <v>0.9750</v>
      </c>
      <c r="Q53" s="12" t="str">
        <f>VLOOKUP(U53,[2]BaseCases!$H$2:$K$236,3,FALSE)</f>
        <v>1.0100</v>
      </c>
      <c r="R53">
        <v>0</v>
      </c>
      <c r="S53">
        <v>0</v>
      </c>
      <c r="T53" t="e">
        <f>IF(V53="","PSSE_Test_"&amp;A53&amp;"_"&amp;[2]Inputs!$A$1&amp;"_R0"&amp;"_SCR"&amp;ROUND(G53,2)&amp;"_XR"&amp;ROUND(H53,2)&amp;"_P"&amp;E53&amp;"_Q"&amp;VLOOKUP(F53,$AJ$3:$AK$7,2,FALSE),"Test_"&amp;A53&amp;"_"&amp;[2]Inputs!$A$1&amp;"_R0"&amp;"_SCR"&amp;ROUND(G53,2)&amp;"_XR"&amp;ROUND(H53,2)&amp;"_P"&amp;E53&amp;"_Q"&amp;VLOOKUP(F53,$AJ$3:$AK$7,2,FALSE)&amp;"_"&amp;V53)</f>
        <v>#N/A</v>
      </c>
      <c r="U53" t="str">
        <f t="shared" si="4"/>
        <v>PSSE_DMAT_BESSD_SCR1000_XR10_P1_Q-0.395</v>
      </c>
    </row>
    <row r="54" spans="1:23" x14ac:dyDescent="0.25">
      <c r="A54" s="4" t="s">
        <v>376</v>
      </c>
      <c r="B54" s="4" t="s">
        <v>17</v>
      </c>
      <c r="C54" t="s">
        <v>210</v>
      </c>
      <c r="D54">
        <v>15</v>
      </c>
      <c r="E54">
        <v>-1</v>
      </c>
      <c r="F54">
        <v>0.39500000000000002</v>
      </c>
      <c r="G54">
        <v>1000</v>
      </c>
      <c r="H54">
        <v>10</v>
      </c>
      <c r="I54" t="str">
        <f>VLOOKUP(U54,[2]BaseCases!$H$2:$K$236,2,FALSE)</f>
        <v>1.0297</v>
      </c>
      <c r="J54">
        <v>0</v>
      </c>
      <c r="K54">
        <v>0</v>
      </c>
      <c r="L54">
        <f t="shared" si="0"/>
        <v>0</v>
      </c>
      <c r="M54">
        <f t="shared" si="1"/>
        <v>0</v>
      </c>
      <c r="N54">
        <v>1.6670700002133512E-2</v>
      </c>
      <c r="O54">
        <f t="shared" si="2"/>
        <v>5.3064486202832376E-4</v>
      </c>
      <c r="P54" t="str">
        <f>VLOOKUP(U54,[2]BaseCases!$H$2:$K$236,4,FALSE)</f>
        <v>1.0500</v>
      </c>
      <c r="Q54" s="12" t="str">
        <f>VLOOKUP(U54,[2]BaseCases!$H$2:$K$236,3,FALSE)</f>
        <v>1.0500</v>
      </c>
      <c r="R54">
        <v>0</v>
      </c>
      <c r="S54">
        <v>0</v>
      </c>
      <c r="T54" t="e">
        <f>IF(V54="","PSSE_Test_"&amp;A54&amp;"_"&amp;[2]Inputs!$A$1&amp;"_R0"&amp;"_SCR"&amp;ROUND(G54,2)&amp;"_XR"&amp;ROUND(H54,2)&amp;"_P"&amp;E54&amp;"_Q"&amp;VLOOKUP(F54,$AJ$3:$AK$7,2,FALSE),"Test_"&amp;A54&amp;"_"&amp;[2]Inputs!$A$1&amp;"_R0"&amp;"_SCR"&amp;ROUND(G54,2)&amp;"_XR"&amp;ROUND(H54,2)&amp;"_P"&amp;E54&amp;"_Q"&amp;VLOOKUP(F54,$AJ$3:$AK$7,2,FALSE)&amp;"_"&amp;V54)</f>
        <v>#N/A</v>
      </c>
      <c r="U54" t="str">
        <f>"PSSE_DMAT_BESSC_SCR"&amp;ROUND(G54,2)&amp;"_XR"&amp;ROUND(H54,2)&amp;"_P"&amp;E54&amp;"_Q"&amp;F54</f>
        <v>PSSE_DMAT_BESSC_SCR1000_XR10_P-1_Q0.395</v>
      </c>
    </row>
    <row r="55" spans="1:23" x14ac:dyDescent="0.25">
      <c r="A55" s="4" t="s">
        <v>377</v>
      </c>
      <c r="B55" s="4" t="s">
        <v>17</v>
      </c>
      <c r="C55" t="s">
        <v>210</v>
      </c>
      <c r="D55">
        <v>15</v>
      </c>
      <c r="E55">
        <v>0.01</v>
      </c>
      <c r="F55">
        <v>0.39500000000000002</v>
      </c>
      <c r="G55">
        <v>1000</v>
      </c>
      <c r="H55">
        <v>10</v>
      </c>
      <c r="I55" t="str">
        <f>VLOOKUP(U55,[2]BaseCases!$H$2:$K$236,2,FALSE)</f>
        <v>1.0296</v>
      </c>
      <c r="J55">
        <v>0</v>
      </c>
      <c r="K55">
        <v>0</v>
      </c>
      <c r="L55">
        <f t="shared" si="0"/>
        <v>0</v>
      </c>
      <c r="M55">
        <f t="shared" si="1"/>
        <v>0</v>
      </c>
      <c r="N55">
        <v>1.6670700002133512E-2</v>
      </c>
      <c r="O55">
        <f t="shared" si="2"/>
        <v>5.3064486202832376E-4</v>
      </c>
      <c r="P55" t="str">
        <f>VLOOKUP(U55,[2]BaseCases!$H$2:$K$236,4,FALSE)</f>
        <v>1.0500</v>
      </c>
      <c r="Q55" s="12" t="str">
        <f>VLOOKUP(U55,[2]BaseCases!$H$2:$K$236,3,FALSE)</f>
        <v>1.0500</v>
      </c>
      <c r="R55">
        <v>0</v>
      </c>
      <c r="S55">
        <v>0</v>
      </c>
      <c r="T55" t="e">
        <f>IF(V55="","PSSE_Test_"&amp;A55&amp;"_"&amp;[2]Inputs!$A$1&amp;"_R0"&amp;"_SCR"&amp;ROUND(G55,2)&amp;"_XR"&amp;ROUND(H55,2)&amp;"_P"&amp;E55&amp;"_Q"&amp;VLOOKUP(F55,$AJ$3:$AK$7,2,FALSE),"Test_"&amp;A55&amp;"_"&amp;[2]Inputs!$A$1&amp;"_R0"&amp;"_SCR"&amp;ROUND(G55,2)&amp;"_XR"&amp;ROUND(H55,2)&amp;"_P"&amp;E55&amp;"_Q"&amp;VLOOKUP(F55,$AJ$3:$AK$7,2,FALSE)&amp;"_"&amp;V55)</f>
        <v>#N/A</v>
      </c>
      <c r="U55" t="str">
        <f t="shared" si="4"/>
        <v>PSSE_DMAT_BESSD_SCR1000_XR10_P0.01_Q0.395</v>
      </c>
    </row>
    <row r="56" spans="1:23" x14ac:dyDescent="0.25">
      <c r="A56" s="4" t="s">
        <v>378</v>
      </c>
      <c r="B56" s="4" t="s">
        <v>17</v>
      </c>
      <c r="C56" t="s">
        <v>210</v>
      </c>
      <c r="D56">
        <v>15</v>
      </c>
      <c r="E56">
        <v>-1</v>
      </c>
      <c r="F56">
        <v>-0.39500000000000002</v>
      </c>
      <c r="G56">
        <v>1000</v>
      </c>
      <c r="H56">
        <v>10</v>
      </c>
      <c r="I56" t="str">
        <f>VLOOKUP(U56,[2]BaseCases!$H$2:$K$236,2,FALSE)</f>
        <v>1.0305</v>
      </c>
      <c r="J56">
        <v>0</v>
      </c>
      <c r="K56">
        <v>0</v>
      </c>
      <c r="L56">
        <f t="shared" si="0"/>
        <v>0</v>
      </c>
      <c r="M56">
        <f t="shared" si="1"/>
        <v>0</v>
      </c>
      <c r="N56">
        <v>1.6670700002133512E-2</v>
      </c>
      <c r="O56">
        <f t="shared" si="2"/>
        <v>5.3064486202832376E-4</v>
      </c>
      <c r="P56" t="str">
        <f>VLOOKUP(U56,[2]BaseCases!$H$2:$K$236,4,FALSE)</f>
        <v>0.9625</v>
      </c>
      <c r="Q56" s="12" t="str">
        <f>VLOOKUP(U56,[2]BaseCases!$H$2:$K$236,3,FALSE)</f>
        <v>1.0100</v>
      </c>
      <c r="R56">
        <v>0</v>
      </c>
      <c r="S56">
        <v>0</v>
      </c>
      <c r="T56" t="e">
        <f>IF(V56="","PSSE_Test_"&amp;A56&amp;"_"&amp;[2]Inputs!$A$1&amp;"_R0"&amp;"_SCR"&amp;ROUND(G56,2)&amp;"_XR"&amp;ROUND(H56,2)&amp;"_P"&amp;E56&amp;"_Q"&amp;VLOOKUP(F56,$AJ$3:$AK$7,2,FALSE),"Test_"&amp;A56&amp;"_"&amp;[2]Inputs!$A$1&amp;"_R0"&amp;"_SCR"&amp;ROUND(G56,2)&amp;"_XR"&amp;ROUND(H56,2)&amp;"_P"&amp;E56&amp;"_Q"&amp;VLOOKUP(F56,$AJ$3:$AK$7,2,FALSE)&amp;"_"&amp;V56)</f>
        <v>#N/A</v>
      </c>
      <c r="U56" t="str">
        <f>"PSSE_DMAT_BESSC_SCR"&amp;ROUND(G56,2)&amp;"_XR"&amp;ROUND(H56,2)&amp;"_P"&amp;E56&amp;"_Q"&amp;F56</f>
        <v>PSSE_DMAT_BESSC_SCR1000_XR10_P-1_Q-0.395</v>
      </c>
    </row>
    <row r="57" spans="1:23" x14ac:dyDescent="0.25">
      <c r="A57" s="4" t="s">
        <v>379</v>
      </c>
      <c r="B57" s="4" t="s">
        <v>17</v>
      </c>
      <c r="C57" t="s">
        <v>210</v>
      </c>
      <c r="D57">
        <v>15</v>
      </c>
      <c r="E57">
        <v>0.01</v>
      </c>
      <c r="F57">
        <v>-0.39500000000000002</v>
      </c>
      <c r="G57">
        <v>1000</v>
      </c>
      <c r="H57">
        <v>10</v>
      </c>
      <c r="I57" t="str">
        <f>VLOOKUP(U57,[2]BaseCases!$H$2:$K$236,2,FALSE)</f>
        <v>1.0304</v>
      </c>
      <c r="J57">
        <v>0</v>
      </c>
      <c r="K57">
        <v>0</v>
      </c>
      <c r="L57">
        <f t="shared" si="0"/>
        <v>0</v>
      </c>
      <c r="M57">
        <f t="shared" si="1"/>
        <v>0</v>
      </c>
      <c r="N57">
        <v>1.6670700002133512E-2</v>
      </c>
      <c r="O57">
        <f t="shared" si="2"/>
        <v>5.3064486202832376E-4</v>
      </c>
      <c r="P57" t="str">
        <f>VLOOKUP(U57,[2]BaseCases!$H$2:$K$236,4,FALSE)</f>
        <v>0.9625</v>
      </c>
      <c r="Q57" s="12" t="str">
        <f>VLOOKUP(U57,[2]BaseCases!$H$2:$K$236,3,FALSE)</f>
        <v>1.0100</v>
      </c>
      <c r="R57">
        <v>0</v>
      </c>
      <c r="S57">
        <v>0</v>
      </c>
      <c r="T57" t="e">
        <f>IF(V57="","PSSE_Test_"&amp;A57&amp;"_"&amp;[2]Inputs!$A$1&amp;"_R0"&amp;"_SCR"&amp;ROUND(G57,2)&amp;"_XR"&amp;ROUND(H57,2)&amp;"_P"&amp;E57&amp;"_Q"&amp;VLOOKUP(F57,$AJ$3:$AK$7,2,FALSE),"Test_"&amp;A57&amp;"_"&amp;[2]Inputs!$A$1&amp;"_R0"&amp;"_SCR"&amp;ROUND(G57,2)&amp;"_XR"&amp;ROUND(H57,2)&amp;"_P"&amp;E57&amp;"_Q"&amp;VLOOKUP(F57,$AJ$3:$AK$7,2,FALSE)&amp;"_"&amp;V57)</f>
        <v>#N/A</v>
      </c>
      <c r="U57" t="str">
        <f t="shared" si="4"/>
        <v>PSSE_DMAT_BESSD_SCR1000_XR10_P0.01_Q-0.395</v>
      </c>
    </row>
    <row r="58" spans="1:23" x14ac:dyDescent="0.25">
      <c r="A58" s="4" t="s">
        <v>380</v>
      </c>
      <c r="B58" s="4" t="s">
        <v>17</v>
      </c>
      <c r="C58" t="s">
        <v>211</v>
      </c>
      <c r="D58">
        <v>15</v>
      </c>
      <c r="E58">
        <v>1</v>
      </c>
      <c r="F58">
        <v>0.39500000000000002</v>
      </c>
      <c r="G58">
        <v>1000</v>
      </c>
      <c r="H58">
        <v>10</v>
      </c>
      <c r="I58" t="str">
        <f>VLOOKUP(U58,[2]BaseCases!$H$2:$K$236,2,FALSE)</f>
        <v>1.0295</v>
      </c>
      <c r="J58">
        <v>0</v>
      </c>
      <c r="K58">
        <v>0</v>
      </c>
      <c r="L58">
        <f t="shared" si="0"/>
        <v>0</v>
      </c>
      <c r="M58">
        <f t="shared" si="1"/>
        <v>0</v>
      </c>
      <c r="N58">
        <v>1.6670700002133512E-2</v>
      </c>
      <c r="O58">
        <f t="shared" si="2"/>
        <v>5.3064486202832376E-4</v>
      </c>
      <c r="P58" t="str">
        <f>VLOOKUP(U58,[2]BaseCases!$H$2:$K$236,4,FALSE)</f>
        <v>1.0625</v>
      </c>
      <c r="Q58" s="12" t="str">
        <f>VLOOKUP(U58,[2]BaseCases!$H$2:$K$236,3,FALSE)</f>
        <v>1.0500</v>
      </c>
      <c r="R58">
        <v>0</v>
      </c>
      <c r="S58">
        <v>0</v>
      </c>
      <c r="T58" t="e">
        <f>IF(V58="","PSSE_Test_"&amp;A58&amp;"_"&amp;[2]Inputs!$A$1&amp;"_R0"&amp;"_SCR"&amp;ROUND(G58,2)&amp;"_XR"&amp;ROUND(H58,2)&amp;"_P"&amp;E58&amp;"_Q"&amp;VLOOKUP(F58,$AJ$3:$AK$7,2,FALSE),"Test_"&amp;A58&amp;"_"&amp;[2]Inputs!$A$1&amp;"_R0"&amp;"_SCR"&amp;ROUND(G58,2)&amp;"_XR"&amp;ROUND(H58,2)&amp;"_P"&amp;E58&amp;"_Q"&amp;VLOOKUP(F58,$AJ$3:$AK$7,2,FALSE)&amp;"_"&amp;V58)</f>
        <v>#N/A</v>
      </c>
      <c r="U58" t="str">
        <f t="shared" si="4"/>
        <v>PSSE_DMAT_BESSD_SCR1000_XR10_P1_Q0.395</v>
      </c>
    </row>
    <row r="59" spans="1:23" x14ac:dyDescent="0.25">
      <c r="A59" s="4" t="s">
        <v>381</v>
      </c>
      <c r="B59" s="4" t="s">
        <v>17</v>
      </c>
      <c r="C59" t="s">
        <v>211</v>
      </c>
      <c r="D59">
        <v>15</v>
      </c>
      <c r="E59">
        <v>1</v>
      </c>
      <c r="F59">
        <v>-0.39500000000000002</v>
      </c>
      <c r="G59">
        <v>1000</v>
      </c>
      <c r="H59">
        <v>10</v>
      </c>
      <c r="I59" t="str">
        <f>VLOOKUP(U59,[2]BaseCases!$H$2:$K$236,2,FALSE)</f>
        <v>1.0303</v>
      </c>
      <c r="J59">
        <v>0</v>
      </c>
      <c r="K59">
        <v>0</v>
      </c>
      <c r="L59">
        <f t="shared" si="0"/>
        <v>0</v>
      </c>
      <c r="M59">
        <f t="shared" si="1"/>
        <v>0</v>
      </c>
      <c r="N59">
        <v>1.6670700002133512E-2</v>
      </c>
      <c r="O59">
        <f t="shared" si="2"/>
        <v>5.3064486202832376E-4</v>
      </c>
      <c r="P59" t="str">
        <f>VLOOKUP(U59,[2]BaseCases!$H$2:$K$236,4,FALSE)</f>
        <v>0.9750</v>
      </c>
      <c r="Q59" s="12" t="str">
        <f>VLOOKUP(U59,[2]BaseCases!$H$2:$K$236,3,FALSE)</f>
        <v>1.0100</v>
      </c>
      <c r="R59">
        <v>0</v>
      </c>
      <c r="S59">
        <v>0</v>
      </c>
      <c r="T59" t="e">
        <f>IF(V59="","PSSE_Test_"&amp;A59&amp;"_"&amp;[2]Inputs!$A$1&amp;"_R0"&amp;"_SCR"&amp;ROUND(G59,2)&amp;"_XR"&amp;ROUND(H59,2)&amp;"_P"&amp;E59&amp;"_Q"&amp;VLOOKUP(F59,$AJ$3:$AK$7,2,FALSE),"Test_"&amp;A59&amp;"_"&amp;[2]Inputs!$A$1&amp;"_R0"&amp;"_SCR"&amp;ROUND(G59,2)&amp;"_XR"&amp;ROUND(H59,2)&amp;"_P"&amp;E59&amp;"_Q"&amp;VLOOKUP(F59,$AJ$3:$AK$7,2,FALSE)&amp;"_"&amp;V59)</f>
        <v>#N/A</v>
      </c>
      <c r="U59" t="str">
        <f t="shared" si="4"/>
        <v>PSSE_DMAT_BESSD_SCR1000_XR10_P1_Q-0.395</v>
      </c>
    </row>
    <row r="60" spans="1:23" x14ac:dyDescent="0.25">
      <c r="A60" s="4" t="s">
        <v>382</v>
      </c>
      <c r="B60" s="4" t="s">
        <v>17</v>
      </c>
      <c r="C60" t="s">
        <v>211</v>
      </c>
      <c r="D60">
        <v>15</v>
      </c>
      <c r="E60">
        <v>-1</v>
      </c>
      <c r="F60">
        <v>0.39500000000000002</v>
      </c>
      <c r="G60">
        <v>1000</v>
      </c>
      <c r="H60">
        <v>10</v>
      </c>
      <c r="I60" t="str">
        <f>VLOOKUP(U60,[2]BaseCases!$H$2:$K$236,2,FALSE)</f>
        <v>1.0297</v>
      </c>
      <c r="J60">
        <v>0</v>
      </c>
      <c r="K60">
        <v>0</v>
      </c>
      <c r="L60">
        <f t="shared" si="0"/>
        <v>0</v>
      </c>
      <c r="M60">
        <f t="shared" si="1"/>
        <v>0</v>
      </c>
      <c r="N60">
        <v>1.6670700002133512E-2</v>
      </c>
      <c r="O60">
        <f t="shared" si="2"/>
        <v>5.3064486202832376E-4</v>
      </c>
      <c r="P60" t="str">
        <f>VLOOKUP(U60,[2]BaseCases!$H$2:$K$236,4,FALSE)</f>
        <v>1.0500</v>
      </c>
      <c r="Q60" s="12" t="str">
        <f>VLOOKUP(U60,[2]BaseCases!$H$2:$K$236,3,FALSE)</f>
        <v>1.0500</v>
      </c>
      <c r="R60">
        <v>0</v>
      </c>
      <c r="S60">
        <v>0</v>
      </c>
      <c r="T60" t="e">
        <f>IF(V60="","PSSE_Test_"&amp;A60&amp;"_"&amp;[2]Inputs!$A$1&amp;"_R0"&amp;"_SCR"&amp;ROUND(G60,2)&amp;"_XR"&amp;ROUND(H60,2)&amp;"_P"&amp;E60&amp;"_Q"&amp;VLOOKUP(F60,$AJ$3:$AK$7,2,FALSE),"Test_"&amp;A60&amp;"_"&amp;[2]Inputs!$A$1&amp;"_R0"&amp;"_SCR"&amp;ROUND(G60,2)&amp;"_XR"&amp;ROUND(H60,2)&amp;"_P"&amp;E60&amp;"_Q"&amp;VLOOKUP(F60,$AJ$3:$AK$7,2,FALSE)&amp;"_"&amp;V60)</f>
        <v>#N/A</v>
      </c>
      <c r="U60" t="str">
        <f>"PSSE_DMAT_BESSC_SCR"&amp;ROUND(G60,2)&amp;"_XR"&amp;ROUND(H60,2)&amp;"_P"&amp;E60&amp;"_Q"&amp;F60</f>
        <v>PSSE_DMAT_BESSC_SCR1000_XR10_P-1_Q0.395</v>
      </c>
    </row>
    <row r="61" spans="1:23" x14ac:dyDescent="0.25">
      <c r="A61" s="4" t="s">
        <v>383</v>
      </c>
      <c r="B61" s="4" t="s">
        <v>17</v>
      </c>
      <c r="C61" t="s">
        <v>211</v>
      </c>
      <c r="D61">
        <v>15</v>
      </c>
      <c r="E61">
        <v>0.01</v>
      </c>
      <c r="F61">
        <v>0.39500000000000002</v>
      </c>
      <c r="G61">
        <v>1000</v>
      </c>
      <c r="H61">
        <v>10</v>
      </c>
      <c r="I61" t="str">
        <f>VLOOKUP(U61,[2]BaseCases!$H$2:$K$236,2,FALSE)</f>
        <v>1.0296</v>
      </c>
      <c r="J61">
        <v>0</v>
      </c>
      <c r="K61">
        <v>0</v>
      </c>
      <c r="L61">
        <f t="shared" si="0"/>
        <v>0</v>
      </c>
      <c r="M61">
        <f t="shared" si="1"/>
        <v>0</v>
      </c>
      <c r="N61">
        <v>1.6670700002133512E-2</v>
      </c>
      <c r="O61">
        <f t="shared" si="2"/>
        <v>5.3064486202832376E-4</v>
      </c>
      <c r="P61" t="str">
        <f>VLOOKUP(U61,[2]BaseCases!$H$2:$K$236,4,FALSE)</f>
        <v>1.0500</v>
      </c>
      <c r="Q61" s="12" t="str">
        <f>VLOOKUP(U61,[2]BaseCases!$H$2:$K$236,3,FALSE)</f>
        <v>1.0500</v>
      </c>
      <c r="R61">
        <v>0</v>
      </c>
      <c r="S61">
        <v>0</v>
      </c>
      <c r="T61" t="e">
        <f>IF(V61="","PSSE_Test_"&amp;A61&amp;"_"&amp;[2]Inputs!$A$1&amp;"_R0"&amp;"_SCR"&amp;ROUND(G61,2)&amp;"_XR"&amp;ROUND(H61,2)&amp;"_P"&amp;E61&amp;"_Q"&amp;VLOOKUP(F61,$AJ$3:$AK$7,2,FALSE),"Test_"&amp;A61&amp;"_"&amp;[2]Inputs!$A$1&amp;"_R0"&amp;"_SCR"&amp;ROUND(G61,2)&amp;"_XR"&amp;ROUND(H61,2)&amp;"_P"&amp;E61&amp;"_Q"&amp;VLOOKUP(F61,$AJ$3:$AK$7,2,FALSE)&amp;"_"&amp;V61)</f>
        <v>#N/A</v>
      </c>
      <c r="U61" t="str">
        <f t="shared" si="4"/>
        <v>PSSE_DMAT_BESSD_SCR1000_XR10_P0.01_Q0.395</v>
      </c>
    </row>
    <row r="62" spans="1:23" x14ac:dyDescent="0.25">
      <c r="A62" s="4" t="s">
        <v>384</v>
      </c>
      <c r="B62" s="4" t="s">
        <v>17</v>
      </c>
      <c r="C62" t="s">
        <v>211</v>
      </c>
      <c r="D62">
        <v>15</v>
      </c>
      <c r="E62">
        <v>-1</v>
      </c>
      <c r="F62">
        <v>-0.39500000000000002</v>
      </c>
      <c r="G62">
        <v>1000</v>
      </c>
      <c r="H62">
        <v>10</v>
      </c>
      <c r="I62" t="str">
        <f>VLOOKUP(U62,[2]BaseCases!$H$2:$K$236,2,FALSE)</f>
        <v>1.0305</v>
      </c>
      <c r="J62">
        <v>0</v>
      </c>
      <c r="K62">
        <v>0</v>
      </c>
      <c r="L62">
        <f t="shared" si="0"/>
        <v>0</v>
      </c>
      <c r="M62">
        <f t="shared" si="1"/>
        <v>0</v>
      </c>
      <c r="N62">
        <v>1.6670700002133512E-2</v>
      </c>
      <c r="O62">
        <f t="shared" si="2"/>
        <v>5.3064486202832376E-4</v>
      </c>
      <c r="P62" t="str">
        <f>VLOOKUP(U62,[2]BaseCases!$H$2:$K$236,4,FALSE)</f>
        <v>0.9625</v>
      </c>
      <c r="Q62" s="12" t="str">
        <f>VLOOKUP(U62,[2]BaseCases!$H$2:$K$236,3,FALSE)</f>
        <v>1.0100</v>
      </c>
      <c r="R62">
        <v>0</v>
      </c>
      <c r="S62">
        <v>0</v>
      </c>
      <c r="T62" t="e">
        <f>IF(V62="","PSSE_Test_"&amp;A62&amp;"_"&amp;[2]Inputs!$A$1&amp;"_R0"&amp;"_SCR"&amp;ROUND(G62,2)&amp;"_XR"&amp;ROUND(H62,2)&amp;"_P"&amp;E62&amp;"_Q"&amp;VLOOKUP(F62,$AJ$3:$AK$7,2,FALSE),"Test_"&amp;A62&amp;"_"&amp;[2]Inputs!$A$1&amp;"_R0"&amp;"_SCR"&amp;ROUND(G62,2)&amp;"_XR"&amp;ROUND(H62,2)&amp;"_P"&amp;E62&amp;"_Q"&amp;VLOOKUP(F62,$AJ$3:$AK$7,2,FALSE)&amp;"_"&amp;V62)</f>
        <v>#N/A</v>
      </c>
      <c r="U62" t="str">
        <f>"PSSE_DMAT_BESSC_SCR"&amp;ROUND(G62,2)&amp;"_XR"&amp;ROUND(H62,2)&amp;"_P"&amp;E62&amp;"_Q"&amp;F62</f>
        <v>PSSE_DMAT_BESSC_SCR1000_XR10_P-1_Q-0.395</v>
      </c>
    </row>
    <row r="63" spans="1:23" x14ac:dyDescent="0.25">
      <c r="A63" s="4" t="s">
        <v>385</v>
      </c>
      <c r="B63" s="4" t="s">
        <v>17</v>
      </c>
      <c r="C63" t="s">
        <v>211</v>
      </c>
      <c r="D63">
        <v>15</v>
      </c>
      <c r="E63">
        <v>0.01</v>
      </c>
      <c r="F63">
        <v>-0.39500000000000002</v>
      </c>
      <c r="G63">
        <v>1000</v>
      </c>
      <c r="H63">
        <v>10</v>
      </c>
      <c r="I63" t="str">
        <f>VLOOKUP(U63,[2]BaseCases!$H$2:$K$236,2,FALSE)</f>
        <v>1.0304</v>
      </c>
      <c r="J63">
        <v>0</v>
      </c>
      <c r="K63">
        <v>0</v>
      </c>
      <c r="L63">
        <f t="shared" si="0"/>
        <v>0</v>
      </c>
      <c r="M63">
        <f t="shared" si="1"/>
        <v>0</v>
      </c>
      <c r="N63">
        <v>1.6670700002133512E-2</v>
      </c>
      <c r="O63">
        <f t="shared" si="2"/>
        <v>5.3064486202832376E-4</v>
      </c>
      <c r="P63" t="str">
        <f>VLOOKUP(U63,[2]BaseCases!$H$2:$K$236,4,FALSE)</f>
        <v>0.9625</v>
      </c>
      <c r="Q63" s="12" t="str">
        <f>VLOOKUP(U63,[2]BaseCases!$H$2:$K$236,3,FALSE)</f>
        <v>1.0100</v>
      </c>
      <c r="R63">
        <v>0</v>
      </c>
      <c r="S63">
        <v>0</v>
      </c>
      <c r="T63" t="e">
        <f>IF(V63="","PSSE_Test_"&amp;A63&amp;"_"&amp;[2]Inputs!$A$1&amp;"_R0"&amp;"_SCR"&amp;ROUND(G63,2)&amp;"_XR"&amp;ROUND(H63,2)&amp;"_P"&amp;E63&amp;"_Q"&amp;VLOOKUP(F63,$AJ$3:$AK$7,2,FALSE),"Test_"&amp;A63&amp;"_"&amp;[2]Inputs!$A$1&amp;"_R0"&amp;"_SCR"&amp;ROUND(G63,2)&amp;"_XR"&amp;ROUND(H63,2)&amp;"_P"&amp;E63&amp;"_Q"&amp;VLOOKUP(F63,$AJ$3:$AK$7,2,FALSE)&amp;"_"&amp;V63)</f>
        <v>#N/A</v>
      </c>
      <c r="U63" t="str">
        <f t="shared" si="4"/>
        <v>PSSE_DMAT_BESSD_SCR1000_XR10_P0.01_Q-0.395</v>
      </c>
    </row>
    <row r="64" spans="1:23" x14ac:dyDescent="0.25">
      <c r="A64" t="s">
        <v>386</v>
      </c>
      <c r="B64" s="4" t="s">
        <v>17</v>
      </c>
      <c r="C64" t="s">
        <v>33</v>
      </c>
      <c r="E64">
        <v>1</v>
      </c>
      <c r="F64">
        <v>0</v>
      </c>
      <c r="G64">
        <v>3</v>
      </c>
      <c r="H64">
        <v>14</v>
      </c>
      <c r="I64" t="str">
        <f>VLOOKUP(U64,[2]BaseCases!$H$2:$K$143,2,FALSE)</f>
        <v>1.0573</v>
      </c>
      <c r="J64">
        <v>0</v>
      </c>
      <c r="K64">
        <v>0</v>
      </c>
      <c r="L64">
        <f t="shared" si="0"/>
        <v>0</v>
      </c>
      <c r="M64">
        <f t="shared" si="1"/>
        <v>0</v>
      </c>
      <c r="N64">
        <f>[2]Inputs!$B$5^2/((G64*[2]Inputs!$B$7)*(SQRT(1+H64^2)))</f>
        <v>3.9788737147094158</v>
      </c>
      <c r="O64">
        <f t="shared" si="2"/>
        <v>0.17731207749763628</v>
      </c>
      <c r="P64" t="str">
        <f>VLOOKUP(U64,[2]BaseCases!$H$2:$K$143,4,FALSE)</f>
        <v>1.0125</v>
      </c>
      <c r="Q64" t="str">
        <f>VLOOKUP(U64,[2]BaseCases!$H$2:$K$143,3,FALSE)</f>
        <v>1.0300</v>
      </c>
      <c r="R64">
        <v>0</v>
      </c>
      <c r="S64">
        <v>0</v>
      </c>
      <c r="T64" t="e">
        <f>IF(V64="","Test_"&amp;A64&amp;"_"&amp;[2]Inputs!$A$1&amp;"_R0"&amp;"_SCR"&amp;ROUND(G64,2)&amp;"_XR"&amp;ROUND(H64,2)&amp;"_P"&amp;E64&amp;"_Q"&amp;VLOOKUP(F64,$X$622:$Y$626,2,FALSE),"Test_"&amp;A64&amp;"_"&amp;[2]Inputs!$A$1&amp;"_R0"&amp;"_SCR"&amp;ROUND(G64,2)&amp;"_XR"&amp;ROUND(H64,2)&amp;"_P"&amp;E64&amp;"_Q"&amp;VLOOKUP(F64,$X$622:$Y$626,2,FALSE)&amp;"_"&amp;V64)</f>
        <v>#N/A</v>
      </c>
      <c r="U64" t="str">
        <f>"PSSE_DMAT_BESSD_SCR"&amp;ROUND(G64,2)&amp;"_XR"&amp;ROUND(H64,2)&amp;"_P"&amp;E64&amp;"_Q"&amp;F64</f>
        <v>PSSE_DMAT_BESSD_SCR3_XR14_P1_Q0</v>
      </c>
      <c r="W64" s="3"/>
    </row>
    <row r="65" spans="1:25" x14ac:dyDescent="0.25">
      <c r="A65" t="s">
        <v>387</v>
      </c>
      <c r="B65" s="4" t="s">
        <v>17</v>
      </c>
      <c r="C65" t="s">
        <v>33</v>
      </c>
      <c r="E65">
        <v>1</v>
      </c>
      <c r="F65">
        <v>0</v>
      </c>
      <c r="G65">
        <v>3</v>
      </c>
      <c r="H65">
        <v>3</v>
      </c>
      <c r="I65" t="str">
        <f>VLOOKUP(U65,[2]BaseCases!$H$2:$K$143,2,FALSE)</f>
        <v>0.9773</v>
      </c>
      <c r="J65">
        <v>0</v>
      </c>
      <c r="K65">
        <v>0</v>
      </c>
      <c r="L65">
        <f t="shared" si="0"/>
        <v>0</v>
      </c>
      <c r="M65">
        <f t="shared" si="1"/>
        <v>0</v>
      </c>
      <c r="N65">
        <f>[2]Inputs!$B$5^2/((G65*[2]Inputs!$B$7)*(SQRT(1+H65^2)))</f>
        <v>17.660104471401873</v>
      </c>
      <c r="O65">
        <f t="shared" si="2"/>
        <v>0.16864157532857349</v>
      </c>
      <c r="P65" t="str">
        <f>VLOOKUP(U65,[2]BaseCases!$H$2:$K$143,4,FALSE)</f>
        <v>1.0000</v>
      </c>
      <c r="Q65" t="str">
        <f>VLOOKUP(U65,[2]BaseCases!$H$2:$K$143,3,FALSE)</f>
        <v>1.0300</v>
      </c>
      <c r="R65">
        <v>0</v>
      </c>
      <c r="S65">
        <v>0</v>
      </c>
      <c r="T65" t="e">
        <f>IF(V65="","Test_"&amp;A65&amp;"_"&amp;[2]Inputs!$A$1&amp;"_R0"&amp;"_SCR"&amp;ROUND(G65,2)&amp;"_XR"&amp;ROUND(H65,2)&amp;"_P"&amp;E65&amp;"_Q"&amp;VLOOKUP(F65,$X$622:$Y$626,2,FALSE),"Test_"&amp;A65&amp;"_"&amp;[2]Inputs!$A$1&amp;"_R0"&amp;"_SCR"&amp;ROUND(G65,2)&amp;"_XR"&amp;ROUND(H65,2)&amp;"_P"&amp;E65&amp;"_Q"&amp;VLOOKUP(F65,$X$622:$Y$626,2,FALSE)&amp;"_"&amp;V65)</f>
        <v>#N/A</v>
      </c>
      <c r="U65" t="str">
        <f t="shared" ref="U65:U67" si="5">"PSSE_DMAT_BESSD_SCR"&amp;ROUND(G65,2)&amp;"_XR"&amp;ROUND(H65,2)&amp;"_P"&amp;E65&amp;"_Q"&amp;F65</f>
        <v>PSSE_DMAT_BESSD_SCR3_XR3_P1_Q0</v>
      </c>
      <c r="W65" s="3"/>
      <c r="X65" t="s">
        <v>18</v>
      </c>
    </row>
    <row r="66" spans="1:25" x14ac:dyDescent="0.25">
      <c r="A66" t="s">
        <v>388</v>
      </c>
      <c r="B66" s="4" t="s">
        <v>17</v>
      </c>
      <c r="C66" t="s">
        <v>33</v>
      </c>
      <c r="E66">
        <v>1</v>
      </c>
      <c r="F66">
        <v>0</v>
      </c>
      <c r="G66" s="7">
        <f>[2]Inputs!$C$3</f>
        <v>7.06</v>
      </c>
      <c r="H66">
        <f>[2]Inputs!$D$3</f>
        <v>1.63</v>
      </c>
      <c r="I66" t="str">
        <f>VLOOKUP(U66,[2]BaseCases!$H$2:$K$143,2,FALSE)</f>
        <v>0.9653</v>
      </c>
      <c r="J66">
        <v>0</v>
      </c>
      <c r="K66">
        <v>0</v>
      </c>
      <c r="L66">
        <f t="shared" ref="L66:L129" si="6">N66*S66</f>
        <v>0</v>
      </c>
      <c r="M66">
        <f t="shared" ref="M66:M129" si="7">O66*S66</f>
        <v>0</v>
      </c>
      <c r="N66">
        <f>[2]Inputs!$B$5^2/((G66*[2]Inputs!$B$7)*(SQRT(1+H66^2)))</f>
        <v>12.409471324438538</v>
      </c>
      <c r="O66">
        <f t="shared" ref="O66:O129" si="8">N66*H66/(2*PI()*50)</f>
        <v>6.4385935699593638E-2</v>
      </c>
      <c r="P66" t="str">
        <f>VLOOKUP(U66,[2]BaseCases!$H$2:$K$143,4,FALSE)</f>
        <v>1.0000</v>
      </c>
      <c r="Q66" t="str">
        <f>VLOOKUP(U66,[2]BaseCases!$H$2:$K$143,3,FALSE)</f>
        <v>1.0300</v>
      </c>
      <c r="R66">
        <v>0</v>
      </c>
      <c r="S66">
        <v>0</v>
      </c>
      <c r="T66" t="e">
        <f>IF(V66="","Test_"&amp;A66&amp;"_"&amp;[2]Inputs!$A$1&amp;"_R0"&amp;"_SCR"&amp;ROUND(G66,2)&amp;"_XR"&amp;ROUND(H66,2)&amp;"_P"&amp;E66&amp;"_Q"&amp;VLOOKUP(F66,$X$622:$Y$626,2,FALSE),"Test_"&amp;A66&amp;"_"&amp;[2]Inputs!$A$1&amp;"_R0"&amp;"_SCR"&amp;ROUND(G66,2)&amp;"_XR"&amp;ROUND(H66,2)&amp;"_P"&amp;E66&amp;"_Q"&amp;VLOOKUP(F66,$X$622:$Y$626,2,FALSE)&amp;"_"&amp;V66)</f>
        <v>#N/A</v>
      </c>
      <c r="U66" t="str">
        <f t="shared" si="5"/>
        <v>PSSE_DMAT_BESSD_SCR7.06_XR1.63_P1_Q0</v>
      </c>
      <c r="W66" s="3"/>
      <c r="X66">
        <v>0.3</v>
      </c>
      <c r="Y66">
        <v>0.3</v>
      </c>
    </row>
    <row r="67" spans="1:25" x14ac:dyDescent="0.25">
      <c r="A67" t="s">
        <v>389</v>
      </c>
      <c r="B67" s="4" t="s">
        <v>17</v>
      </c>
      <c r="C67" t="s">
        <v>33</v>
      </c>
      <c r="E67">
        <v>1</v>
      </c>
      <c r="F67">
        <v>0</v>
      </c>
      <c r="G67">
        <f>[2]Inputs!$C$4</f>
        <v>4.53</v>
      </c>
      <c r="H67">
        <f>[2]Inputs!$D$4</f>
        <v>1.21</v>
      </c>
      <c r="I67" t="str">
        <f>VLOOKUP(U67,[2]BaseCases!$H$2:$K$143,2,FALSE)</f>
        <v>0.9087</v>
      </c>
      <c r="J67">
        <v>0</v>
      </c>
      <c r="K67">
        <v>0</v>
      </c>
      <c r="L67">
        <f t="shared" si="6"/>
        <v>0</v>
      </c>
      <c r="M67">
        <f t="shared" si="7"/>
        <v>0</v>
      </c>
      <c r="N67">
        <f>[2]Inputs!$B$5^2/((G67*[2]Inputs!$B$7)*(SQRT(1+H67^2)))</f>
        <v>23.560643977140487</v>
      </c>
      <c r="O67">
        <f t="shared" si="8"/>
        <v>9.0744989423642855E-2</v>
      </c>
      <c r="P67" t="str">
        <f>VLOOKUP(U67,[2]BaseCases!$H$2:$K$143,4,FALSE)</f>
        <v>1.0000</v>
      </c>
      <c r="Q67" t="str">
        <f>VLOOKUP(U67,[2]BaseCases!$H$2:$K$143,3,FALSE)</f>
        <v>1.0300</v>
      </c>
      <c r="R67">
        <v>0</v>
      </c>
      <c r="S67">
        <v>0</v>
      </c>
      <c r="T67" t="e">
        <f>IF(V67="","Test_"&amp;A67&amp;"_"&amp;[2]Inputs!$A$1&amp;"_R0"&amp;"_SCR"&amp;ROUND(G67,2)&amp;"_XR"&amp;ROUND(H67,2)&amp;"_P"&amp;E67&amp;"_Q"&amp;VLOOKUP(F67,$X$622:$Y$626,2,FALSE),"Test_"&amp;A67&amp;"_"&amp;[2]Inputs!$A$1&amp;"_R0"&amp;"_SCR"&amp;ROUND(G67,2)&amp;"_XR"&amp;ROUND(H67,2)&amp;"_P"&amp;E67&amp;"_Q"&amp;VLOOKUP(F67,$X$622:$Y$626,2,FALSE)&amp;"_"&amp;V67)</f>
        <v>#N/A</v>
      </c>
      <c r="U67" t="str">
        <f t="shared" si="5"/>
        <v>PSSE_DMAT_BESSD_SCR4.53_XR1.21_P1_Q0</v>
      </c>
      <c r="W67" s="3"/>
      <c r="X67">
        <v>-0.3</v>
      </c>
      <c r="Y67" s="8" t="s">
        <v>24</v>
      </c>
    </row>
    <row r="68" spans="1:25" x14ac:dyDescent="0.25">
      <c r="A68" t="s">
        <v>390</v>
      </c>
      <c r="B68" s="4" t="s">
        <v>17</v>
      </c>
      <c r="C68" t="s">
        <v>33</v>
      </c>
      <c r="E68">
        <v>0</v>
      </c>
      <c r="F68">
        <v>0</v>
      </c>
      <c r="G68">
        <v>3</v>
      </c>
      <c r="H68">
        <v>14</v>
      </c>
      <c r="I68" t="str">
        <f>VLOOKUP(U68,[2]BaseCases!$H$2:$K$143,2,FALSE)</f>
        <v>1.0298</v>
      </c>
      <c r="J68">
        <v>0</v>
      </c>
      <c r="K68">
        <v>0</v>
      </c>
      <c r="L68">
        <f t="shared" si="6"/>
        <v>0</v>
      </c>
      <c r="M68">
        <f t="shared" si="7"/>
        <v>0</v>
      </c>
      <c r="N68">
        <f>[2]Inputs!$B$5^2/((G68*[2]Inputs!$B$7)*(SQRT(1+H68^2)))</f>
        <v>3.9788737147094158</v>
      </c>
      <c r="O68">
        <f t="shared" si="8"/>
        <v>0.17731207749763628</v>
      </c>
      <c r="P68" t="str">
        <f>VLOOKUP(U68,[2]BaseCases!$H$2:$K$143,4,FALSE)</f>
        <v>1.0000</v>
      </c>
      <c r="Q68" t="str">
        <f>VLOOKUP(U68,[2]BaseCases!$H$2:$K$143,3,FALSE)</f>
        <v>1.0300</v>
      </c>
      <c r="R68">
        <v>0</v>
      </c>
      <c r="S68">
        <v>0</v>
      </c>
      <c r="T68" t="e">
        <f>IF(V68="","Test_"&amp;A68&amp;"_"&amp;[2]Inputs!$A$1&amp;"_R0"&amp;"_SCR"&amp;ROUND(G68,2)&amp;"_XR"&amp;ROUND(H68,2)&amp;"_P"&amp;E68&amp;"_Q"&amp;VLOOKUP(F68,$X$622:$Y$626,2,FALSE),"Test_"&amp;A68&amp;"_"&amp;[2]Inputs!$A$1&amp;"_R0"&amp;"_SCR"&amp;ROUND(G68,2)&amp;"_XR"&amp;ROUND(H68,2)&amp;"_P"&amp;E68&amp;"_Q"&amp;VLOOKUP(F68,$X$622:$Y$626,2,FALSE)&amp;"_"&amp;V68)</f>
        <v>#N/A</v>
      </c>
      <c r="U68" t="str">
        <f>"PSSE_DMAT_BESSC_SCR"&amp;ROUND(G68,2)&amp;"_XR"&amp;ROUND(H68,2)&amp;"_P"&amp;E68&amp;"_Q"&amp;F68</f>
        <v>PSSE_DMAT_BESSC_SCR3_XR14_P0_Q0</v>
      </c>
      <c r="W68" s="3"/>
      <c r="X68">
        <v>0.39500000000000002</v>
      </c>
      <c r="Y68">
        <v>0.39500000000000002</v>
      </c>
    </row>
    <row r="69" spans="1:25" x14ac:dyDescent="0.25">
      <c r="A69" t="s">
        <v>391</v>
      </c>
      <c r="B69" s="4" t="s">
        <v>17</v>
      </c>
      <c r="C69" t="s">
        <v>33</v>
      </c>
      <c r="E69">
        <v>0</v>
      </c>
      <c r="F69">
        <v>0</v>
      </c>
      <c r="G69">
        <v>3</v>
      </c>
      <c r="H69">
        <v>3</v>
      </c>
      <c r="I69" t="str">
        <f>VLOOKUP(U69,[2]BaseCases!$H$2:$K$143,2,FALSE)</f>
        <v>1.0299</v>
      </c>
      <c r="J69">
        <v>0</v>
      </c>
      <c r="K69">
        <v>0</v>
      </c>
      <c r="L69">
        <f t="shared" si="6"/>
        <v>0</v>
      </c>
      <c r="M69">
        <f t="shared" si="7"/>
        <v>0</v>
      </c>
      <c r="N69">
        <f>[2]Inputs!$B$5^2/((G69*[2]Inputs!$B$7)*(SQRT(1+H69^2)))</f>
        <v>17.660104471401873</v>
      </c>
      <c r="O69">
        <f t="shared" si="8"/>
        <v>0.16864157532857349</v>
      </c>
      <c r="P69" t="str">
        <f>VLOOKUP(U69,[2]BaseCases!$H$2:$K$143,4,FALSE)</f>
        <v>1.0000</v>
      </c>
      <c r="Q69" t="str">
        <f>VLOOKUP(U69,[2]BaseCases!$H$2:$K$143,3,FALSE)</f>
        <v>1.0300</v>
      </c>
      <c r="R69">
        <v>0</v>
      </c>
      <c r="S69">
        <v>0</v>
      </c>
      <c r="T69" t="e">
        <f>IF(V69="","Test_"&amp;A69&amp;"_"&amp;[2]Inputs!$A$1&amp;"_R0"&amp;"_SCR"&amp;ROUND(G69,2)&amp;"_XR"&amp;ROUND(H69,2)&amp;"_P"&amp;E69&amp;"_Q"&amp;VLOOKUP(F69,$X$622:$Y$626,2,FALSE),"Test_"&amp;A69&amp;"_"&amp;[2]Inputs!$A$1&amp;"_R0"&amp;"_SCR"&amp;ROUND(G69,2)&amp;"_XR"&amp;ROUND(H69,2)&amp;"_P"&amp;E69&amp;"_Q"&amp;VLOOKUP(F69,$X$622:$Y$626,2,FALSE)&amp;"_"&amp;V69)</f>
        <v>#N/A</v>
      </c>
      <c r="U69" t="str">
        <f t="shared" ref="U69:U74" si="9">"PSSE_DMAT_BESSC_SCR"&amp;ROUND(G69,2)&amp;"_XR"&amp;ROUND(H69,2)&amp;"_P"&amp;E69&amp;"_Q"&amp;F69</f>
        <v>PSSE_DMAT_BESSC_SCR3_XR3_P0_Q0</v>
      </c>
      <c r="W69" s="3"/>
      <c r="X69">
        <v>-0.39500000000000002</v>
      </c>
      <c r="Y69" s="8" t="s">
        <v>25</v>
      </c>
    </row>
    <row r="70" spans="1:25" x14ac:dyDescent="0.25">
      <c r="A70" t="s">
        <v>392</v>
      </c>
      <c r="B70" s="4" t="s">
        <v>17</v>
      </c>
      <c r="C70" t="s">
        <v>33</v>
      </c>
      <c r="E70">
        <v>0</v>
      </c>
      <c r="F70">
        <v>0</v>
      </c>
      <c r="G70">
        <f>[2]Inputs!$C$3</f>
        <v>7.06</v>
      </c>
      <c r="H70">
        <f>[2]Inputs!$D$3</f>
        <v>1.63</v>
      </c>
      <c r="I70" t="str">
        <f>VLOOKUP(U70,[2]BaseCases!$H$2:$K$143,2,FALSE)</f>
        <v>1.0299</v>
      </c>
      <c r="J70">
        <v>0</v>
      </c>
      <c r="K70">
        <v>0</v>
      </c>
      <c r="L70">
        <f t="shared" si="6"/>
        <v>0</v>
      </c>
      <c r="M70">
        <f t="shared" si="7"/>
        <v>0</v>
      </c>
      <c r="N70">
        <f>[2]Inputs!$B$5^2/((G70*[2]Inputs!$B$7)*(SQRT(1+H70^2)))</f>
        <v>12.409471324438538</v>
      </c>
      <c r="O70">
        <f t="shared" si="8"/>
        <v>6.4385935699593638E-2</v>
      </c>
      <c r="P70" t="str">
        <f>VLOOKUP(U70,[2]BaseCases!$H$2:$K$143,4,FALSE)</f>
        <v>1.0000</v>
      </c>
      <c r="Q70" t="str">
        <f>VLOOKUP(U70,[2]BaseCases!$H$2:$K$143,3,FALSE)</f>
        <v>1.0300</v>
      </c>
      <c r="R70">
        <v>0</v>
      </c>
      <c r="S70">
        <v>0</v>
      </c>
      <c r="T70" t="e">
        <f>IF(V70="","Test_"&amp;A70&amp;"_"&amp;[2]Inputs!$A$1&amp;"_R0"&amp;"_SCR"&amp;ROUND(G70,2)&amp;"_XR"&amp;ROUND(H70,2)&amp;"_P"&amp;E70&amp;"_Q"&amp;VLOOKUP(F70,$X$622:$Y$626,2,FALSE),"Test_"&amp;A70&amp;"_"&amp;[2]Inputs!$A$1&amp;"_R0"&amp;"_SCR"&amp;ROUND(G70,2)&amp;"_XR"&amp;ROUND(H70,2)&amp;"_P"&amp;E70&amp;"_Q"&amp;VLOOKUP(F70,$X$622:$Y$626,2,FALSE)&amp;"_"&amp;V70)</f>
        <v>#N/A</v>
      </c>
      <c r="U70" t="str">
        <f t="shared" si="9"/>
        <v>PSSE_DMAT_BESSC_SCR7.06_XR1.63_P0_Q0</v>
      </c>
      <c r="W70" s="3"/>
      <c r="X70">
        <v>0</v>
      </c>
      <c r="Y70">
        <v>0</v>
      </c>
    </row>
    <row r="71" spans="1:25" x14ac:dyDescent="0.25">
      <c r="A71" t="s">
        <v>393</v>
      </c>
      <c r="B71" s="4" t="s">
        <v>17</v>
      </c>
      <c r="C71" t="s">
        <v>33</v>
      </c>
      <c r="E71">
        <v>0</v>
      </c>
      <c r="F71">
        <v>0</v>
      </c>
      <c r="G71">
        <f>[2]Inputs!$C$4</f>
        <v>4.53</v>
      </c>
      <c r="H71">
        <f>[2]Inputs!$D$4</f>
        <v>1.21</v>
      </c>
      <c r="I71" t="str">
        <f>VLOOKUP(U71,[2]BaseCases!$H$2:$K$143,2,FALSE)</f>
        <v>1.0300</v>
      </c>
      <c r="J71">
        <v>0</v>
      </c>
      <c r="K71">
        <v>0</v>
      </c>
      <c r="L71">
        <f t="shared" si="6"/>
        <v>0</v>
      </c>
      <c r="M71">
        <f t="shared" si="7"/>
        <v>0</v>
      </c>
      <c r="N71">
        <f>[2]Inputs!$B$5^2/((G71*[2]Inputs!$B$7)*(SQRT(1+H71^2)))</f>
        <v>23.560643977140487</v>
      </c>
      <c r="O71">
        <f t="shared" si="8"/>
        <v>9.0744989423642855E-2</v>
      </c>
      <c r="P71" t="str">
        <f>VLOOKUP(U71,[2]BaseCases!$H$2:$K$143,4,FALSE)</f>
        <v>1.0000</v>
      </c>
      <c r="Q71" t="str">
        <f>VLOOKUP(U71,[2]BaseCases!$H$2:$K$143,3,FALSE)</f>
        <v>1.0300</v>
      </c>
      <c r="R71">
        <v>0</v>
      </c>
      <c r="S71">
        <v>0</v>
      </c>
      <c r="T71" t="e">
        <f>IF(V71="","Test_"&amp;A71&amp;"_"&amp;[2]Inputs!$A$1&amp;"_R0"&amp;"_SCR"&amp;ROUND(G71,2)&amp;"_XR"&amp;ROUND(H71,2)&amp;"_P"&amp;E71&amp;"_Q"&amp;VLOOKUP(F71,$X$622:$Y$626,2,FALSE),"Test_"&amp;A71&amp;"_"&amp;[2]Inputs!$A$1&amp;"_R0"&amp;"_SCR"&amp;ROUND(G71,2)&amp;"_XR"&amp;ROUND(H71,2)&amp;"_P"&amp;E71&amp;"_Q"&amp;VLOOKUP(F71,$X$622:$Y$626,2,FALSE)&amp;"_"&amp;V71)</f>
        <v>#N/A</v>
      </c>
      <c r="U71" t="str">
        <f t="shared" si="9"/>
        <v>PSSE_DMAT_BESSC_SCR4.53_XR1.21_P0_Q0</v>
      </c>
      <c r="W71" s="3"/>
    </row>
    <row r="72" spans="1:25" x14ac:dyDescent="0.25">
      <c r="A72" t="s">
        <v>394</v>
      </c>
      <c r="B72" s="4" t="s">
        <v>17</v>
      </c>
      <c r="C72" t="s">
        <v>33</v>
      </c>
      <c r="E72">
        <v>-1</v>
      </c>
      <c r="F72">
        <v>0</v>
      </c>
      <c r="G72">
        <v>3</v>
      </c>
      <c r="H72">
        <v>14</v>
      </c>
      <c r="I72" t="str">
        <f>VLOOKUP(U72,[2]BaseCases!$H$2:$K$143,2,FALSE)</f>
        <v>1.1013</v>
      </c>
      <c r="J72">
        <v>0</v>
      </c>
      <c r="K72">
        <v>0</v>
      </c>
      <c r="L72">
        <f t="shared" si="6"/>
        <v>0</v>
      </c>
      <c r="M72">
        <f t="shared" si="7"/>
        <v>0</v>
      </c>
      <c r="N72">
        <f>[2]Inputs!$B$5^2/((G72*[2]Inputs!$B$7)*(SQRT(1+H72^2)))</f>
        <v>3.9788737147094158</v>
      </c>
      <c r="O72">
        <f t="shared" si="8"/>
        <v>0.17731207749763628</v>
      </c>
      <c r="P72" t="str">
        <f>VLOOKUP(U72,[2]BaseCases!$H$2:$K$143,4,FALSE)</f>
        <v>1.0000</v>
      </c>
      <c r="Q72" t="str">
        <f>VLOOKUP(U72,[2]BaseCases!$H$2:$K$143,3,FALSE)</f>
        <v>1.0300</v>
      </c>
      <c r="R72">
        <v>0</v>
      </c>
      <c r="S72">
        <v>0</v>
      </c>
      <c r="T72" t="e">
        <f>IF(V72="","Test_"&amp;A72&amp;"_"&amp;[2]Inputs!$A$1&amp;"_R0"&amp;"_SCR"&amp;ROUND(G72,2)&amp;"_XR"&amp;ROUND(H72,2)&amp;"_P"&amp;E72&amp;"_Q"&amp;VLOOKUP(F72,$X$622:$Y$626,2,FALSE),"Test_"&amp;A72&amp;"_"&amp;[2]Inputs!$A$1&amp;"_R0"&amp;"_SCR"&amp;ROUND(G72,2)&amp;"_XR"&amp;ROUND(H72,2)&amp;"_P"&amp;E72&amp;"_Q"&amp;VLOOKUP(F72,$X$622:$Y$626,2,FALSE)&amp;"_"&amp;V72)</f>
        <v>#N/A</v>
      </c>
      <c r="U72" t="str">
        <f>"PSSE_DMAT_BESSC_SCR"&amp;ROUND(G72,2)&amp;"_XR"&amp;ROUND(H72,2)&amp;"_P"&amp;E72&amp;"_Q"&amp;F72</f>
        <v>PSSE_DMAT_BESSC_SCR3_XR14_P-1_Q0</v>
      </c>
      <c r="W72" s="3"/>
    </row>
    <row r="73" spans="1:25" x14ac:dyDescent="0.25">
      <c r="A73" t="s">
        <v>395</v>
      </c>
      <c r="B73" s="4" t="s">
        <v>17</v>
      </c>
      <c r="C73" t="s">
        <v>33</v>
      </c>
      <c r="E73">
        <v>-1</v>
      </c>
      <c r="F73">
        <v>0</v>
      </c>
      <c r="G73">
        <v>3</v>
      </c>
      <c r="H73">
        <v>3</v>
      </c>
      <c r="I73" t="str">
        <f>VLOOKUP(U73,[2]BaseCases!$H$2:$K$143,2,FALSE)</f>
        <v>1.1731</v>
      </c>
      <c r="J73">
        <v>0</v>
      </c>
      <c r="K73">
        <v>0</v>
      </c>
      <c r="L73">
        <f t="shared" si="6"/>
        <v>0</v>
      </c>
      <c r="M73">
        <f t="shared" si="7"/>
        <v>0</v>
      </c>
      <c r="N73">
        <f>[2]Inputs!$B$5^2/((G73*[2]Inputs!$B$7)*(SQRT(1+H73^2)))</f>
        <v>17.660104471401873</v>
      </c>
      <c r="O73">
        <f t="shared" si="8"/>
        <v>0.16864157532857349</v>
      </c>
      <c r="P73" t="str">
        <f>VLOOKUP(U73,[2]BaseCases!$H$2:$K$143,4,FALSE)</f>
        <v>1.0000</v>
      </c>
      <c r="Q73" t="str">
        <f>VLOOKUP(U73,[2]BaseCases!$H$2:$K$143,3,FALSE)</f>
        <v>1.0300</v>
      </c>
      <c r="R73">
        <v>0</v>
      </c>
      <c r="S73">
        <v>0</v>
      </c>
      <c r="T73" t="e">
        <f>IF(V73="","Test_"&amp;A73&amp;"_"&amp;[2]Inputs!$A$1&amp;"_R0"&amp;"_SCR"&amp;ROUND(G73,2)&amp;"_XR"&amp;ROUND(H73,2)&amp;"_P"&amp;E73&amp;"_Q"&amp;VLOOKUP(F73,$X$622:$Y$626,2,FALSE),"Test_"&amp;A73&amp;"_"&amp;[2]Inputs!$A$1&amp;"_R0"&amp;"_SCR"&amp;ROUND(G73,2)&amp;"_XR"&amp;ROUND(H73,2)&amp;"_P"&amp;E73&amp;"_Q"&amp;VLOOKUP(F73,$X$622:$Y$626,2,FALSE)&amp;"_"&amp;V73)</f>
        <v>#N/A</v>
      </c>
      <c r="U73" t="str">
        <f t="shared" si="9"/>
        <v>PSSE_DMAT_BESSC_SCR3_XR3_P-1_Q0</v>
      </c>
      <c r="W73" s="3"/>
    </row>
    <row r="74" spans="1:25" x14ac:dyDescent="0.25">
      <c r="A74" t="s">
        <v>396</v>
      </c>
      <c r="B74" s="4" t="s">
        <v>17</v>
      </c>
      <c r="C74" t="s">
        <v>33</v>
      </c>
      <c r="E74">
        <v>-1</v>
      </c>
      <c r="F74">
        <v>0</v>
      </c>
      <c r="G74">
        <f>[2]Inputs!$C$3</f>
        <v>7.06</v>
      </c>
      <c r="H74">
        <f>[2]Inputs!$D$3</f>
        <v>1.63</v>
      </c>
      <c r="I74" t="str">
        <f>VLOOKUP(U74,[2]BaseCases!$H$2:$K$143,2,FALSE)</f>
        <v>1.1081</v>
      </c>
      <c r="J74">
        <v>0</v>
      </c>
      <c r="K74">
        <v>0</v>
      </c>
      <c r="L74">
        <f t="shared" si="6"/>
        <v>0</v>
      </c>
      <c r="M74">
        <f t="shared" si="7"/>
        <v>0</v>
      </c>
      <c r="N74">
        <f>[2]Inputs!$B$5^2/((G74*[2]Inputs!$B$7)*(SQRT(1+H74^2)))</f>
        <v>12.409471324438538</v>
      </c>
      <c r="O74">
        <f t="shared" si="8"/>
        <v>6.4385935699593638E-2</v>
      </c>
      <c r="P74" t="str">
        <f>VLOOKUP(U74,[2]BaseCases!$H$2:$K$143,4,FALSE)</f>
        <v>1.0000</v>
      </c>
      <c r="Q74" t="str">
        <f>VLOOKUP(U74,[2]BaseCases!$H$2:$K$143,3,FALSE)</f>
        <v>1.0300</v>
      </c>
      <c r="R74">
        <v>0</v>
      </c>
      <c r="S74">
        <v>0</v>
      </c>
      <c r="T74" t="e">
        <f>IF(V74="","Test_"&amp;A74&amp;"_"&amp;[2]Inputs!$A$1&amp;"_R0"&amp;"_SCR"&amp;ROUND(G74,2)&amp;"_XR"&amp;ROUND(H74,2)&amp;"_P"&amp;E74&amp;"_Q"&amp;VLOOKUP(F74,$X$622:$Y$626,2,FALSE),"Test_"&amp;A74&amp;"_"&amp;[2]Inputs!$A$1&amp;"_R0"&amp;"_SCR"&amp;ROUND(G74,2)&amp;"_XR"&amp;ROUND(H74,2)&amp;"_P"&amp;E74&amp;"_Q"&amp;VLOOKUP(F74,$X$622:$Y$626,2,FALSE)&amp;"_"&amp;V74)</f>
        <v>#N/A</v>
      </c>
      <c r="U74" t="str">
        <f t="shared" si="9"/>
        <v>PSSE_DMAT_BESSC_SCR7.06_XR1.63_P-1_Q0</v>
      </c>
      <c r="W74" s="3"/>
    </row>
    <row r="75" spans="1:25" x14ac:dyDescent="0.25">
      <c r="A75" t="s">
        <v>397</v>
      </c>
      <c r="B75" s="4" t="s">
        <v>17</v>
      </c>
      <c r="C75" t="s">
        <v>33</v>
      </c>
      <c r="E75">
        <v>-1</v>
      </c>
      <c r="F75">
        <v>0</v>
      </c>
      <c r="G75">
        <f>[2]Inputs!$C$4</f>
        <v>4.53</v>
      </c>
      <c r="H75">
        <f>[2]Inputs!$D$4</f>
        <v>1.21</v>
      </c>
      <c r="I75" t="str">
        <f>VLOOKUP(U75,[2]BaseCases!$H$2:$K$143,2,FALSE)</f>
        <v>1.1782</v>
      </c>
      <c r="J75">
        <v>0</v>
      </c>
      <c r="K75">
        <v>0</v>
      </c>
      <c r="L75">
        <f t="shared" si="6"/>
        <v>0</v>
      </c>
      <c r="M75">
        <f t="shared" si="7"/>
        <v>0</v>
      </c>
      <c r="N75">
        <f>[2]Inputs!$B$5^2/((G75*[2]Inputs!$B$7)*(SQRT(1+H75^2)))</f>
        <v>23.560643977140487</v>
      </c>
      <c r="O75">
        <f t="shared" si="8"/>
        <v>9.0744989423642855E-2</v>
      </c>
      <c r="P75" t="str">
        <f>VLOOKUP(U75,[2]BaseCases!$H$2:$K$143,4,FALSE)</f>
        <v>1.0000</v>
      </c>
      <c r="Q75" t="str">
        <f>VLOOKUP(U75,[2]BaseCases!$H$2:$K$143,3,FALSE)</f>
        <v>1.0300</v>
      </c>
      <c r="R75">
        <v>0</v>
      </c>
      <c r="S75">
        <v>0</v>
      </c>
      <c r="T75" t="e">
        <f>IF(V75="","Test_"&amp;A75&amp;"_"&amp;[2]Inputs!$A$1&amp;"_R0"&amp;"_SCR"&amp;ROUND(G75,2)&amp;"_XR"&amp;ROUND(H75,2)&amp;"_P"&amp;E75&amp;"_Q"&amp;VLOOKUP(F75,$X$622:$Y$626,2,FALSE),"Test_"&amp;A75&amp;"_"&amp;[2]Inputs!$A$1&amp;"_R0"&amp;"_SCR"&amp;ROUND(G75,2)&amp;"_XR"&amp;ROUND(H75,2)&amp;"_P"&amp;E75&amp;"_Q"&amp;VLOOKUP(F75,$X$622:$Y$626,2,FALSE)&amp;"_"&amp;V75)</f>
        <v>#N/A</v>
      </c>
      <c r="U75" t="str">
        <f>"PSSE_DMAT_BESSC_SCR"&amp;ROUND(G75,2)&amp;"_XR"&amp;ROUND(H75,2)&amp;"_P"&amp;E75&amp;"_Q"&amp;F75</f>
        <v>PSSE_DMAT_BESSC_SCR4.53_XR1.21_P-1_Q0</v>
      </c>
      <c r="W75" s="3"/>
    </row>
    <row r="76" spans="1:25" x14ac:dyDescent="0.25">
      <c r="A76" t="s">
        <v>398</v>
      </c>
      <c r="B76" s="4" t="s">
        <v>17</v>
      </c>
      <c r="C76" t="s">
        <v>28</v>
      </c>
      <c r="E76">
        <v>1</v>
      </c>
      <c r="F76">
        <v>0.39500000000000002</v>
      </c>
      <c r="G76">
        <f>[2]Inputs!$C$3</f>
        <v>7.06</v>
      </c>
      <c r="H76">
        <f>[2]Inputs!$D$3</f>
        <v>1.63</v>
      </c>
      <c r="I76" t="str">
        <f>VLOOKUP(U76,[2]BaseCases!$H$2:$K$143,2,FALSE)</f>
        <v>0.9161</v>
      </c>
      <c r="J76">
        <v>0</v>
      </c>
      <c r="K76">
        <v>0</v>
      </c>
      <c r="L76">
        <f t="shared" si="6"/>
        <v>0</v>
      </c>
      <c r="M76">
        <f t="shared" si="7"/>
        <v>0</v>
      </c>
      <c r="N76">
        <f>[2]Inputs!$B$5^2/((G76*[2]Inputs!$B$7)*(SQRT(1+H76^2)))</f>
        <v>12.409471324438538</v>
      </c>
      <c r="O76">
        <f t="shared" si="8"/>
        <v>6.4385935699593638E-2</v>
      </c>
      <c r="P76" t="str">
        <f>VLOOKUP(U76,[2]BaseCases!$H$2:$K$143,4,FALSE)</f>
        <v>1.0500</v>
      </c>
      <c r="Q76" t="str">
        <f>VLOOKUP(U76,[2]BaseCases!$H$2:$K$143,3,FALSE)</f>
        <v>1.0500</v>
      </c>
      <c r="R76">
        <v>0</v>
      </c>
      <c r="S76">
        <v>0</v>
      </c>
      <c r="T76" t="e">
        <f>IF(V76="","Test_"&amp;A76&amp;"_"&amp;[2]Inputs!$A$1&amp;"_R0"&amp;"_SCR"&amp;ROUND(G76,2)&amp;"_XR"&amp;ROUND(H76,2)&amp;"_P"&amp;E76&amp;"_Q"&amp;VLOOKUP(F76,$X$622:$Y$626,2,FALSE),"Test_"&amp;A76&amp;"_"&amp;[2]Inputs!$A$1&amp;"_R0"&amp;"_SCR"&amp;ROUND(G76,2)&amp;"_XR"&amp;ROUND(H76,2)&amp;"_P"&amp;E76&amp;"_Q"&amp;VLOOKUP(F76,$X$622:$Y$626,2,FALSE)&amp;"_"&amp;V76)</f>
        <v>#N/A</v>
      </c>
      <c r="U76" t="str">
        <f t="shared" ref="U76:U77" si="10">"PSSE_DMAT_BESSD_SCR"&amp;ROUND(G76,2)&amp;"_XR"&amp;ROUND(H76,2)&amp;"_P"&amp;E76&amp;"_Q"&amp;F76</f>
        <v>PSSE_DMAT_BESSD_SCR7.06_XR1.63_P1_Q0.395</v>
      </c>
      <c r="W76" s="3"/>
    </row>
    <row r="77" spans="1:25" x14ac:dyDescent="0.25">
      <c r="A77" t="s">
        <v>399</v>
      </c>
      <c r="B77" s="4" t="s">
        <v>17</v>
      </c>
      <c r="C77" t="s">
        <v>28</v>
      </c>
      <c r="E77">
        <v>1</v>
      </c>
      <c r="F77">
        <v>0.39500000000000002</v>
      </c>
      <c r="G77">
        <f>[2]Inputs!$C$4</f>
        <v>4.53</v>
      </c>
      <c r="H77">
        <f>[2]Inputs!$D$4</f>
        <v>1.21</v>
      </c>
      <c r="I77" t="str">
        <f>VLOOKUP(U77,[2]BaseCases!$H$2:$K$143,2,FALSE)</f>
        <v>0.8357</v>
      </c>
      <c r="J77">
        <v>0</v>
      </c>
      <c r="K77">
        <v>0</v>
      </c>
      <c r="L77">
        <f t="shared" si="6"/>
        <v>0</v>
      </c>
      <c r="M77">
        <f t="shared" si="7"/>
        <v>0</v>
      </c>
      <c r="N77">
        <f>[2]Inputs!$B$5^2/((G77*[2]Inputs!$B$7)*(SQRT(1+H77^2)))</f>
        <v>23.560643977140487</v>
      </c>
      <c r="O77">
        <f t="shared" si="8"/>
        <v>9.0744989423642855E-2</v>
      </c>
      <c r="P77" t="str">
        <f>VLOOKUP(U77,[2]BaseCases!$H$2:$K$143,4,FALSE)</f>
        <v>1.0500</v>
      </c>
      <c r="Q77" t="str">
        <f>VLOOKUP(U77,[2]BaseCases!$H$2:$K$143,3,FALSE)</f>
        <v>1.0500</v>
      </c>
      <c r="R77">
        <v>0</v>
      </c>
      <c r="S77">
        <v>0</v>
      </c>
      <c r="T77" t="e">
        <f>IF(V77="","Test_"&amp;A77&amp;"_"&amp;[2]Inputs!$A$1&amp;"_R0"&amp;"_SCR"&amp;ROUND(G77,2)&amp;"_XR"&amp;ROUND(H77,2)&amp;"_P"&amp;E77&amp;"_Q"&amp;VLOOKUP(F77,$X$622:$Y$626,2,FALSE),"Test_"&amp;A77&amp;"_"&amp;[2]Inputs!$A$1&amp;"_R0"&amp;"_SCR"&amp;ROUND(G77,2)&amp;"_XR"&amp;ROUND(H77,2)&amp;"_P"&amp;E77&amp;"_Q"&amp;VLOOKUP(F77,$X$622:$Y$626,2,FALSE)&amp;"_"&amp;V77)</f>
        <v>#N/A</v>
      </c>
      <c r="U77" t="str">
        <f t="shared" si="10"/>
        <v>PSSE_DMAT_BESSD_SCR4.53_XR1.21_P1_Q0.395</v>
      </c>
      <c r="W77" s="3"/>
    </row>
    <row r="78" spans="1:25" x14ac:dyDescent="0.25">
      <c r="A78" t="s">
        <v>400</v>
      </c>
      <c r="B78" s="4" t="s">
        <v>17</v>
      </c>
      <c r="C78" t="s">
        <v>28</v>
      </c>
      <c r="E78">
        <v>0</v>
      </c>
      <c r="F78">
        <v>0.39500000000000002</v>
      </c>
      <c r="G78">
        <f>[2]Inputs!$C$3</f>
        <v>7.06</v>
      </c>
      <c r="H78">
        <f>[2]Inputs!$D$3</f>
        <v>1.63</v>
      </c>
      <c r="I78" t="str">
        <f>VLOOKUP(U78,[2]BaseCases!$H$2:$K$143,2,FALSE)</f>
        <v>0.9841</v>
      </c>
      <c r="J78">
        <v>0</v>
      </c>
      <c r="K78">
        <v>0</v>
      </c>
      <c r="L78">
        <f t="shared" si="6"/>
        <v>0</v>
      </c>
      <c r="M78">
        <f t="shared" si="7"/>
        <v>0</v>
      </c>
      <c r="N78">
        <f>[2]Inputs!$B$5^2/((G78*[2]Inputs!$B$7)*(SQRT(1+H78^2)))</f>
        <v>12.409471324438538</v>
      </c>
      <c r="O78">
        <f t="shared" si="8"/>
        <v>6.4385935699593638E-2</v>
      </c>
      <c r="P78" t="str">
        <f>VLOOKUP(U78,[2]BaseCases!$H$2:$K$143,4,FALSE)</f>
        <v>1.0375</v>
      </c>
      <c r="Q78" t="str">
        <f>VLOOKUP(U78,[2]BaseCases!$H$2:$K$143,3,FALSE)</f>
        <v>1.0500</v>
      </c>
      <c r="R78">
        <v>0</v>
      </c>
      <c r="S78">
        <v>0</v>
      </c>
      <c r="T78" t="e">
        <f>IF(V78="","Test_"&amp;A78&amp;"_"&amp;[2]Inputs!$A$1&amp;"_R0"&amp;"_SCR"&amp;ROUND(G78,2)&amp;"_XR"&amp;ROUND(H78,2)&amp;"_P"&amp;E78&amp;"_Q"&amp;VLOOKUP(F78,$X$622:$Y$626,2,FALSE),"Test_"&amp;A78&amp;"_"&amp;[2]Inputs!$A$1&amp;"_R0"&amp;"_SCR"&amp;ROUND(G78,2)&amp;"_XR"&amp;ROUND(H78,2)&amp;"_P"&amp;E78&amp;"_Q"&amp;VLOOKUP(F78,$X$622:$Y$626,2,FALSE)&amp;"_"&amp;V78)</f>
        <v>#N/A</v>
      </c>
      <c r="U78" t="str">
        <f t="shared" ref="U78:U81" si="11">"PSSE_DMAT_BESSC_SCR"&amp;ROUND(G78,2)&amp;"_XR"&amp;ROUND(H78,2)&amp;"_P"&amp;E78&amp;"_Q"&amp;F78</f>
        <v>PSSE_DMAT_BESSC_SCR7.06_XR1.63_P0_Q0.395</v>
      </c>
      <c r="W78" s="3"/>
    </row>
    <row r="79" spans="1:25" x14ac:dyDescent="0.25">
      <c r="A79" t="s">
        <v>401</v>
      </c>
      <c r="B79" s="4" t="s">
        <v>17</v>
      </c>
      <c r="C79" t="s">
        <v>28</v>
      </c>
      <c r="E79">
        <v>0</v>
      </c>
      <c r="F79">
        <v>0.39500000000000002</v>
      </c>
      <c r="G79">
        <f>[2]Inputs!$C$4</f>
        <v>4.53</v>
      </c>
      <c r="H79">
        <f>[2]Inputs!$D$4</f>
        <v>1.21</v>
      </c>
      <c r="I79" t="str">
        <f>VLOOKUP(U79,[2]BaseCases!$H$2:$K$143,2,FALSE)</f>
        <v>0.9662</v>
      </c>
      <c r="J79">
        <v>0</v>
      </c>
      <c r="K79">
        <v>0</v>
      </c>
      <c r="L79">
        <f t="shared" si="6"/>
        <v>0</v>
      </c>
      <c r="M79">
        <f t="shared" si="7"/>
        <v>0</v>
      </c>
      <c r="N79">
        <f>[2]Inputs!$B$5^2/((G79*[2]Inputs!$B$7)*(SQRT(1+H79^2)))</f>
        <v>23.560643977140487</v>
      </c>
      <c r="O79">
        <f t="shared" si="8"/>
        <v>9.0744989423642855E-2</v>
      </c>
      <c r="P79" t="str">
        <f>VLOOKUP(U79,[2]BaseCases!$H$2:$K$143,4,FALSE)</f>
        <v>1.0375</v>
      </c>
      <c r="Q79" t="str">
        <f>VLOOKUP(U79,[2]BaseCases!$H$2:$K$143,3,FALSE)</f>
        <v>1.0500</v>
      </c>
      <c r="R79">
        <v>0</v>
      </c>
      <c r="S79">
        <v>0</v>
      </c>
      <c r="T79" t="e">
        <f>IF(V79="","Test_"&amp;A79&amp;"_"&amp;[2]Inputs!$A$1&amp;"_R0"&amp;"_SCR"&amp;ROUND(G79,2)&amp;"_XR"&amp;ROUND(H79,2)&amp;"_P"&amp;E79&amp;"_Q"&amp;VLOOKUP(F79,$X$622:$Y$626,2,FALSE),"Test_"&amp;A79&amp;"_"&amp;[2]Inputs!$A$1&amp;"_R0"&amp;"_SCR"&amp;ROUND(G79,2)&amp;"_XR"&amp;ROUND(H79,2)&amp;"_P"&amp;E79&amp;"_Q"&amp;VLOOKUP(F79,$X$622:$Y$626,2,FALSE)&amp;"_"&amp;V79)</f>
        <v>#N/A</v>
      </c>
      <c r="U79" t="str">
        <f t="shared" si="11"/>
        <v>PSSE_DMAT_BESSC_SCR4.53_XR1.21_P0_Q0.395</v>
      </c>
      <c r="W79" s="3"/>
    </row>
    <row r="80" spans="1:25" x14ac:dyDescent="0.25">
      <c r="A80" t="s">
        <v>402</v>
      </c>
      <c r="B80" s="4" t="s">
        <v>17</v>
      </c>
      <c r="C80" t="s">
        <v>28</v>
      </c>
      <c r="E80">
        <v>-1</v>
      </c>
      <c r="F80">
        <v>0.39500000000000002</v>
      </c>
      <c r="G80">
        <f>[2]Inputs!$C$3</f>
        <v>7.06</v>
      </c>
      <c r="H80">
        <f>[2]Inputs!$D$3</f>
        <v>1.63</v>
      </c>
      <c r="I80" t="str">
        <f>VLOOKUP(U80,[2]BaseCases!$H$2:$K$143,2,FALSE)</f>
        <v>1.0656</v>
      </c>
      <c r="J80">
        <v>0</v>
      </c>
      <c r="K80">
        <v>0</v>
      </c>
      <c r="L80">
        <f t="shared" si="6"/>
        <v>0</v>
      </c>
      <c r="M80">
        <f t="shared" si="7"/>
        <v>0</v>
      </c>
      <c r="N80">
        <f>[2]Inputs!$B$5^2/((G80*[2]Inputs!$B$7)*(SQRT(1+H80^2)))</f>
        <v>12.409471324438538</v>
      </c>
      <c r="O80">
        <f t="shared" si="8"/>
        <v>6.4385935699593638E-2</v>
      </c>
      <c r="P80" t="str">
        <f>VLOOKUP(U80,[2]BaseCases!$H$2:$K$143,4,FALSE)</f>
        <v>1.0500</v>
      </c>
      <c r="Q80" t="str">
        <f>VLOOKUP(U80,[2]BaseCases!$H$2:$K$143,3,FALSE)</f>
        <v>1.0500</v>
      </c>
      <c r="R80">
        <v>0</v>
      </c>
      <c r="S80">
        <v>0</v>
      </c>
      <c r="T80" t="e">
        <f>IF(V80="","Test_"&amp;A80&amp;"_"&amp;[2]Inputs!$A$1&amp;"_R0"&amp;"_SCR"&amp;ROUND(G80,2)&amp;"_XR"&amp;ROUND(H80,2)&amp;"_P"&amp;E80&amp;"_Q"&amp;VLOOKUP(F80,$X$622:$Y$626,2,FALSE),"Test_"&amp;A80&amp;"_"&amp;[2]Inputs!$A$1&amp;"_R0"&amp;"_SCR"&amp;ROUND(G80,2)&amp;"_XR"&amp;ROUND(H80,2)&amp;"_P"&amp;E80&amp;"_Q"&amp;VLOOKUP(F80,$X$622:$Y$626,2,FALSE)&amp;"_"&amp;V80)</f>
        <v>#N/A</v>
      </c>
      <c r="U80" t="str">
        <f t="shared" si="11"/>
        <v>PSSE_DMAT_BESSC_SCR7.06_XR1.63_P-1_Q0.395</v>
      </c>
      <c r="W80" s="3"/>
    </row>
    <row r="81" spans="1:23" x14ac:dyDescent="0.25">
      <c r="A81" t="s">
        <v>403</v>
      </c>
      <c r="B81" s="4" t="s">
        <v>17</v>
      </c>
      <c r="C81" t="s">
        <v>28</v>
      </c>
      <c r="E81">
        <v>-1</v>
      </c>
      <c r="F81">
        <v>0.39500000000000002</v>
      </c>
      <c r="G81">
        <f>[2]Inputs!$C$4</f>
        <v>4.53</v>
      </c>
      <c r="H81">
        <f>[2]Inputs!$D$4</f>
        <v>1.21</v>
      </c>
      <c r="I81" t="str">
        <f>VLOOKUP(U81,[2]BaseCases!$H$2:$K$143,2,FALSE)</f>
        <v>1.1228</v>
      </c>
      <c r="J81">
        <v>0</v>
      </c>
      <c r="K81">
        <v>0</v>
      </c>
      <c r="L81">
        <f t="shared" si="6"/>
        <v>0</v>
      </c>
      <c r="M81">
        <f t="shared" si="7"/>
        <v>0</v>
      </c>
      <c r="N81">
        <f>[2]Inputs!$B$5^2/((G81*[2]Inputs!$B$7)*(SQRT(1+H81^2)))</f>
        <v>23.560643977140487</v>
      </c>
      <c r="O81">
        <f t="shared" si="8"/>
        <v>9.0744989423642855E-2</v>
      </c>
      <c r="P81" t="str">
        <f>VLOOKUP(U81,[2]BaseCases!$H$2:$K$143,4,FALSE)</f>
        <v>1.0500</v>
      </c>
      <c r="Q81" t="str">
        <f>VLOOKUP(U81,[2]BaseCases!$H$2:$K$143,3,FALSE)</f>
        <v>1.0500</v>
      </c>
      <c r="R81">
        <v>0</v>
      </c>
      <c r="S81">
        <v>0</v>
      </c>
      <c r="T81" t="e">
        <f>IF(V81="","Test_"&amp;A81&amp;"_"&amp;[2]Inputs!$A$1&amp;"_R0"&amp;"_SCR"&amp;ROUND(G81,2)&amp;"_XR"&amp;ROUND(H81,2)&amp;"_P"&amp;E81&amp;"_Q"&amp;VLOOKUP(F81,$X$622:$Y$626,2,FALSE),"Test_"&amp;A81&amp;"_"&amp;[2]Inputs!$A$1&amp;"_R0"&amp;"_SCR"&amp;ROUND(G81,2)&amp;"_XR"&amp;ROUND(H81,2)&amp;"_P"&amp;E81&amp;"_Q"&amp;VLOOKUP(F81,$X$622:$Y$626,2,FALSE)&amp;"_"&amp;V81)</f>
        <v>#N/A</v>
      </c>
      <c r="U81" t="str">
        <f t="shared" si="11"/>
        <v>PSSE_DMAT_BESSC_SCR4.53_XR1.21_P-1_Q0.395</v>
      </c>
      <c r="W81" s="3"/>
    </row>
    <row r="82" spans="1:23" x14ac:dyDescent="0.25">
      <c r="A82" t="s">
        <v>404</v>
      </c>
      <c r="B82" s="4" t="s">
        <v>17</v>
      </c>
      <c r="C82" t="s">
        <v>29</v>
      </c>
      <c r="E82">
        <v>1</v>
      </c>
      <c r="F82">
        <v>-0.39500000000000002</v>
      </c>
      <c r="G82">
        <f>[2]Inputs!$C$3</f>
        <v>7.06</v>
      </c>
      <c r="H82">
        <f>[2]Inputs!$D$3</f>
        <v>1.63</v>
      </c>
      <c r="I82" t="str">
        <f>VLOOKUP(U82,[2]BaseCases!$H$2:$K$143,2,FALSE)</f>
        <v>1.0148</v>
      </c>
      <c r="J82">
        <v>0</v>
      </c>
      <c r="K82">
        <v>0</v>
      </c>
      <c r="L82">
        <f t="shared" si="6"/>
        <v>0</v>
      </c>
      <c r="M82">
        <f t="shared" si="7"/>
        <v>0</v>
      </c>
      <c r="N82">
        <f>[2]Inputs!$B$5^2/((G82*[2]Inputs!$B$7)*(SQRT(1+H82^2)))</f>
        <v>12.409471324438538</v>
      </c>
      <c r="O82">
        <f t="shared" si="8"/>
        <v>6.4385935699593638E-2</v>
      </c>
      <c r="P82" t="str">
        <f>VLOOKUP(U82,[2]BaseCases!$H$2:$K$143,4,FALSE)</f>
        <v>0.9750</v>
      </c>
      <c r="Q82" t="str">
        <f>VLOOKUP(U82,[2]BaseCases!$H$2:$K$143,3,FALSE)</f>
        <v>1.0100</v>
      </c>
      <c r="R82">
        <v>0</v>
      </c>
      <c r="S82">
        <v>0</v>
      </c>
      <c r="T82" t="e">
        <f>IF(V82="","Test_"&amp;A82&amp;"_"&amp;[2]Inputs!$A$1&amp;"_R0"&amp;"_SCR"&amp;ROUND(G82,2)&amp;"_XR"&amp;ROUND(H82,2)&amp;"_P"&amp;E82&amp;"_Q"&amp;VLOOKUP(F82,$X$622:$Y$626,2,FALSE),"Test_"&amp;A82&amp;"_"&amp;[2]Inputs!$A$1&amp;"_R0"&amp;"_SCR"&amp;ROUND(G82,2)&amp;"_XR"&amp;ROUND(H82,2)&amp;"_P"&amp;E82&amp;"_Q"&amp;VLOOKUP(F82,$X$622:$Y$626,2,FALSE)&amp;"_"&amp;V82)</f>
        <v>#N/A</v>
      </c>
      <c r="U82" t="str">
        <f t="shared" ref="U82:U83" si="12">"PSSE_DMAT_BESSD_SCR"&amp;ROUND(G82,2)&amp;"_XR"&amp;ROUND(H82,2)&amp;"_P"&amp;E82&amp;"_Q"&amp;F82</f>
        <v>PSSE_DMAT_BESSD_SCR7.06_XR1.63_P1_Q-0.395</v>
      </c>
      <c r="W82" s="3"/>
    </row>
    <row r="83" spans="1:23" x14ac:dyDescent="0.25">
      <c r="A83" t="s">
        <v>405</v>
      </c>
      <c r="B83" s="4" t="s">
        <v>17</v>
      </c>
      <c r="C83" t="s">
        <v>29</v>
      </c>
      <c r="E83">
        <v>1</v>
      </c>
      <c r="F83">
        <v>-0.39500000000000002</v>
      </c>
      <c r="G83">
        <f>[2]Inputs!$C$4</f>
        <v>4.53</v>
      </c>
      <c r="H83">
        <f>[2]Inputs!$D$4</f>
        <v>1.21</v>
      </c>
      <c r="I83" t="str">
        <f>VLOOKUP(U83,[2]BaseCases!$H$2:$K$143,2,FALSE)</f>
        <v>0.9835</v>
      </c>
      <c r="J83">
        <v>0</v>
      </c>
      <c r="K83">
        <v>0</v>
      </c>
      <c r="L83">
        <f t="shared" si="6"/>
        <v>0</v>
      </c>
      <c r="M83">
        <f t="shared" si="7"/>
        <v>0</v>
      </c>
      <c r="N83">
        <f>[2]Inputs!$B$5^2/((G83*[2]Inputs!$B$7)*(SQRT(1+H83^2)))</f>
        <v>23.560643977140487</v>
      </c>
      <c r="O83">
        <f t="shared" si="8"/>
        <v>9.0744989423642855E-2</v>
      </c>
      <c r="P83" t="str">
        <f>VLOOKUP(U83,[2]BaseCases!$H$2:$K$143,4,FALSE)</f>
        <v>0.9750</v>
      </c>
      <c r="Q83" t="str">
        <f>VLOOKUP(U83,[2]BaseCases!$H$2:$K$143,3,FALSE)</f>
        <v>1.0100</v>
      </c>
      <c r="R83">
        <v>0</v>
      </c>
      <c r="S83">
        <v>0</v>
      </c>
      <c r="T83" t="e">
        <f>IF(V83="","Test_"&amp;A83&amp;"_"&amp;[2]Inputs!$A$1&amp;"_R0"&amp;"_SCR"&amp;ROUND(G83,2)&amp;"_XR"&amp;ROUND(H83,2)&amp;"_P"&amp;E83&amp;"_Q"&amp;VLOOKUP(F83,$X$622:$Y$626,2,FALSE),"Test_"&amp;A83&amp;"_"&amp;[2]Inputs!$A$1&amp;"_R0"&amp;"_SCR"&amp;ROUND(G83,2)&amp;"_XR"&amp;ROUND(H83,2)&amp;"_P"&amp;E83&amp;"_Q"&amp;VLOOKUP(F83,$X$622:$Y$626,2,FALSE)&amp;"_"&amp;V83)</f>
        <v>#N/A</v>
      </c>
      <c r="U83" t="str">
        <f t="shared" si="12"/>
        <v>PSSE_DMAT_BESSD_SCR4.53_XR1.21_P1_Q-0.395</v>
      </c>
      <c r="W83" s="3"/>
    </row>
    <row r="84" spans="1:23" x14ac:dyDescent="0.25">
      <c r="A84" t="s">
        <v>406</v>
      </c>
      <c r="B84" s="4" t="s">
        <v>17</v>
      </c>
      <c r="C84" t="s">
        <v>29</v>
      </c>
      <c r="E84">
        <v>0</v>
      </c>
      <c r="F84">
        <v>-0.39500000000000002</v>
      </c>
      <c r="G84">
        <f>[2]Inputs!$C$3</f>
        <v>7.06</v>
      </c>
      <c r="H84">
        <f>[2]Inputs!$D$3</f>
        <v>1.63</v>
      </c>
      <c r="I84" t="str">
        <f>VLOOKUP(U84,[2]BaseCases!$H$2:$K$143,2,FALSE)</f>
        <v>1.0766</v>
      </c>
      <c r="J84">
        <v>0</v>
      </c>
      <c r="K84">
        <v>0</v>
      </c>
      <c r="L84">
        <f t="shared" si="6"/>
        <v>0</v>
      </c>
      <c r="M84">
        <f t="shared" si="7"/>
        <v>0</v>
      </c>
      <c r="N84">
        <f>[2]Inputs!$B$5^2/((G84*[2]Inputs!$B$7)*(SQRT(1+H84^2)))</f>
        <v>12.409471324438538</v>
      </c>
      <c r="O84">
        <f t="shared" si="8"/>
        <v>6.4385935699593638E-2</v>
      </c>
      <c r="P84" t="str">
        <f>VLOOKUP(U84,[2]BaseCases!$H$2:$K$143,4,FALSE)</f>
        <v>0.9625</v>
      </c>
      <c r="Q84" t="str">
        <f>VLOOKUP(U84,[2]BaseCases!$H$2:$K$143,3,FALSE)</f>
        <v>1.0100</v>
      </c>
      <c r="R84">
        <v>0</v>
      </c>
      <c r="S84">
        <v>0</v>
      </c>
      <c r="T84" t="e">
        <f>IF(V84="","Test_"&amp;A84&amp;"_"&amp;[2]Inputs!$A$1&amp;"_R0"&amp;"_SCR"&amp;ROUND(G84,2)&amp;"_XR"&amp;ROUND(H84,2)&amp;"_P"&amp;E84&amp;"_Q"&amp;VLOOKUP(F84,$X$622:$Y$626,2,FALSE),"Test_"&amp;A84&amp;"_"&amp;[2]Inputs!$A$1&amp;"_R0"&amp;"_SCR"&amp;ROUND(G84,2)&amp;"_XR"&amp;ROUND(H84,2)&amp;"_P"&amp;E84&amp;"_Q"&amp;VLOOKUP(F84,$X$622:$Y$626,2,FALSE)&amp;"_"&amp;V84)</f>
        <v>#N/A</v>
      </c>
      <c r="U84" t="str">
        <f t="shared" ref="U84:U87" si="13">"PSSE_DMAT_BESSC_SCR"&amp;ROUND(G84,2)&amp;"_XR"&amp;ROUND(H84,2)&amp;"_P"&amp;E84&amp;"_Q"&amp;F84</f>
        <v>PSSE_DMAT_BESSC_SCR7.06_XR1.63_P0_Q-0.395</v>
      </c>
      <c r="W84" s="3"/>
    </row>
    <row r="85" spans="1:23" x14ac:dyDescent="0.25">
      <c r="A85" t="s">
        <v>407</v>
      </c>
      <c r="B85" s="4" t="s">
        <v>17</v>
      </c>
      <c r="C85" t="s">
        <v>29</v>
      </c>
      <c r="E85">
        <v>0</v>
      </c>
      <c r="F85">
        <v>-0.39500000000000002</v>
      </c>
      <c r="G85">
        <f>[2]Inputs!$C$4</f>
        <v>4.53</v>
      </c>
      <c r="H85">
        <f>[2]Inputs!$D$4</f>
        <v>1.21</v>
      </c>
      <c r="I85" t="str">
        <f>VLOOKUP(U85,[2]BaseCases!$H$2:$K$143,2,FALSE)</f>
        <v>1.0966</v>
      </c>
      <c r="J85">
        <v>0</v>
      </c>
      <c r="K85">
        <v>0</v>
      </c>
      <c r="L85">
        <f t="shared" si="6"/>
        <v>0</v>
      </c>
      <c r="M85">
        <f t="shared" si="7"/>
        <v>0</v>
      </c>
      <c r="N85">
        <f>[2]Inputs!$B$5^2/((G85*[2]Inputs!$B$7)*(SQRT(1+H85^2)))</f>
        <v>23.560643977140487</v>
      </c>
      <c r="O85">
        <f t="shared" si="8"/>
        <v>9.0744989423642855E-2</v>
      </c>
      <c r="P85" t="str">
        <f>VLOOKUP(U85,[2]BaseCases!$H$2:$K$143,4,FALSE)</f>
        <v>0.9625</v>
      </c>
      <c r="Q85" t="str">
        <f>VLOOKUP(U85,[2]BaseCases!$H$2:$K$143,3,FALSE)</f>
        <v>1.0100</v>
      </c>
      <c r="R85">
        <v>0</v>
      </c>
      <c r="S85">
        <v>0</v>
      </c>
      <c r="T85" t="e">
        <f>IF(V85="","Test_"&amp;A85&amp;"_"&amp;[2]Inputs!$A$1&amp;"_R0"&amp;"_SCR"&amp;ROUND(G85,2)&amp;"_XR"&amp;ROUND(H85,2)&amp;"_P"&amp;E85&amp;"_Q"&amp;VLOOKUP(F85,$X$622:$Y$626,2,FALSE),"Test_"&amp;A85&amp;"_"&amp;[2]Inputs!$A$1&amp;"_R0"&amp;"_SCR"&amp;ROUND(G85,2)&amp;"_XR"&amp;ROUND(H85,2)&amp;"_P"&amp;E85&amp;"_Q"&amp;VLOOKUP(F85,$X$622:$Y$626,2,FALSE)&amp;"_"&amp;V85)</f>
        <v>#N/A</v>
      </c>
      <c r="U85" t="str">
        <f t="shared" si="13"/>
        <v>PSSE_DMAT_BESSC_SCR4.53_XR1.21_P0_Q-0.395</v>
      </c>
      <c r="W85" s="3"/>
    </row>
    <row r="86" spans="1:23" x14ac:dyDescent="0.25">
      <c r="A86" t="s">
        <v>408</v>
      </c>
      <c r="B86" s="4" t="s">
        <v>17</v>
      </c>
      <c r="C86" t="s">
        <v>29</v>
      </c>
      <c r="E86">
        <v>-1</v>
      </c>
      <c r="F86">
        <v>-0.39500000000000002</v>
      </c>
      <c r="G86">
        <f>[2]Inputs!$C$3</f>
        <v>7.06</v>
      </c>
      <c r="H86">
        <f>[2]Inputs!$D$3</f>
        <v>1.63</v>
      </c>
      <c r="I86" t="str">
        <f>VLOOKUP(U86,[2]BaseCases!$H$2:$K$143,2,FALSE)</f>
        <v>1.1516</v>
      </c>
      <c r="J86">
        <v>0</v>
      </c>
      <c r="K86">
        <v>0</v>
      </c>
      <c r="L86">
        <f t="shared" si="6"/>
        <v>0</v>
      </c>
      <c r="M86">
        <f t="shared" si="7"/>
        <v>0</v>
      </c>
      <c r="N86">
        <f>[2]Inputs!$B$5^2/((G86*[2]Inputs!$B$7)*(SQRT(1+H86^2)))</f>
        <v>12.409471324438538</v>
      </c>
      <c r="O86">
        <f t="shared" si="8"/>
        <v>6.4385935699593638E-2</v>
      </c>
      <c r="P86" t="str">
        <f>VLOOKUP(U86,[2]BaseCases!$H$2:$K$143,4,FALSE)</f>
        <v>0.9625</v>
      </c>
      <c r="Q86" t="str">
        <f>VLOOKUP(U86,[2]BaseCases!$H$2:$K$143,3,FALSE)</f>
        <v>1.0100</v>
      </c>
      <c r="R86">
        <v>0</v>
      </c>
      <c r="S86">
        <v>0</v>
      </c>
      <c r="T86" t="e">
        <f>IF(V86="","Test_"&amp;A86&amp;"_"&amp;[2]Inputs!$A$1&amp;"_R0"&amp;"_SCR"&amp;ROUND(G86,2)&amp;"_XR"&amp;ROUND(H86,2)&amp;"_P"&amp;E86&amp;"_Q"&amp;VLOOKUP(F86,$X$622:$Y$626,2,FALSE),"Test_"&amp;A86&amp;"_"&amp;[2]Inputs!$A$1&amp;"_R0"&amp;"_SCR"&amp;ROUND(G86,2)&amp;"_XR"&amp;ROUND(H86,2)&amp;"_P"&amp;E86&amp;"_Q"&amp;VLOOKUP(F86,$X$622:$Y$626,2,FALSE)&amp;"_"&amp;V86)</f>
        <v>#N/A</v>
      </c>
      <c r="U86" t="str">
        <f t="shared" si="13"/>
        <v>PSSE_DMAT_BESSC_SCR7.06_XR1.63_P-1_Q-0.395</v>
      </c>
      <c r="W86" s="3"/>
    </row>
    <row r="87" spans="1:23" x14ac:dyDescent="0.25">
      <c r="A87" t="s">
        <v>409</v>
      </c>
      <c r="B87" s="4" t="s">
        <v>17</v>
      </c>
      <c r="C87" t="s">
        <v>29</v>
      </c>
      <c r="E87">
        <v>-1</v>
      </c>
      <c r="F87">
        <v>-0.39500000000000002</v>
      </c>
      <c r="G87">
        <f>[2]Inputs!$C$4</f>
        <v>4.53</v>
      </c>
      <c r="H87">
        <f>[2]Inputs!$D$4</f>
        <v>1.21</v>
      </c>
      <c r="I87" t="str">
        <f>VLOOKUP(U87,[2]BaseCases!$H$2:$K$143,2,FALSE)</f>
        <v>1.2369</v>
      </c>
      <c r="J87">
        <v>0</v>
      </c>
      <c r="K87">
        <v>0</v>
      </c>
      <c r="L87">
        <f t="shared" si="6"/>
        <v>0</v>
      </c>
      <c r="M87">
        <f t="shared" si="7"/>
        <v>0</v>
      </c>
      <c r="N87">
        <f>[2]Inputs!$B$5^2/((G87*[2]Inputs!$B$7)*(SQRT(1+H87^2)))</f>
        <v>23.560643977140487</v>
      </c>
      <c r="O87">
        <f t="shared" si="8"/>
        <v>9.0744989423642855E-2</v>
      </c>
      <c r="P87" t="str">
        <f>VLOOKUP(U87,[2]BaseCases!$H$2:$K$143,4,FALSE)</f>
        <v>0.9625</v>
      </c>
      <c r="Q87" t="str">
        <f>VLOOKUP(U87,[2]BaseCases!$H$2:$K$143,3,FALSE)</f>
        <v>1.0100</v>
      </c>
      <c r="R87">
        <v>0</v>
      </c>
      <c r="S87">
        <v>0</v>
      </c>
      <c r="T87" t="e">
        <f>IF(V87="","Test_"&amp;A87&amp;"_"&amp;[2]Inputs!$A$1&amp;"_R0"&amp;"_SCR"&amp;ROUND(G87,2)&amp;"_XR"&amp;ROUND(H87,2)&amp;"_P"&amp;E87&amp;"_Q"&amp;VLOOKUP(F87,$X$622:$Y$626,2,FALSE),"Test_"&amp;A87&amp;"_"&amp;[2]Inputs!$A$1&amp;"_R0"&amp;"_SCR"&amp;ROUND(G87,2)&amp;"_XR"&amp;ROUND(H87,2)&amp;"_P"&amp;E87&amp;"_Q"&amp;VLOOKUP(F87,$X$622:$Y$626,2,FALSE)&amp;"_"&amp;V87)</f>
        <v>#N/A</v>
      </c>
      <c r="U87" t="str">
        <f t="shared" si="13"/>
        <v>PSSE_DMAT_BESSC_SCR4.53_XR1.21_P-1_Q-0.395</v>
      </c>
      <c r="W87" s="3"/>
    </row>
    <row r="88" spans="1:23" x14ac:dyDescent="0.25">
      <c r="A88" t="s">
        <v>410</v>
      </c>
      <c r="B88" s="4" t="s">
        <v>17</v>
      </c>
      <c r="C88" t="s">
        <v>33</v>
      </c>
      <c r="E88">
        <v>1</v>
      </c>
      <c r="F88">
        <v>0.39500000000000002</v>
      </c>
      <c r="G88">
        <f>[2]Inputs!$C$3</f>
        <v>7.06</v>
      </c>
      <c r="H88">
        <f>[2]Inputs!$D$3</f>
        <v>1.63</v>
      </c>
      <c r="I88" t="str">
        <f>VLOOKUP(U88,[2]BaseCases!$H$2:$K$143,2,FALSE)</f>
        <v>0.9161</v>
      </c>
      <c r="J88">
        <v>0</v>
      </c>
      <c r="K88">
        <v>0</v>
      </c>
      <c r="L88">
        <f t="shared" si="6"/>
        <v>0</v>
      </c>
      <c r="M88">
        <f t="shared" si="7"/>
        <v>0</v>
      </c>
      <c r="N88">
        <f>[2]Inputs!$B$5^2/((G88*[2]Inputs!$B$7)*(SQRT(1+H88^2)))</f>
        <v>12.409471324438538</v>
      </c>
      <c r="O88">
        <f t="shared" si="8"/>
        <v>6.4385935699593638E-2</v>
      </c>
      <c r="P88" t="str">
        <f>VLOOKUP(U88,[2]BaseCases!$H$2:$K$143,4,FALSE)</f>
        <v>1.0500</v>
      </c>
      <c r="Q88" t="str">
        <f>VLOOKUP(U88,[2]BaseCases!$H$2:$K$143,3,FALSE)</f>
        <v>1.0500</v>
      </c>
      <c r="R88">
        <v>0</v>
      </c>
      <c r="S88">
        <v>0</v>
      </c>
      <c r="T88" t="e">
        <f>IF(V88="","Test_"&amp;A88&amp;"_"&amp;[2]Inputs!$A$1&amp;"_R0"&amp;"_SCR"&amp;ROUND(G88,2)&amp;"_XR"&amp;ROUND(H88,2)&amp;"_P"&amp;E88&amp;"_Q"&amp;VLOOKUP(F88,$X$622:$Y$626,2,FALSE),"Test_"&amp;A88&amp;"_"&amp;[2]Inputs!$A$1&amp;"_R0"&amp;"_SCR"&amp;ROUND(G88,2)&amp;"_XR"&amp;ROUND(H88,2)&amp;"_P"&amp;E88&amp;"_Q"&amp;VLOOKUP(F88,$X$622:$Y$626,2,FALSE)&amp;"_"&amp;V88)</f>
        <v>#N/A</v>
      </c>
      <c r="U88" t="str">
        <f t="shared" ref="U88:U89" si="14">"PSSE_DMAT_BESSD_SCR"&amp;ROUND(G88,2)&amp;"_XR"&amp;ROUND(H88,2)&amp;"_P"&amp;E88&amp;"_Q"&amp;F88</f>
        <v>PSSE_DMAT_BESSD_SCR7.06_XR1.63_P1_Q0.395</v>
      </c>
      <c r="W88" s="3"/>
    </row>
    <row r="89" spans="1:23" x14ac:dyDescent="0.25">
      <c r="A89" t="s">
        <v>411</v>
      </c>
      <c r="B89" s="4" t="s">
        <v>17</v>
      </c>
      <c r="C89" t="s">
        <v>33</v>
      </c>
      <c r="E89">
        <v>1</v>
      </c>
      <c r="F89">
        <v>-0.39500000000000002</v>
      </c>
      <c r="G89">
        <f>[2]Inputs!$C$3</f>
        <v>7.06</v>
      </c>
      <c r="H89">
        <f>[2]Inputs!$D$3</f>
        <v>1.63</v>
      </c>
      <c r="I89" t="str">
        <f>VLOOKUP(U89,[2]BaseCases!$H$2:$K$143,2,FALSE)</f>
        <v>1.0148</v>
      </c>
      <c r="J89">
        <v>0</v>
      </c>
      <c r="K89">
        <v>0</v>
      </c>
      <c r="L89">
        <f t="shared" si="6"/>
        <v>0</v>
      </c>
      <c r="M89">
        <f t="shared" si="7"/>
        <v>0</v>
      </c>
      <c r="N89">
        <f>[2]Inputs!$B$5^2/((G89*[2]Inputs!$B$7)*(SQRT(1+H89^2)))</f>
        <v>12.409471324438538</v>
      </c>
      <c r="O89">
        <f t="shared" si="8"/>
        <v>6.4385935699593638E-2</v>
      </c>
      <c r="P89" t="str">
        <f>VLOOKUP(U89,[2]BaseCases!$H$2:$K$143,4,FALSE)</f>
        <v>0.9750</v>
      </c>
      <c r="Q89" t="str">
        <f>VLOOKUP(U89,[2]BaseCases!$H$2:$K$143,3,FALSE)</f>
        <v>1.0100</v>
      </c>
      <c r="R89">
        <v>0</v>
      </c>
      <c r="S89">
        <v>0</v>
      </c>
      <c r="T89" t="e">
        <f>IF(V89="","Test_"&amp;A89&amp;"_"&amp;[2]Inputs!$A$1&amp;"_R0"&amp;"_SCR"&amp;ROUND(G89,2)&amp;"_XR"&amp;ROUND(H89,2)&amp;"_P"&amp;E89&amp;"_Q"&amp;VLOOKUP(F89,$X$622:$Y$626,2,FALSE),"Test_"&amp;A89&amp;"_"&amp;[2]Inputs!$A$1&amp;"_R0"&amp;"_SCR"&amp;ROUND(G89,2)&amp;"_XR"&amp;ROUND(H89,2)&amp;"_P"&amp;E89&amp;"_Q"&amp;VLOOKUP(F89,$X$622:$Y$626,2,FALSE)&amp;"_"&amp;V89)</f>
        <v>#N/A</v>
      </c>
      <c r="U89" t="str">
        <f t="shared" si="14"/>
        <v>PSSE_DMAT_BESSD_SCR7.06_XR1.63_P1_Q-0.395</v>
      </c>
      <c r="W89" s="3"/>
    </row>
    <row r="90" spans="1:23" x14ac:dyDescent="0.25">
      <c r="A90" t="s">
        <v>412</v>
      </c>
      <c r="B90" s="4" t="s">
        <v>17</v>
      </c>
      <c r="C90" t="s">
        <v>33</v>
      </c>
      <c r="E90">
        <v>0</v>
      </c>
      <c r="F90">
        <v>0.39500000000000002</v>
      </c>
      <c r="G90">
        <f>[2]Inputs!$C$3</f>
        <v>7.06</v>
      </c>
      <c r="H90">
        <f>[2]Inputs!$D$3</f>
        <v>1.63</v>
      </c>
      <c r="I90" t="str">
        <f>VLOOKUP(U90,[2]BaseCases!$H$2:$K$143,2,FALSE)</f>
        <v>0.9841</v>
      </c>
      <c r="J90">
        <v>0</v>
      </c>
      <c r="K90">
        <v>0</v>
      </c>
      <c r="L90">
        <f t="shared" si="6"/>
        <v>0</v>
      </c>
      <c r="M90">
        <f t="shared" si="7"/>
        <v>0</v>
      </c>
      <c r="N90">
        <f>[2]Inputs!$B$5^2/((G90*[2]Inputs!$B$7)*(SQRT(1+H90^2)))</f>
        <v>12.409471324438538</v>
      </c>
      <c r="O90">
        <f t="shared" si="8"/>
        <v>6.4385935699593638E-2</v>
      </c>
      <c r="P90" t="str">
        <f>VLOOKUP(U90,[2]BaseCases!$H$2:$K$143,4,FALSE)</f>
        <v>1.0375</v>
      </c>
      <c r="Q90" t="str">
        <f>VLOOKUP(U90,[2]BaseCases!$H$2:$K$143,3,FALSE)</f>
        <v>1.0500</v>
      </c>
      <c r="R90">
        <v>0</v>
      </c>
      <c r="S90">
        <v>0</v>
      </c>
      <c r="T90" t="e">
        <f>IF(V90="","Test_"&amp;A90&amp;"_"&amp;[2]Inputs!$A$1&amp;"_R0"&amp;"_SCR"&amp;ROUND(G90,2)&amp;"_XR"&amp;ROUND(H90,2)&amp;"_P"&amp;E90&amp;"_Q"&amp;VLOOKUP(F90,$X$622:$Y$626,2,FALSE),"Test_"&amp;A90&amp;"_"&amp;[2]Inputs!$A$1&amp;"_R0"&amp;"_SCR"&amp;ROUND(G90,2)&amp;"_XR"&amp;ROUND(H90,2)&amp;"_P"&amp;E90&amp;"_Q"&amp;VLOOKUP(F90,$X$622:$Y$626,2,FALSE)&amp;"_"&amp;V90)</f>
        <v>#N/A</v>
      </c>
      <c r="U90" t="str">
        <f t="shared" ref="U90:U93" si="15">"PSSE_DMAT_BESSC_SCR"&amp;ROUND(G90,2)&amp;"_XR"&amp;ROUND(H90,2)&amp;"_P"&amp;E90&amp;"_Q"&amp;F90</f>
        <v>PSSE_DMAT_BESSC_SCR7.06_XR1.63_P0_Q0.395</v>
      </c>
      <c r="W90" s="3"/>
    </row>
    <row r="91" spans="1:23" x14ac:dyDescent="0.25">
      <c r="A91" t="s">
        <v>413</v>
      </c>
      <c r="B91" s="4" t="s">
        <v>17</v>
      </c>
      <c r="C91" t="s">
        <v>33</v>
      </c>
      <c r="E91">
        <v>0</v>
      </c>
      <c r="F91">
        <v>-0.39500000000000002</v>
      </c>
      <c r="G91">
        <f>[2]Inputs!$C$3</f>
        <v>7.06</v>
      </c>
      <c r="H91">
        <f>[2]Inputs!$D$3</f>
        <v>1.63</v>
      </c>
      <c r="I91" t="str">
        <f>VLOOKUP(U91,[2]BaseCases!$H$2:$K$143,2,FALSE)</f>
        <v>1.0766</v>
      </c>
      <c r="J91">
        <v>0</v>
      </c>
      <c r="K91">
        <v>0</v>
      </c>
      <c r="L91">
        <f t="shared" si="6"/>
        <v>0</v>
      </c>
      <c r="M91">
        <f t="shared" si="7"/>
        <v>0</v>
      </c>
      <c r="N91">
        <f>[2]Inputs!$B$5^2/((G91*[2]Inputs!$B$7)*(SQRT(1+H91^2)))</f>
        <v>12.409471324438538</v>
      </c>
      <c r="O91">
        <f t="shared" si="8"/>
        <v>6.4385935699593638E-2</v>
      </c>
      <c r="P91" t="str">
        <f>VLOOKUP(U91,[2]BaseCases!$H$2:$K$143,4,FALSE)</f>
        <v>0.9625</v>
      </c>
      <c r="Q91" t="str">
        <f>VLOOKUP(U91,[2]BaseCases!$H$2:$K$143,3,FALSE)</f>
        <v>1.0100</v>
      </c>
      <c r="R91">
        <v>0</v>
      </c>
      <c r="S91">
        <v>0</v>
      </c>
      <c r="T91" t="e">
        <f>IF(V91="","Test_"&amp;A91&amp;"_"&amp;[2]Inputs!$A$1&amp;"_R0"&amp;"_SCR"&amp;ROUND(G91,2)&amp;"_XR"&amp;ROUND(H91,2)&amp;"_P"&amp;E91&amp;"_Q"&amp;VLOOKUP(F91,$X$622:$Y$626,2,FALSE),"Test_"&amp;A91&amp;"_"&amp;[2]Inputs!$A$1&amp;"_R0"&amp;"_SCR"&amp;ROUND(G91,2)&amp;"_XR"&amp;ROUND(H91,2)&amp;"_P"&amp;E91&amp;"_Q"&amp;VLOOKUP(F91,$X$622:$Y$626,2,FALSE)&amp;"_"&amp;V91)</f>
        <v>#N/A</v>
      </c>
      <c r="U91" t="str">
        <f t="shared" si="15"/>
        <v>PSSE_DMAT_BESSC_SCR7.06_XR1.63_P0_Q-0.395</v>
      </c>
      <c r="W91" s="3"/>
    </row>
    <row r="92" spans="1:23" x14ac:dyDescent="0.25">
      <c r="A92" t="s">
        <v>414</v>
      </c>
      <c r="B92" s="4" t="s">
        <v>17</v>
      </c>
      <c r="C92" t="s">
        <v>33</v>
      </c>
      <c r="E92">
        <v>-1</v>
      </c>
      <c r="F92">
        <v>0.39500000000000002</v>
      </c>
      <c r="G92">
        <f>[2]Inputs!$C$3</f>
        <v>7.06</v>
      </c>
      <c r="H92">
        <f>[2]Inputs!$D$3</f>
        <v>1.63</v>
      </c>
      <c r="I92" t="str">
        <f>VLOOKUP(U92,[2]BaseCases!$H$2:$K$143,2,FALSE)</f>
        <v>1.0656</v>
      </c>
      <c r="J92">
        <v>0</v>
      </c>
      <c r="K92">
        <v>0</v>
      </c>
      <c r="L92">
        <f t="shared" si="6"/>
        <v>0</v>
      </c>
      <c r="M92">
        <f t="shared" si="7"/>
        <v>0</v>
      </c>
      <c r="N92">
        <f>[2]Inputs!$B$5^2/((G92*[2]Inputs!$B$7)*(SQRT(1+H92^2)))</f>
        <v>12.409471324438538</v>
      </c>
      <c r="O92">
        <f t="shared" si="8"/>
        <v>6.4385935699593638E-2</v>
      </c>
      <c r="P92" t="str">
        <f>VLOOKUP(U92,[2]BaseCases!$H$2:$K$143,4,FALSE)</f>
        <v>1.0500</v>
      </c>
      <c r="Q92" t="str">
        <f>VLOOKUP(U92,[2]BaseCases!$H$2:$K$143,3,FALSE)</f>
        <v>1.0500</v>
      </c>
      <c r="R92">
        <v>0</v>
      </c>
      <c r="S92">
        <v>0</v>
      </c>
      <c r="T92" t="e">
        <f>IF(V92="","Test_"&amp;A92&amp;"_"&amp;[2]Inputs!$A$1&amp;"_R0"&amp;"_SCR"&amp;ROUND(G92,2)&amp;"_XR"&amp;ROUND(H92,2)&amp;"_P"&amp;E92&amp;"_Q"&amp;VLOOKUP(F92,$X$622:$Y$626,2,FALSE),"Test_"&amp;A92&amp;"_"&amp;[2]Inputs!$A$1&amp;"_R0"&amp;"_SCR"&amp;ROUND(G92,2)&amp;"_XR"&amp;ROUND(H92,2)&amp;"_P"&amp;E92&amp;"_Q"&amp;VLOOKUP(F92,$X$622:$Y$626,2,FALSE)&amp;"_"&amp;V92)</f>
        <v>#N/A</v>
      </c>
      <c r="U92" t="str">
        <f t="shared" si="15"/>
        <v>PSSE_DMAT_BESSC_SCR7.06_XR1.63_P-1_Q0.395</v>
      </c>
      <c r="W92" s="3"/>
    </row>
    <row r="93" spans="1:23" x14ac:dyDescent="0.25">
      <c r="A93" t="s">
        <v>415</v>
      </c>
      <c r="B93" s="4" t="s">
        <v>17</v>
      </c>
      <c r="C93" t="s">
        <v>33</v>
      </c>
      <c r="E93">
        <v>-1</v>
      </c>
      <c r="F93">
        <v>-0.39500000000000002</v>
      </c>
      <c r="G93">
        <f>[2]Inputs!$C$3</f>
        <v>7.06</v>
      </c>
      <c r="H93">
        <f>[2]Inputs!$D$3</f>
        <v>1.63</v>
      </c>
      <c r="I93" t="str">
        <f>VLOOKUP(U93,[2]BaseCases!$H$2:$K$143,2,FALSE)</f>
        <v>1.1516</v>
      </c>
      <c r="J93">
        <v>0</v>
      </c>
      <c r="K93">
        <v>0</v>
      </c>
      <c r="L93">
        <f t="shared" si="6"/>
        <v>0</v>
      </c>
      <c r="M93">
        <f t="shared" si="7"/>
        <v>0</v>
      </c>
      <c r="N93">
        <f>[2]Inputs!$B$5^2/((G93*[2]Inputs!$B$7)*(SQRT(1+H93^2)))</f>
        <v>12.409471324438538</v>
      </c>
      <c r="O93">
        <f t="shared" si="8"/>
        <v>6.4385935699593638E-2</v>
      </c>
      <c r="P93" t="str">
        <f>VLOOKUP(U93,[2]BaseCases!$H$2:$K$143,4,FALSE)</f>
        <v>0.9625</v>
      </c>
      <c r="Q93" t="str">
        <f>VLOOKUP(U93,[2]BaseCases!$H$2:$K$143,3,FALSE)</f>
        <v>1.0100</v>
      </c>
      <c r="R93">
        <v>0</v>
      </c>
      <c r="S93">
        <v>0</v>
      </c>
      <c r="T93" t="e">
        <f>IF(V93="","Test_"&amp;A93&amp;"_"&amp;[2]Inputs!$A$1&amp;"_R0"&amp;"_SCR"&amp;ROUND(G93,2)&amp;"_XR"&amp;ROUND(H93,2)&amp;"_P"&amp;E93&amp;"_Q"&amp;VLOOKUP(F93,$X$622:$Y$626,2,FALSE),"Test_"&amp;A93&amp;"_"&amp;[2]Inputs!$A$1&amp;"_R0"&amp;"_SCR"&amp;ROUND(G93,2)&amp;"_XR"&amp;ROUND(H93,2)&amp;"_P"&amp;E93&amp;"_Q"&amp;VLOOKUP(F93,$X$622:$Y$626,2,FALSE)&amp;"_"&amp;V93)</f>
        <v>#N/A</v>
      </c>
      <c r="U93" t="str">
        <f t="shared" si="15"/>
        <v>PSSE_DMAT_BESSC_SCR7.06_XR1.63_P-1_Q-0.395</v>
      </c>
      <c r="W93" s="3"/>
    </row>
    <row r="94" spans="1:23" x14ac:dyDescent="0.25">
      <c r="A94" t="s">
        <v>416</v>
      </c>
      <c r="B94" s="4" t="s">
        <v>17</v>
      </c>
      <c r="C94" t="s">
        <v>33</v>
      </c>
      <c r="E94">
        <v>1</v>
      </c>
      <c r="F94">
        <v>0.39500000000000002</v>
      </c>
      <c r="G94">
        <f>[2]Inputs!$C$4</f>
        <v>4.53</v>
      </c>
      <c r="H94">
        <f>[2]Inputs!$D$4</f>
        <v>1.21</v>
      </c>
      <c r="I94" t="str">
        <f>VLOOKUP(U94,[2]BaseCases!$H$2:$K$143,2,FALSE)</f>
        <v>0.8357</v>
      </c>
      <c r="J94">
        <v>0</v>
      </c>
      <c r="K94">
        <v>0</v>
      </c>
      <c r="L94">
        <f t="shared" si="6"/>
        <v>0</v>
      </c>
      <c r="M94">
        <f t="shared" si="7"/>
        <v>0</v>
      </c>
      <c r="N94">
        <f>[2]Inputs!$B$5^2/((G94*[2]Inputs!$B$7)*(SQRT(1+H94^2)))</f>
        <v>23.560643977140487</v>
      </c>
      <c r="O94">
        <f t="shared" si="8"/>
        <v>9.0744989423642855E-2</v>
      </c>
      <c r="P94" t="str">
        <f>VLOOKUP(U94,[2]BaseCases!$H$2:$K$143,4,FALSE)</f>
        <v>1.0500</v>
      </c>
      <c r="Q94" t="str">
        <f>VLOOKUP(U94,[2]BaseCases!$H$2:$K$143,3,FALSE)</f>
        <v>1.0500</v>
      </c>
      <c r="R94">
        <v>0</v>
      </c>
      <c r="S94">
        <v>0</v>
      </c>
      <c r="T94" t="e">
        <f>IF(V94="","Test_"&amp;A94&amp;"_"&amp;[2]Inputs!$A$1&amp;"_R0"&amp;"_SCR"&amp;ROUND(G94,2)&amp;"_XR"&amp;ROUND(H94,2)&amp;"_P"&amp;E94&amp;"_Q"&amp;VLOOKUP(F94,$X$622:$Y$626,2,FALSE),"Test_"&amp;A94&amp;"_"&amp;[2]Inputs!$A$1&amp;"_R0"&amp;"_SCR"&amp;ROUND(G94,2)&amp;"_XR"&amp;ROUND(H94,2)&amp;"_P"&amp;E94&amp;"_Q"&amp;VLOOKUP(F94,$X$622:$Y$626,2,FALSE)&amp;"_"&amp;V94)</f>
        <v>#N/A</v>
      </c>
      <c r="U94" t="str">
        <f t="shared" ref="U94:U95" si="16">"PSSE_DMAT_BESSD_SCR"&amp;ROUND(G94,2)&amp;"_XR"&amp;ROUND(H94,2)&amp;"_P"&amp;E94&amp;"_Q"&amp;F94</f>
        <v>PSSE_DMAT_BESSD_SCR4.53_XR1.21_P1_Q0.395</v>
      </c>
      <c r="W94" s="3"/>
    </row>
    <row r="95" spans="1:23" x14ac:dyDescent="0.25">
      <c r="A95" t="s">
        <v>417</v>
      </c>
      <c r="B95" s="4" t="s">
        <v>17</v>
      </c>
      <c r="C95" t="s">
        <v>33</v>
      </c>
      <c r="E95">
        <v>1</v>
      </c>
      <c r="F95">
        <v>-0.39500000000000002</v>
      </c>
      <c r="G95">
        <f>[2]Inputs!$C$4</f>
        <v>4.53</v>
      </c>
      <c r="H95">
        <f>[2]Inputs!$D$4</f>
        <v>1.21</v>
      </c>
      <c r="I95" t="str">
        <f>VLOOKUP(U95,[2]BaseCases!$H$2:$K$143,2,FALSE)</f>
        <v>0.9835</v>
      </c>
      <c r="J95">
        <v>0</v>
      </c>
      <c r="K95">
        <v>0</v>
      </c>
      <c r="L95">
        <f t="shared" si="6"/>
        <v>0</v>
      </c>
      <c r="M95">
        <f t="shared" si="7"/>
        <v>0</v>
      </c>
      <c r="N95">
        <f>[2]Inputs!$B$5^2/((G95*[2]Inputs!$B$7)*(SQRT(1+H95^2)))</f>
        <v>23.560643977140487</v>
      </c>
      <c r="O95">
        <f t="shared" si="8"/>
        <v>9.0744989423642855E-2</v>
      </c>
      <c r="P95" t="str">
        <f>VLOOKUP(U95,[2]BaseCases!$H$2:$K$143,4,FALSE)</f>
        <v>0.9750</v>
      </c>
      <c r="Q95" t="str">
        <f>VLOOKUP(U95,[2]BaseCases!$H$2:$K$143,3,FALSE)</f>
        <v>1.0100</v>
      </c>
      <c r="R95">
        <v>0</v>
      </c>
      <c r="S95">
        <v>0</v>
      </c>
      <c r="T95" t="e">
        <f>IF(V95="","Test_"&amp;A95&amp;"_"&amp;[2]Inputs!$A$1&amp;"_R0"&amp;"_SCR"&amp;ROUND(G95,2)&amp;"_XR"&amp;ROUND(H95,2)&amp;"_P"&amp;E95&amp;"_Q"&amp;VLOOKUP(F95,$X$622:$Y$626,2,FALSE),"Test_"&amp;A95&amp;"_"&amp;[2]Inputs!$A$1&amp;"_R0"&amp;"_SCR"&amp;ROUND(G95,2)&amp;"_XR"&amp;ROUND(H95,2)&amp;"_P"&amp;E95&amp;"_Q"&amp;VLOOKUP(F95,$X$622:$Y$626,2,FALSE)&amp;"_"&amp;V95)</f>
        <v>#N/A</v>
      </c>
      <c r="U95" t="str">
        <f t="shared" si="16"/>
        <v>PSSE_DMAT_BESSD_SCR4.53_XR1.21_P1_Q-0.395</v>
      </c>
      <c r="W95" s="3"/>
    </row>
    <row r="96" spans="1:23" x14ac:dyDescent="0.25">
      <c r="A96" t="s">
        <v>418</v>
      </c>
      <c r="B96" s="4" t="s">
        <v>17</v>
      </c>
      <c r="C96" t="s">
        <v>33</v>
      </c>
      <c r="E96">
        <v>0</v>
      </c>
      <c r="F96">
        <v>0.39500000000000002</v>
      </c>
      <c r="G96">
        <f>[2]Inputs!$C$4</f>
        <v>4.53</v>
      </c>
      <c r="H96">
        <f>[2]Inputs!$D$4</f>
        <v>1.21</v>
      </c>
      <c r="I96" t="str">
        <f>VLOOKUP(U96,[2]BaseCases!$H$2:$K$143,2,FALSE)</f>
        <v>0.9662</v>
      </c>
      <c r="J96">
        <v>0</v>
      </c>
      <c r="K96">
        <v>0</v>
      </c>
      <c r="L96">
        <f t="shared" si="6"/>
        <v>0</v>
      </c>
      <c r="M96">
        <f t="shared" si="7"/>
        <v>0</v>
      </c>
      <c r="N96">
        <f>[2]Inputs!$B$5^2/((G96*[2]Inputs!$B$7)*(SQRT(1+H96^2)))</f>
        <v>23.560643977140487</v>
      </c>
      <c r="O96">
        <f t="shared" si="8"/>
        <v>9.0744989423642855E-2</v>
      </c>
      <c r="P96" t="str">
        <f>VLOOKUP(U96,[2]BaseCases!$H$2:$K$143,4,FALSE)</f>
        <v>1.0375</v>
      </c>
      <c r="Q96" t="str">
        <f>VLOOKUP(U96,[2]BaseCases!$H$2:$K$143,3,FALSE)</f>
        <v>1.0500</v>
      </c>
      <c r="R96">
        <v>0</v>
      </c>
      <c r="S96">
        <v>0</v>
      </c>
      <c r="T96" t="e">
        <f>IF(V96="","Test_"&amp;A96&amp;"_"&amp;[2]Inputs!$A$1&amp;"_R0"&amp;"_SCR"&amp;ROUND(G96,2)&amp;"_XR"&amp;ROUND(H96,2)&amp;"_P"&amp;E96&amp;"_Q"&amp;VLOOKUP(F96,$X$622:$Y$626,2,FALSE),"Test_"&amp;A96&amp;"_"&amp;[2]Inputs!$A$1&amp;"_R0"&amp;"_SCR"&amp;ROUND(G96,2)&amp;"_XR"&amp;ROUND(H96,2)&amp;"_P"&amp;E96&amp;"_Q"&amp;VLOOKUP(F96,$X$622:$Y$626,2,FALSE)&amp;"_"&amp;V96)</f>
        <v>#N/A</v>
      </c>
      <c r="U96" t="str">
        <f t="shared" ref="U96:U99" si="17">"PSSE_DMAT_BESSC_SCR"&amp;ROUND(G96,2)&amp;"_XR"&amp;ROUND(H96,2)&amp;"_P"&amp;E96&amp;"_Q"&amp;F96</f>
        <v>PSSE_DMAT_BESSC_SCR4.53_XR1.21_P0_Q0.395</v>
      </c>
      <c r="W96" s="3"/>
    </row>
    <row r="97" spans="1:23" x14ac:dyDescent="0.25">
      <c r="A97" t="s">
        <v>419</v>
      </c>
      <c r="B97" s="4" t="s">
        <v>17</v>
      </c>
      <c r="C97" t="s">
        <v>33</v>
      </c>
      <c r="E97">
        <v>0</v>
      </c>
      <c r="F97">
        <v>-0.39500000000000002</v>
      </c>
      <c r="G97">
        <f>[2]Inputs!$C$4</f>
        <v>4.53</v>
      </c>
      <c r="H97">
        <f>[2]Inputs!$D$4</f>
        <v>1.21</v>
      </c>
      <c r="I97" t="str">
        <f>VLOOKUP(U97,[2]BaseCases!$H$2:$K$143,2,FALSE)</f>
        <v>1.0966</v>
      </c>
      <c r="J97">
        <v>0</v>
      </c>
      <c r="K97">
        <v>0</v>
      </c>
      <c r="L97">
        <f t="shared" si="6"/>
        <v>0</v>
      </c>
      <c r="M97">
        <f t="shared" si="7"/>
        <v>0</v>
      </c>
      <c r="N97">
        <f>[2]Inputs!$B$5^2/((G97*[2]Inputs!$B$7)*(SQRT(1+H97^2)))</f>
        <v>23.560643977140487</v>
      </c>
      <c r="O97">
        <f t="shared" si="8"/>
        <v>9.0744989423642855E-2</v>
      </c>
      <c r="P97" t="str">
        <f>VLOOKUP(U97,[2]BaseCases!$H$2:$K$143,4,FALSE)</f>
        <v>0.9625</v>
      </c>
      <c r="Q97" t="str">
        <f>VLOOKUP(U97,[2]BaseCases!$H$2:$K$143,3,FALSE)</f>
        <v>1.0100</v>
      </c>
      <c r="R97">
        <v>0</v>
      </c>
      <c r="S97">
        <v>0</v>
      </c>
      <c r="T97" t="e">
        <f>IF(V97="","Test_"&amp;A97&amp;"_"&amp;[2]Inputs!$A$1&amp;"_R0"&amp;"_SCR"&amp;ROUND(G97,2)&amp;"_XR"&amp;ROUND(H97,2)&amp;"_P"&amp;E97&amp;"_Q"&amp;VLOOKUP(F97,$X$622:$Y$626,2,FALSE),"Test_"&amp;A97&amp;"_"&amp;[2]Inputs!$A$1&amp;"_R0"&amp;"_SCR"&amp;ROUND(G97,2)&amp;"_XR"&amp;ROUND(H97,2)&amp;"_P"&amp;E97&amp;"_Q"&amp;VLOOKUP(F97,$X$622:$Y$626,2,FALSE)&amp;"_"&amp;V97)</f>
        <v>#N/A</v>
      </c>
      <c r="U97" t="str">
        <f t="shared" si="17"/>
        <v>PSSE_DMAT_BESSC_SCR4.53_XR1.21_P0_Q-0.395</v>
      </c>
      <c r="W97" s="3"/>
    </row>
    <row r="98" spans="1:23" x14ac:dyDescent="0.25">
      <c r="A98" t="s">
        <v>420</v>
      </c>
      <c r="B98" s="4" t="s">
        <v>17</v>
      </c>
      <c r="C98" t="s">
        <v>33</v>
      </c>
      <c r="E98">
        <v>-1</v>
      </c>
      <c r="F98">
        <v>0.39500000000000002</v>
      </c>
      <c r="G98">
        <f>[2]Inputs!$C$4</f>
        <v>4.53</v>
      </c>
      <c r="H98">
        <f>[2]Inputs!$D$4</f>
        <v>1.21</v>
      </c>
      <c r="I98" t="str">
        <f>VLOOKUP(U98,[2]BaseCases!$H$2:$K$143,2,FALSE)</f>
        <v>1.1228</v>
      </c>
      <c r="J98">
        <v>0</v>
      </c>
      <c r="K98">
        <v>0</v>
      </c>
      <c r="L98">
        <f t="shared" si="6"/>
        <v>0</v>
      </c>
      <c r="M98">
        <f t="shared" si="7"/>
        <v>0</v>
      </c>
      <c r="N98">
        <f>[2]Inputs!$B$5^2/((G98*[2]Inputs!$B$7)*(SQRT(1+H98^2)))</f>
        <v>23.560643977140487</v>
      </c>
      <c r="O98">
        <f t="shared" si="8"/>
        <v>9.0744989423642855E-2</v>
      </c>
      <c r="P98" t="str">
        <f>VLOOKUP(U98,[2]BaseCases!$H$2:$K$143,4,FALSE)</f>
        <v>1.0500</v>
      </c>
      <c r="Q98" t="str">
        <f>VLOOKUP(U98,[2]BaseCases!$H$2:$K$143,3,FALSE)</f>
        <v>1.0500</v>
      </c>
      <c r="R98">
        <v>0</v>
      </c>
      <c r="S98">
        <v>0</v>
      </c>
      <c r="T98" t="e">
        <f>IF(V98="","Test_"&amp;A98&amp;"_"&amp;[2]Inputs!$A$1&amp;"_R0"&amp;"_SCR"&amp;ROUND(G98,2)&amp;"_XR"&amp;ROUND(H98,2)&amp;"_P"&amp;E98&amp;"_Q"&amp;VLOOKUP(F98,$X$622:$Y$626,2,FALSE),"Test_"&amp;A98&amp;"_"&amp;[2]Inputs!$A$1&amp;"_R0"&amp;"_SCR"&amp;ROUND(G98,2)&amp;"_XR"&amp;ROUND(H98,2)&amp;"_P"&amp;E98&amp;"_Q"&amp;VLOOKUP(F98,$X$622:$Y$626,2,FALSE)&amp;"_"&amp;V98)</f>
        <v>#N/A</v>
      </c>
      <c r="U98" t="str">
        <f t="shared" si="17"/>
        <v>PSSE_DMAT_BESSC_SCR4.53_XR1.21_P-1_Q0.395</v>
      </c>
      <c r="W98" s="3"/>
    </row>
    <row r="99" spans="1:23" x14ac:dyDescent="0.25">
      <c r="A99" t="s">
        <v>421</v>
      </c>
      <c r="B99" s="4" t="s">
        <v>17</v>
      </c>
      <c r="C99" t="s">
        <v>33</v>
      </c>
      <c r="E99">
        <v>-1</v>
      </c>
      <c r="F99">
        <v>-0.39500000000000002</v>
      </c>
      <c r="G99">
        <f>[2]Inputs!$C$4</f>
        <v>4.53</v>
      </c>
      <c r="H99">
        <f>[2]Inputs!$D$4</f>
        <v>1.21</v>
      </c>
      <c r="I99" t="str">
        <f>VLOOKUP(U99,[2]BaseCases!$H$2:$K$143,2,FALSE)</f>
        <v>1.2369</v>
      </c>
      <c r="J99">
        <v>0</v>
      </c>
      <c r="K99">
        <v>0</v>
      </c>
      <c r="L99">
        <f t="shared" si="6"/>
        <v>0</v>
      </c>
      <c r="M99">
        <f t="shared" si="7"/>
        <v>0</v>
      </c>
      <c r="N99">
        <f>[2]Inputs!$B$5^2/((G99*[2]Inputs!$B$7)*(SQRT(1+H99^2)))</f>
        <v>23.560643977140487</v>
      </c>
      <c r="O99">
        <f t="shared" si="8"/>
        <v>9.0744989423642855E-2</v>
      </c>
      <c r="P99" t="str">
        <f>VLOOKUP(U99,[2]BaseCases!$H$2:$K$143,4,FALSE)</f>
        <v>0.9625</v>
      </c>
      <c r="Q99" t="str">
        <f>VLOOKUP(U99,[2]BaseCases!$H$2:$K$143,3,FALSE)</f>
        <v>1.0100</v>
      </c>
      <c r="R99">
        <v>0</v>
      </c>
      <c r="S99">
        <v>0</v>
      </c>
      <c r="T99" t="e">
        <f>IF(V99="","Test_"&amp;A99&amp;"_"&amp;[2]Inputs!$A$1&amp;"_R0"&amp;"_SCR"&amp;ROUND(G99,2)&amp;"_XR"&amp;ROUND(H99,2)&amp;"_P"&amp;E99&amp;"_Q"&amp;VLOOKUP(F99,$X$622:$Y$626,2,FALSE),"Test_"&amp;A99&amp;"_"&amp;[2]Inputs!$A$1&amp;"_R0"&amp;"_SCR"&amp;ROUND(G99,2)&amp;"_XR"&amp;ROUND(H99,2)&amp;"_P"&amp;E99&amp;"_Q"&amp;VLOOKUP(F99,$X$622:$Y$626,2,FALSE)&amp;"_"&amp;V99)</f>
        <v>#N/A</v>
      </c>
      <c r="U99" t="str">
        <f t="shared" si="17"/>
        <v>PSSE_DMAT_BESSC_SCR4.53_XR1.21_P-1_Q-0.395</v>
      </c>
      <c r="W99" s="3"/>
    </row>
    <row r="100" spans="1:23" x14ac:dyDescent="0.25">
      <c r="A100" t="s">
        <v>422</v>
      </c>
      <c r="B100" s="4" t="s">
        <v>17</v>
      </c>
      <c r="C100" t="s">
        <v>32</v>
      </c>
      <c r="E100">
        <v>1</v>
      </c>
      <c r="F100">
        <v>0</v>
      </c>
      <c r="G100">
        <v>3</v>
      </c>
      <c r="H100">
        <v>14</v>
      </c>
      <c r="I100" t="str">
        <f>VLOOKUP(U100,[2]BaseCases!$H$2:$K$143,2,FALSE)</f>
        <v>1.0573</v>
      </c>
      <c r="J100">
        <v>0</v>
      </c>
      <c r="K100">
        <v>0</v>
      </c>
      <c r="L100">
        <f t="shared" si="6"/>
        <v>0</v>
      </c>
      <c r="M100">
        <f t="shared" si="7"/>
        <v>0</v>
      </c>
      <c r="N100">
        <f>[2]Inputs!$B$5^2/((G100*[2]Inputs!$B$7)*(SQRT(1+H100^2)))</f>
        <v>3.9788737147094158</v>
      </c>
      <c r="O100">
        <f t="shared" si="8"/>
        <v>0.17731207749763628</v>
      </c>
      <c r="P100" t="str">
        <f>VLOOKUP(U100,[2]BaseCases!$H$2:$K$143,4,FALSE)</f>
        <v>1.0125</v>
      </c>
      <c r="Q100" t="str">
        <f>VLOOKUP(U100,[2]BaseCases!$H$2:$K$143,3,FALSE)</f>
        <v>1.0300</v>
      </c>
      <c r="R100">
        <v>0</v>
      </c>
      <c r="S100">
        <v>0</v>
      </c>
      <c r="T100" t="e">
        <f>IF(V100="","Test_"&amp;A100&amp;"_"&amp;[2]Inputs!$A$1&amp;"_R0"&amp;"_SCR"&amp;ROUND(G100,2)&amp;"_XR"&amp;ROUND(H100,2)&amp;"_P"&amp;E100&amp;"_Q"&amp;VLOOKUP(F100,$X$622:$Y$626,2,FALSE),"Test_"&amp;A100&amp;"_"&amp;[2]Inputs!$A$1&amp;"_R0"&amp;"_SCR"&amp;ROUND(G100,2)&amp;"_XR"&amp;ROUND(H100,2)&amp;"_P"&amp;E100&amp;"_Q"&amp;VLOOKUP(F100,$X$622:$Y$626,2,FALSE)&amp;"_"&amp;V100)</f>
        <v>#N/A</v>
      </c>
      <c r="U100" t="str">
        <f t="shared" ref="U100:U103" si="18">"PSSE_DMAT_BESSD_SCR"&amp;ROUND(G100,2)&amp;"_XR"&amp;ROUND(H100,2)&amp;"_P"&amp;E100&amp;"_Q"&amp;F100</f>
        <v>PSSE_DMAT_BESSD_SCR3_XR14_P1_Q0</v>
      </c>
    </row>
    <row r="101" spans="1:23" x14ac:dyDescent="0.25">
      <c r="A101" t="s">
        <v>423</v>
      </c>
      <c r="B101" s="4" t="s">
        <v>17</v>
      </c>
      <c r="C101" t="s">
        <v>32</v>
      </c>
      <c r="E101">
        <v>1</v>
      </c>
      <c r="F101">
        <v>0</v>
      </c>
      <c r="G101">
        <v>3</v>
      </c>
      <c r="H101">
        <v>3</v>
      </c>
      <c r="I101" t="str">
        <f>VLOOKUP(U101,[2]BaseCases!$H$2:$K$143,2,FALSE)</f>
        <v>0.9773</v>
      </c>
      <c r="J101">
        <v>0</v>
      </c>
      <c r="K101">
        <v>0</v>
      </c>
      <c r="L101">
        <f t="shared" si="6"/>
        <v>0</v>
      </c>
      <c r="M101">
        <f t="shared" si="7"/>
        <v>0</v>
      </c>
      <c r="N101">
        <f>[2]Inputs!$B$5^2/((G101*[2]Inputs!$B$7)*(SQRT(1+H101^2)))</f>
        <v>17.660104471401873</v>
      </c>
      <c r="O101">
        <f t="shared" si="8"/>
        <v>0.16864157532857349</v>
      </c>
      <c r="P101" t="str">
        <f>VLOOKUP(U101,[2]BaseCases!$H$2:$K$143,4,FALSE)</f>
        <v>1.0000</v>
      </c>
      <c r="Q101" t="str">
        <f>VLOOKUP(U101,[2]BaseCases!$H$2:$K$143,3,FALSE)</f>
        <v>1.0300</v>
      </c>
      <c r="R101">
        <v>0</v>
      </c>
      <c r="S101">
        <v>0</v>
      </c>
      <c r="T101" t="e">
        <f>IF(V101="","Test_"&amp;A101&amp;"_"&amp;[2]Inputs!$A$1&amp;"_R0"&amp;"_SCR"&amp;ROUND(G101,2)&amp;"_XR"&amp;ROUND(H101,2)&amp;"_P"&amp;E101&amp;"_Q"&amp;VLOOKUP(F101,$X$622:$Y$626,2,FALSE),"Test_"&amp;A101&amp;"_"&amp;[2]Inputs!$A$1&amp;"_R0"&amp;"_SCR"&amp;ROUND(G101,2)&amp;"_XR"&amp;ROUND(H101,2)&amp;"_P"&amp;E101&amp;"_Q"&amp;VLOOKUP(F101,$X$622:$Y$626,2,FALSE)&amp;"_"&amp;V101)</f>
        <v>#N/A</v>
      </c>
      <c r="U101" t="str">
        <f t="shared" si="18"/>
        <v>PSSE_DMAT_BESSD_SCR3_XR3_P1_Q0</v>
      </c>
    </row>
    <row r="102" spans="1:23" x14ac:dyDescent="0.25">
      <c r="A102" t="s">
        <v>424</v>
      </c>
      <c r="B102" s="4" t="s">
        <v>17</v>
      </c>
      <c r="C102" t="s">
        <v>32</v>
      </c>
      <c r="E102">
        <v>1</v>
      </c>
      <c r="F102">
        <v>0</v>
      </c>
      <c r="G102">
        <f>[2]Inputs!$C$3</f>
        <v>7.06</v>
      </c>
      <c r="H102">
        <f>[2]Inputs!$D$3</f>
        <v>1.63</v>
      </c>
      <c r="I102" t="str">
        <f>VLOOKUP(U102,[2]BaseCases!$H$2:$K$143,2,FALSE)</f>
        <v>0.9653</v>
      </c>
      <c r="J102">
        <v>0</v>
      </c>
      <c r="K102">
        <v>0</v>
      </c>
      <c r="L102">
        <f t="shared" si="6"/>
        <v>0</v>
      </c>
      <c r="M102">
        <f t="shared" si="7"/>
        <v>0</v>
      </c>
      <c r="N102">
        <f>[2]Inputs!$B$5^2/((G102*[2]Inputs!$B$7)*(SQRT(1+H102^2)))</f>
        <v>12.409471324438538</v>
      </c>
      <c r="O102">
        <f t="shared" si="8"/>
        <v>6.4385935699593638E-2</v>
      </c>
      <c r="P102" t="str">
        <f>VLOOKUP(U102,[2]BaseCases!$H$2:$K$143,4,FALSE)</f>
        <v>1.0000</v>
      </c>
      <c r="Q102" t="str">
        <f>VLOOKUP(U102,[2]BaseCases!$H$2:$K$143,3,FALSE)</f>
        <v>1.0300</v>
      </c>
      <c r="R102">
        <v>0</v>
      </c>
      <c r="S102">
        <v>0</v>
      </c>
      <c r="T102" t="e">
        <f>IF(V102="","Test_"&amp;A102&amp;"_"&amp;[2]Inputs!$A$1&amp;"_R0"&amp;"_SCR"&amp;ROUND(G102,2)&amp;"_XR"&amp;ROUND(H102,2)&amp;"_P"&amp;E102&amp;"_Q"&amp;VLOOKUP(F102,$X$622:$Y$626,2,FALSE),"Test_"&amp;A102&amp;"_"&amp;[2]Inputs!$A$1&amp;"_R0"&amp;"_SCR"&amp;ROUND(G102,2)&amp;"_XR"&amp;ROUND(H102,2)&amp;"_P"&amp;E102&amp;"_Q"&amp;VLOOKUP(F102,$X$622:$Y$626,2,FALSE)&amp;"_"&amp;V102)</f>
        <v>#N/A</v>
      </c>
      <c r="U102" t="str">
        <f t="shared" si="18"/>
        <v>PSSE_DMAT_BESSD_SCR7.06_XR1.63_P1_Q0</v>
      </c>
    </row>
    <row r="103" spans="1:23" x14ac:dyDescent="0.25">
      <c r="A103" t="s">
        <v>425</v>
      </c>
      <c r="B103" s="4" t="s">
        <v>17</v>
      </c>
      <c r="C103" t="s">
        <v>32</v>
      </c>
      <c r="E103">
        <v>1</v>
      </c>
      <c r="F103">
        <v>0</v>
      </c>
      <c r="G103">
        <f>[2]Inputs!$C$4</f>
        <v>4.53</v>
      </c>
      <c r="H103">
        <f>[2]Inputs!$D$4</f>
        <v>1.21</v>
      </c>
      <c r="I103" t="str">
        <f>VLOOKUP(U103,[2]BaseCases!$H$2:$K$143,2,FALSE)</f>
        <v>0.9087</v>
      </c>
      <c r="J103">
        <v>0</v>
      </c>
      <c r="K103">
        <v>0</v>
      </c>
      <c r="L103">
        <f t="shared" si="6"/>
        <v>0</v>
      </c>
      <c r="M103">
        <f t="shared" si="7"/>
        <v>0</v>
      </c>
      <c r="N103">
        <f>[2]Inputs!$B$5^2/((G103*[2]Inputs!$B$7)*(SQRT(1+H103^2)))</f>
        <v>23.560643977140487</v>
      </c>
      <c r="O103">
        <f t="shared" si="8"/>
        <v>9.0744989423642855E-2</v>
      </c>
      <c r="P103" t="str">
        <f>VLOOKUP(U103,[2]BaseCases!$H$2:$K$143,4,FALSE)</f>
        <v>1.0000</v>
      </c>
      <c r="Q103" t="str">
        <f>VLOOKUP(U103,[2]BaseCases!$H$2:$K$143,3,FALSE)</f>
        <v>1.0300</v>
      </c>
      <c r="R103">
        <v>0</v>
      </c>
      <c r="S103">
        <v>0</v>
      </c>
      <c r="T103" t="e">
        <f>IF(V103="","Test_"&amp;A103&amp;"_"&amp;[2]Inputs!$A$1&amp;"_R0"&amp;"_SCR"&amp;ROUND(G103,2)&amp;"_XR"&amp;ROUND(H103,2)&amp;"_P"&amp;E103&amp;"_Q"&amp;VLOOKUP(F103,$X$622:$Y$626,2,FALSE),"Test_"&amp;A103&amp;"_"&amp;[2]Inputs!$A$1&amp;"_R0"&amp;"_SCR"&amp;ROUND(G103,2)&amp;"_XR"&amp;ROUND(H103,2)&amp;"_P"&amp;E103&amp;"_Q"&amp;VLOOKUP(F103,$X$622:$Y$626,2,FALSE)&amp;"_"&amp;V103)</f>
        <v>#N/A</v>
      </c>
      <c r="U103" t="str">
        <f t="shared" si="18"/>
        <v>PSSE_DMAT_BESSD_SCR4.53_XR1.21_P1_Q0</v>
      </c>
    </row>
    <row r="104" spans="1:23" x14ac:dyDescent="0.25">
      <c r="A104" t="s">
        <v>426</v>
      </c>
      <c r="B104" s="4" t="s">
        <v>17</v>
      </c>
      <c r="C104" t="s">
        <v>32</v>
      </c>
      <c r="E104">
        <v>0</v>
      </c>
      <c r="F104">
        <v>0</v>
      </c>
      <c r="G104">
        <v>3</v>
      </c>
      <c r="H104">
        <v>14</v>
      </c>
      <c r="I104" t="str">
        <f>VLOOKUP(U104,[2]BaseCases!$H$2:$K$143,2,FALSE)</f>
        <v>1.0298</v>
      </c>
      <c r="J104">
        <v>0</v>
      </c>
      <c r="K104">
        <v>0</v>
      </c>
      <c r="L104">
        <f t="shared" si="6"/>
        <v>0</v>
      </c>
      <c r="M104">
        <f t="shared" si="7"/>
        <v>0</v>
      </c>
      <c r="N104">
        <f>[2]Inputs!$B$5^2/((G104*[2]Inputs!$B$7)*(SQRT(1+H104^2)))</f>
        <v>3.9788737147094158</v>
      </c>
      <c r="O104">
        <f t="shared" si="8"/>
        <v>0.17731207749763628</v>
      </c>
      <c r="P104" t="str">
        <f>VLOOKUP(U104,[2]BaseCases!$H$2:$K$143,4,FALSE)</f>
        <v>1.0000</v>
      </c>
      <c r="Q104" t="str">
        <f>VLOOKUP(U104,[2]BaseCases!$H$2:$K$143,3,FALSE)</f>
        <v>1.0300</v>
      </c>
      <c r="R104">
        <v>0</v>
      </c>
      <c r="S104">
        <v>0</v>
      </c>
      <c r="T104" t="e">
        <f>IF(V104="","Test_"&amp;A104&amp;"_"&amp;[2]Inputs!$A$1&amp;"_R0"&amp;"_SCR"&amp;ROUND(G104,2)&amp;"_XR"&amp;ROUND(H104,2)&amp;"_P"&amp;E104&amp;"_Q"&amp;VLOOKUP(F104,$X$622:$Y$626,2,FALSE),"Test_"&amp;A104&amp;"_"&amp;[2]Inputs!$A$1&amp;"_R0"&amp;"_SCR"&amp;ROUND(G104,2)&amp;"_XR"&amp;ROUND(H104,2)&amp;"_P"&amp;E104&amp;"_Q"&amp;VLOOKUP(F104,$X$622:$Y$626,2,FALSE)&amp;"_"&amp;V104)</f>
        <v>#N/A</v>
      </c>
      <c r="U104" t="str">
        <f t="shared" ref="U104:U111" si="19">"PSSE_DMAT_BESSC_SCR"&amp;ROUND(G104,2)&amp;"_XR"&amp;ROUND(H104,2)&amp;"_P"&amp;E104&amp;"_Q"&amp;F104</f>
        <v>PSSE_DMAT_BESSC_SCR3_XR14_P0_Q0</v>
      </c>
    </row>
    <row r="105" spans="1:23" x14ac:dyDescent="0.25">
      <c r="A105" t="s">
        <v>427</v>
      </c>
      <c r="B105" s="4" t="s">
        <v>17</v>
      </c>
      <c r="C105" t="s">
        <v>32</v>
      </c>
      <c r="E105">
        <v>0</v>
      </c>
      <c r="F105">
        <v>0</v>
      </c>
      <c r="G105">
        <v>3</v>
      </c>
      <c r="H105">
        <v>3</v>
      </c>
      <c r="I105" t="str">
        <f>VLOOKUP(U105,[2]BaseCases!$H$2:$K$143,2,FALSE)</f>
        <v>1.0299</v>
      </c>
      <c r="J105">
        <v>0</v>
      </c>
      <c r="K105">
        <v>0</v>
      </c>
      <c r="L105">
        <f t="shared" si="6"/>
        <v>0</v>
      </c>
      <c r="M105">
        <f t="shared" si="7"/>
        <v>0</v>
      </c>
      <c r="N105">
        <f>[2]Inputs!$B$5^2/((G105*[2]Inputs!$B$7)*(SQRT(1+H105^2)))</f>
        <v>17.660104471401873</v>
      </c>
      <c r="O105">
        <f t="shared" si="8"/>
        <v>0.16864157532857349</v>
      </c>
      <c r="P105" t="str">
        <f>VLOOKUP(U105,[2]BaseCases!$H$2:$K$143,4,FALSE)</f>
        <v>1.0000</v>
      </c>
      <c r="Q105" t="str">
        <f>VLOOKUP(U105,[2]BaseCases!$H$2:$K$143,3,FALSE)</f>
        <v>1.0300</v>
      </c>
      <c r="R105">
        <v>0</v>
      </c>
      <c r="S105">
        <v>0</v>
      </c>
      <c r="T105" t="e">
        <f>IF(V105="","Test_"&amp;A105&amp;"_"&amp;[2]Inputs!$A$1&amp;"_R0"&amp;"_SCR"&amp;ROUND(G105,2)&amp;"_XR"&amp;ROUND(H105,2)&amp;"_P"&amp;E105&amp;"_Q"&amp;VLOOKUP(F105,$X$622:$Y$626,2,FALSE),"Test_"&amp;A105&amp;"_"&amp;[2]Inputs!$A$1&amp;"_R0"&amp;"_SCR"&amp;ROUND(G105,2)&amp;"_XR"&amp;ROUND(H105,2)&amp;"_P"&amp;E105&amp;"_Q"&amp;VLOOKUP(F105,$X$622:$Y$626,2,FALSE)&amp;"_"&amp;V105)</f>
        <v>#N/A</v>
      </c>
      <c r="U105" t="str">
        <f t="shared" si="19"/>
        <v>PSSE_DMAT_BESSC_SCR3_XR3_P0_Q0</v>
      </c>
    </row>
    <row r="106" spans="1:23" x14ac:dyDescent="0.25">
      <c r="A106" t="s">
        <v>428</v>
      </c>
      <c r="B106" s="4" t="s">
        <v>17</v>
      </c>
      <c r="C106" t="s">
        <v>32</v>
      </c>
      <c r="E106">
        <v>0</v>
      </c>
      <c r="F106">
        <v>0</v>
      </c>
      <c r="G106">
        <f>[2]Inputs!$C$3</f>
        <v>7.06</v>
      </c>
      <c r="H106">
        <f>[2]Inputs!$D$3</f>
        <v>1.63</v>
      </c>
      <c r="I106" t="str">
        <f>VLOOKUP(U106,[2]BaseCases!$H$2:$K$143,2,FALSE)</f>
        <v>1.0299</v>
      </c>
      <c r="J106">
        <v>0</v>
      </c>
      <c r="K106">
        <v>0</v>
      </c>
      <c r="L106">
        <f t="shared" si="6"/>
        <v>0</v>
      </c>
      <c r="M106">
        <f t="shared" si="7"/>
        <v>0</v>
      </c>
      <c r="N106">
        <f>[2]Inputs!$B$5^2/((G106*[2]Inputs!$B$7)*(SQRT(1+H106^2)))</f>
        <v>12.409471324438538</v>
      </c>
      <c r="O106">
        <f t="shared" si="8"/>
        <v>6.4385935699593638E-2</v>
      </c>
      <c r="P106" t="str">
        <f>VLOOKUP(U106,[2]BaseCases!$H$2:$K$143,4,FALSE)</f>
        <v>1.0000</v>
      </c>
      <c r="Q106" t="str">
        <f>VLOOKUP(U106,[2]BaseCases!$H$2:$K$143,3,FALSE)</f>
        <v>1.0300</v>
      </c>
      <c r="R106">
        <v>0</v>
      </c>
      <c r="S106">
        <v>0</v>
      </c>
      <c r="T106" t="e">
        <f>IF(V106="","Test_"&amp;A106&amp;"_"&amp;[2]Inputs!$A$1&amp;"_R0"&amp;"_SCR"&amp;ROUND(G106,2)&amp;"_XR"&amp;ROUND(H106,2)&amp;"_P"&amp;E106&amp;"_Q"&amp;VLOOKUP(F106,$X$622:$Y$626,2,FALSE),"Test_"&amp;A106&amp;"_"&amp;[2]Inputs!$A$1&amp;"_R0"&amp;"_SCR"&amp;ROUND(G106,2)&amp;"_XR"&amp;ROUND(H106,2)&amp;"_P"&amp;E106&amp;"_Q"&amp;VLOOKUP(F106,$X$622:$Y$626,2,FALSE)&amp;"_"&amp;V106)</f>
        <v>#N/A</v>
      </c>
      <c r="U106" t="str">
        <f t="shared" si="19"/>
        <v>PSSE_DMAT_BESSC_SCR7.06_XR1.63_P0_Q0</v>
      </c>
    </row>
    <row r="107" spans="1:23" x14ac:dyDescent="0.25">
      <c r="A107" t="s">
        <v>429</v>
      </c>
      <c r="B107" s="4" t="s">
        <v>17</v>
      </c>
      <c r="C107" t="s">
        <v>32</v>
      </c>
      <c r="E107">
        <v>0</v>
      </c>
      <c r="F107">
        <v>0</v>
      </c>
      <c r="G107">
        <f>[2]Inputs!$C$4</f>
        <v>4.53</v>
      </c>
      <c r="H107">
        <f>[2]Inputs!$D$4</f>
        <v>1.21</v>
      </c>
      <c r="I107" t="str">
        <f>VLOOKUP(U107,[2]BaseCases!$H$2:$K$143,2,FALSE)</f>
        <v>1.0300</v>
      </c>
      <c r="J107">
        <v>0</v>
      </c>
      <c r="K107">
        <v>0</v>
      </c>
      <c r="L107">
        <f t="shared" si="6"/>
        <v>0</v>
      </c>
      <c r="M107">
        <f t="shared" si="7"/>
        <v>0</v>
      </c>
      <c r="N107">
        <f>[2]Inputs!$B$5^2/((G107*[2]Inputs!$B$7)*(SQRT(1+H107^2)))</f>
        <v>23.560643977140487</v>
      </c>
      <c r="O107">
        <f t="shared" si="8"/>
        <v>9.0744989423642855E-2</v>
      </c>
      <c r="P107" t="str">
        <f>VLOOKUP(U107,[2]BaseCases!$H$2:$K$143,4,FALSE)</f>
        <v>1.0000</v>
      </c>
      <c r="Q107" t="str">
        <f>VLOOKUP(U107,[2]BaseCases!$H$2:$K$143,3,FALSE)</f>
        <v>1.0300</v>
      </c>
      <c r="R107">
        <v>0</v>
      </c>
      <c r="S107">
        <v>0</v>
      </c>
      <c r="T107" t="e">
        <f>IF(V107="","Test_"&amp;A107&amp;"_"&amp;[2]Inputs!$A$1&amp;"_R0"&amp;"_SCR"&amp;ROUND(G107,2)&amp;"_XR"&amp;ROUND(H107,2)&amp;"_P"&amp;E107&amp;"_Q"&amp;VLOOKUP(F107,$X$622:$Y$626,2,FALSE),"Test_"&amp;A107&amp;"_"&amp;[2]Inputs!$A$1&amp;"_R0"&amp;"_SCR"&amp;ROUND(G107,2)&amp;"_XR"&amp;ROUND(H107,2)&amp;"_P"&amp;E107&amp;"_Q"&amp;VLOOKUP(F107,$X$622:$Y$626,2,FALSE)&amp;"_"&amp;V107)</f>
        <v>#N/A</v>
      </c>
      <c r="U107" t="str">
        <f t="shared" si="19"/>
        <v>PSSE_DMAT_BESSC_SCR4.53_XR1.21_P0_Q0</v>
      </c>
    </row>
    <row r="108" spans="1:23" x14ac:dyDescent="0.25">
      <c r="A108" t="s">
        <v>430</v>
      </c>
      <c r="B108" s="4" t="s">
        <v>17</v>
      </c>
      <c r="C108" t="s">
        <v>32</v>
      </c>
      <c r="E108">
        <v>-1</v>
      </c>
      <c r="F108">
        <v>0</v>
      </c>
      <c r="G108">
        <v>3</v>
      </c>
      <c r="H108">
        <v>14</v>
      </c>
      <c r="I108" t="str">
        <f>VLOOKUP(U108,[2]BaseCases!$H$2:$K$143,2,FALSE)</f>
        <v>1.1013</v>
      </c>
      <c r="J108">
        <v>0</v>
      </c>
      <c r="K108">
        <v>0</v>
      </c>
      <c r="L108">
        <f t="shared" si="6"/>
        <v>0</v>
      </c>
      <c r="M108">
        <f t="shared" si="7"/>
        <v>0</v>
      </c>
      <c r="N108">
        <f>[2]Inputs!$B$5^2/((G108*[2]Inputs!$B$7)*(SQRT(1+H108^2)))</f>
        <v>3.9788737147094158</v>
      </c>
      <c r="O108">
        <f t="shared" si="8"/>
        <v>0.17731207749763628</v>
      </c>
      <c r="P108" t="str">
        <f>VLOOKUP(U108,[2]BaseCases!$H$2:$K$143,4,FALSE)</f>
        <v>1.0000</v>
      </c>
      <c r="Q108" t="str">
        <f>VLOOKUP(U108,[2]BaseCases!$H$2:$K$143,3,FALSE)</f>
        <v>1.0300</v>
      </c>
      <c r="R108">
        <v>0</v>
      </c>
      <c r="S108">
        <v>0</v>
      </c>
      <c r="T108" t="e">
        <f>IF(V108="","Test_"&amp;A108&amp;"_"&amp;[2]Inputs!$A$1&amp;"_R0"&amp;"_SCR"&amp;ROUND(G108,2)&amp;"_XR"&amp;ROUND(H108,2)&amp;"_P"&amp;E108&amp;"_Q"&amp;VLOOKUP(F108,$X$622:$Y$626,2,FALSE),"Test_"&amp;A108&amp;"_"&amp;[2]Inputs!$A$1&amp;"_R0"&amp;"_SCR"&amp;ROUND(G108,2)&amp;"_XR"&amp;ROUND(H108,2)&amp;"_P"&amp;E108&amp;"_Q"&amp;VLOOKUP(F108,$X$622:$Y$626,2,FALSE)&amp;"_"&amp;V108)</f>
        <v>#N/A</v>
      </c>
      <c r="U108" t="str">
        <f t="shared" si="19"/>
        <v>PSSE_DMAT_BESSC_SCR3_XR14_P-1_Q0</v>
      </c>
    </row>
    <row r="109" spans="1:23" x14ac:dyDescent="0.25">
      <c r="A109" t="s">
        <v>431</v>
      </c>
      <c r="B109" s="4" t="s">
        <v>17</v>
      </c>
      <c r="C109" t="s">
        <v>32</v>
      </c>
      <c r="E109">
        <v>-1</v>
      </c>
      <c r="F109">
        <v>0</v>
      </c>
      <c r="G109">
        <v>3</v>
      </c>
      <c r="H109">
        <v>3</v>
      </c>
      <c r="I109" t="str">
        <f>VLOOKUP(U109,[2]BaseCases!$H$2:$K$143,2,FALSE)</f>
        <v>1.1731</v>
      </c>
      <c r="J109">
        <v>0</v>
      </c>
      <c r="K109">
        <v>0</v>
      </c>
      <c r="L109">
        <f t="shared" si="6"/>
        <v>0</v>
      </c>
      <c r="M109">
        <f t="shared" si="7"/>
        <v>0</v>
      </c>
      <c r="N109">
        <f>[2]Inputs!$B$5^2/((G109*[2]Inputs!$B$7)*(SQRT(1+H109^2)))</f>
        <v>17.660104471401873</v>
      </c>
      <c r="O109">
        <f t="shared" si="8"/>
        <v>0.16864157532857349</v>
      </c>
      <c r="P109" t="str">
        <f>VLOOKUP(U109,[2]BaseCases!$H$2:$K$143,4,FALSE)</f>
        <v>1.0000</v>
      </c>
      <c r="Q109" t="str">
        <f>VLOOKUP(U109,[2]BaseCases!$H$2:$K$143,3,FALSE)</f>
        <v>1.0300</v>
      </c>
      <c r="R109">
        <v>0</v>
      </c>
      <c r="S109">
        <v>0</v>
      </c>
      <c r="T109" t="e">
        <f>IF(V109="","Test_"&amp;A109&amp;"_"&amp;[2]Inputs!$A$1&amp;"_R0"&amp;"_SCR"&amp;ROUND(G109,2)&amp;"_XR"&amp;ROUND(H109,2)&amp;"_P"&amp;E109&amp;"_Q"&amp;VLOOKUP(F109,$X$622:$Y$626,2,FALSE),"Test_"&amp;A109&amp;"_"&amp;[2]Inputs!$A$1&amp;"_R0"&amp;"_SCR"&amp;ROUND(G109,2)&amp;"_XR"&amp;ROUND(H109,2)&amp;"_P"&amp;E109&amp;"_Q"&amp;VLOOKUP(F109,$X$622:$Y$626,2,FALSE)&amp;"_"&amp;V109)</f>
        <v>#N/A</v>
      </c>
      <c r="U109" t="str">
        <f t="shared" si="19"/>
        <v>PSSE_DMAT_BESSC_SCR3_XR3_P-1_Q0</v>
      </c>
    </row>
    <row r="110" spans="1:23" x14ac:dyDescent="0.25">
      <c r="A110" t="s">
        <v>432</v>
      </c>
      <c r="B110" s="4" t="s">
        <v>17</v>
      </c>
      <c r="C110" t="s">
        <v>32</v>
      </c>
      <c r="E110">
        <v>-1</v>
      </c>
      <c r="F110">
        <v>0</v>
      </c>
      <c r="G110">
        <f>[2]Inputs!$C$3</f>
        <v>7.06</v>
      </c>
      <c r="H110">
        <f>[2]Inputs!$D$3</f>
        <v>1.63</v>
      </c>
      <c r="I110" t="str">
        <f>VLOOKUP(U110,[2]BaseCases!$H$2:$K$143,2,FALSE)</f>
        <v>1.1081</v>
      </c>
      <c r="J110">
        <v>0</v>
      </c>
      <c r="K110">
        <v>0</v>
      </c>
      <c r="L110">
        <f t="shared" si="6"/>
        <v>0</v>
      </c>
      <c r="M110">
        <f t="shared" si="7"/>
        <v>0</v>
      </c>
      <c r="N110">
        <f>[2]Inputs!$B$5^2/((G110*[2]Inputs!$B$7)*(SQRT(1+H110^2)))</f>
        <v>12.409471324438538</v>
      </c>
      <c r="O110">
        <f t="shared" si="8"/>
        <v>6.4385935699593638E-2</v>
      </c>
      <c r="P110" t="str">
        <f>VLOOKUP(U110,[2]BaseCases!$H$2:$K$143,4,FALSE)</f>
        <v>1.0000</v>
      </c>
      <c r="Q110" t="str">
        <f>VLOOKUP(U110,[2]BaseCases!$H$2:$K$143,3,FALSE)</f>
        <v>1.0300</v>
      </c>
      <c r="R110">
        <v>0</v>
      </c>
      <c r="S110">
        <v>0</v>
      </c>
      <c r="T110" t="e">
        <f>IF(V110="","Test_"&amp;A110&amp;"_"&amp;[2]Inputs!$A$1&amp;"_R0"&amp;"_SCR"&amp;ROUND(G110,2)&amp;"_XR"&amp;ROUND(H110,2)&amp;"_P"&amp;E110&amp;"_Q"&amp;VLOOKUP(F110,$X$622:$Y$626,2,FALSE),"Test_"&amp;A110&amp;"_"&amp;[2]Inputs!$A$1&amp;"_R0"&amp;"_SCR"&amp;ROUND(G110,2)&amp;"_XR"&amp;ROUND(H110,2)&amp;"_P"&amp;E110&amp;"_Q"&amp;VLOOKUP(F110,$X$622:$Y$626,2,FALSE)&amp;"_"&amp;V110)</f>
        <v>#N/A</v>
      </c>
      <c r="U110" t="str">
        <f t="shared" si="19"/>
        <v>PSSE_DMAT_BESSC_SCR7.06_XR1.63_P-1_Q0</v>
      </c>
    </row>
    <row r="111" spans="1:23" x14ac:dyDescent="0.25">
      <c r="A111" t="s">
        <v>433</v>
      </c>
      <c r="B111" s="4" t="s">
        <v>17</v>
      </c>
      <c r="C111" t="s">
        <v>32</v>
      </c>
      <c r="E111">
        <v>-1</v>
      </c>
      <c r="F111">
        <v>0</v>
      </c>
      <c r="G111">
        <f>[2]Inputs!$C$4</f>
        <v>4.53</v>
      </c>
      <c r="H111">
        <f>[2]Inputs!$D$4</f>
        <v>1.21</v>
      </c>
      <c r="I111" t="str">
        <f>VLOOKUP(U111,[2]BaseCases!$H$2:$K$143,2,FALSE)</f>
        <v>1.1782</v>
      </c>
      <c r="J111">
        <v>0</v>
      </c>
      <c r="K111">
        <v>0</v>
      </c>
      <c r="L111">
        <f t="shared" si="6"/>
        <v>0</v>
      </c>
      <c r="M111">
        <f t="shared" si="7"/>
        <v>0</v>
      </c>
      <c r="N111">
        <f>[2]Inputs!$B$5^2/((G111*[2]Inputs!$B$7)*(SQRT(1+H111^2)))</f>
        <v>23.560643977140487</v>
      </c>
      <c r="O111">
        <f t="shared" si="8"/>
        <v>9.0744989423642855E-2</v>
      </c>
      <c r="P111" t="str">
        <f>VLOOKUP(U111,[2]BaseCases!$H$2:$K$143,4,FALSE)</f>
        <v>1.0000</v>
      </c>
      <c r="Q111" t="str">
        <f>VLOOKUP(U111,[2]BaseCases!$H$2:$K$143,3,FALSE)</f>
        <v>1.0300</v>
      </c>
      <c r="R111">
        <v>0</v>
      </c>
      <c r="S111">
        <v>0</v>
      </c>
      <c r="T111" t="e">
        <f>IF(V111="","Test_"&amp;A111&amp;"_"&amp;[2]Inputs!$A$1&amp;"_R0"&amp;"_SCR"&amp;ROUND(G111,2)&amp;"_XR"&amp;ROUND(H111,2)&amp;"_P"&amp;E111&amp;"_Q"&amp;VLOOKUP(F111,$X$622:$Y$626,2,FALSE),"Test_"&amp;A111&amp;"_"&amp;[2]Inputs!$A$1&amp;"_R0"&amp;"_SCR"&amp;ROUND(G111,2)&amp;"_XR"&amp;ROUND(H111,2)&amp;"_P"&amp;E111&amp;"_Q"&amp;VLOOKUP(F111,$X$622:$Y$626,2,FALSE)&amp;"_"&amp;V111)</f>
        <v>#N/A</v>
      </c>
      <c r="U111" t="str">
        <f t="shared" si="19"/>
        <v>PSSE_DMAT_BESSC_SCR4.53_XR1.21_P-1_Q0</v>
      </c>
    </row>
    <row r="112" spans="1:23" x14ac:dyDescent="0.25">
      <c r="A112" t="s">
        <v>434</v>
      </c>
      <c r="B112" s="4" t="s">
        <v>17</v>
      </c>
      <c r="C112" t="s">
        <v>32</v>
      </c>
      <c r="E112">
        <v>1</v>
      </c>
      <c r="F112">
        <v>0.39500000000000002</v>
      </c>
      <c r="G112">
        <f>[2]Inputs!$C$3</f>
        <v>7.06</v>
      </c>
      <c r="H112">
        <f>[2]Inputs!$D$3</f>
        <v>1.63</v>
      </c>
      <c r="I112" t="str">
        <f>VLOOKUP(U112,[2]BaseCases!$H$2:$K$143,2,FALSE)</f>
        <v>0.9161</v>
      </c>
      <c r="J112">
        <v>0</v>
      </c>
      <c r="K112">
        <v>0</v>
      </c>
      <c r="L112">
        <f t="shared" si="6"/>
        <v>0</v>
      </c>
      <c r="M112">
        <f t="shared" si="7"/>
        <v>0</v>
      </c>
      <c r="N112">
        <f>[2]Inputs!$B$5^2/((G112*[2]Inputs!$B$7)*(SQRT(1+H112^2)))</f>
        <v>12.409471324438538</v>
      </c>
      <c r="O112">
        <f t="shared" si="8"/>
        <v>6.4385935699593638E-2</v>
      </c>
      <c r="P112" t="str">
        <f>VLOOKUP(U112,[2]BaseCases!$H$2:$K$143,4,FALSE)</f>
        <v>1.0500</v>
      </c>
      <c r="Q112" t="str">
        <f>VLOOKUP(U112,[2]BaseCases!$H$2:$K$143,3,FALSE)</f>
        <v>1.0500</v>
      </c>
      <c r="R112">
        <v>0</v>
      </c>
      <c r="S112">
        <v>0</v>
      </c>
      <c r="T112" t="e">
        <f>IF(V112="","Test_"&amp;A112&amp;"_"&amp;[2]Inputs!$A$1&amp;"_R0"&amp;"_SCR"&amp;ROUND(G112,2)&amp;"_XR"&amp;ROUND(H112,2)&amp;"_P"&amp;E112&amp;"_Q"&amp;VLOOKUP(F112,$X$622:$Y$626,2,FALSE),"Test_"&amp;A112&amp;"_"&amp;[2]Inputs!$A$1&amp;"_R0"&amp;"_SCR"&amp;ROUND(G112,2)&amp;"_XR"&amp;ROUND(H112,2)&amp;"_P"&amp;E112&amp;"_Q"&amp;VLOOKUP(F112,$X$622:$Y$626,2,FALSE)&amp;"_"&amp;V112)</f>
        <v>#N/A</v>
      </c>
      <c r="U112" t="str">
        <f t="shared" ref="U112:U113" si="20">"PSSE_DMAT_BESSD_SCR"&amp;ROUND(G112,2)&amp;"_XR"&amp;ROUND(H112,2)&amp;"_P"&amp;E112&amp;"_Q"&amp;F112</f>
        <v>PSSE_DMAT_BESSD_SCR7.06_XR1.63_P1_Q0.395</v>
      </c>
    </row>
    <row r="113" spans="1:21" x14ac:dyDescent="0.25">
      <c r="A113" t="s">
        <v>435</v>
      </c>
      <c r="B113" s="4" t="s">
        <v>17</v>
      </c>
      <c r="C113" t="s">
        <v>32</v>
      </c>
      <c r="E113">
        <v>1</v>
      </c>
      <c r="F113">
        <v>-0.39500000000000002</v>
      </c>
      <c r="G113">
        <f>[2]Inputs!$C$3</f>
        <v>7.06</v>
      </c>
      <c r="H113">
        <f>[2]Inputs!$D$3</f>
        <v>1.63</v>
      </c>
      <c r="I113" t="str">
        <f>VLOOKUP(U113,[2]BaseCases!$H$2:$K$143,2,FALSE)</f>
        <v>1.0148</v>
      </c>
      <c r="J113">
        <v>0</v>
      </c>
      <c r="K113">
        <v>0</v>
      </c>
      <c r="L113">
        <f t="shared" si="6"/>
        <v>0</v>
      </c>
      <c r="M113">
        <f t="shared" si="7"/>
        <v>0</v>
      </c>
      <c r="N113">
        <f>[2]Inputs!$B$5^2/((G113*[2]Inputs!$B$7)*(SQRT(1+H113^2)))</f>
        <v>12.409471324438538</v>
      </c>
      <c r="O113">
        <f t="shared" si="8"/>
        <v>6.4385935699593638E-2</v>
      </c>
      <c r="P113" t="str">
        <f>VLOOKUP(U113,[2]BaseCases!$H$2:$K$143,4,FALSE)</f>
        <v>0.9750</v>
      </c>
      <c r="Q113" t="str">
        <f>VLOOKUP(U113,[2]BaseCases!$H$2:$K$143,3,FALSE)</f>
        <v>1.0100</v>
      </c>
      <c r="R113">
        <v>0</v>
      </c>
      <c r="S113">
        <v>0</v>
      </c>
      <c r="T113" t="e">
        <f>IF(V113="","Test_"&amp;A113&amp;"_"&amp;[2]Inputs!$A$1&amp;"_R0"&amp;"_SCR"&amp;ROUND(G113,2)&amp;"_XR"&amp;ROUND(H113,2)&amp;"_P"&amp;E113&amp;"_Q"&amp;VLOOKUP(F113,$X$622:$Y$626,2,FALSE),"Test_"&amp;A113&amp;"_"&amp;[2]Inputs!$A$1&amp;"_R0"&amp;"_SCR"&amp;ROUND(G113,2)&amp;"_XR"&amp;ROUND(H113,2)&amp;"_P"&amp;E113&amp;"_Q"&amp;VLOOKUP(F113,$X$622:$Y$626,2,FALSE)&amp;"_"&amp;V113)</f>
        <v>#N/A</v>
      </c>
      <c r="U113" t="str">
        <f t="shared" si="20"/>
        <v>PSSE_DMAT_BESSD_SCR7.06_XR1.63_P1_Q-0.395</v>
      </c>
    </row>
    <row r="114" spans="1:21" x14ac:dyDescent="0.25">
      <c r="A114" t="s">
        <v>436</v>
      </c>
      <c r="B114" s="4" t="s">
        <v>17</v>
      </c>
      <c r="C114" t="s">
        <v>32</v>
      </c>
      <c r="E114">
        <v>0</v>
      </c>
      <c r="F114">
        <v>0.39500000000000002</v>
      </c>
      <c r="G114">
        <f>[2]Inputs!$C$3</f>
        <v>7.06</v>
      </c>
      <c r="H114">
        <f>[2]Inputs!$D$3</f>
        <v>1.63</v>
      </c>
      <c r="I114" t="str">
        <f>VLOOKUP(U114,[2]BaseCases!$H$2:$K$143,2,FALSE)</f>
        <v>0.9841</v>
      </c>
      <c r="J114">
        <v>0</v>
      </c>
      <c r="K114">
        <v>0</v>
      </c>
      <c r="L114">
        <f t="shared" si="6"/>
        <v>0</v>
      </c>
      <c r="M114">
        <f t="shared" si="7"/>
        <v>0</v>
      </c>
      <c r="N114">
        <f>[2]Inputs!$B$5^2/((G114*[2]Inputs!$B$7)*(SQRT(1+H114^2)))</f>
        <v>12.409471324438538</v>
      </c>
      <c r="O114">
        <f t="shared" si="8"/>
        <v>6.4385935699593638E-2</v>
      </c>
      <c r="P114" t="str">
        <f>VLOOKUP(U114,[2]BaseCases!$H$2:$K$143,4,FALSE)</f>
        <v>1.0375</v>
      </c>
      <c r="Q114" t="str">
        <f>VLOOKUP(U114,[2]BaseCases!$H$2:$K$143,3,FALSE)</f>
        <v>1.0500</v>
      </c>
      <c r="R114">
        <v>0</v>
      </c>
      <c r="S114">
        <v>0</v>
      </c>
      <c r="T114" t="e">
        <f>IF(V114="","Test_"&amp;A114&amp;"_"&amp;[2]Inputs!$A$1&amp;"_R0"&amp;"_SCR"&amp;ROUND(G114,2)&amp;"_XR"&amp;ROUND(H114,2)&amp;"_P"&amp;E114&amp;"_Q"&amp;VLOOKUP(F114,$X$622:$Y$626,2,FALSE),"Test_"&amp;A114&amp;"_"&amp;[2]Inputs!$A$1&amp;"_R0"&amp;"_SCR"&amp;ROUND(G114,2)&amp;"_XR"&amp;ROUND(H114,2)&amp;"_P"&amp;E114&amp;"_Q"&amp;VLOOKUP(F114,$X$622:$Y$626,2,FALSE)&amp;"_"&amp;V114)</f>
        <v>#N/A</v>
      </c>
      <c r="U114" t="str">
        <f t="shared" ref="U114:U117" si="21">"PSSE_DMAT_BESSC_SCR"&amp;ROUND(G114,2)&amp;"_XR"&amp;ROUND(H114,2)&amp;"_P"&amp;E114&amp;"_Q"&amp;F114</f>
        <v>PSSE_DMAT_BESSC_SCR7.06_XR1.63_P0_Q0.395</v>
      </c>
    </row>
    <row r="115" spans="1:21" x14ac:dyDescent="0.25">
      <c r="A115" t="s">
        <v>437</v>
      </c>
      <c r="B115" s="4" t="s">
        <v>17</v>
      </c>
      <c r="C115" t="s">
        <v>32</v>
      </c>
      <c r="E115">
        <v>0</v>
      </c>
      <c r="F115">
        <v>-0.39500000000000002</v>
      </c>
      <c r="G115">
        <f>[2]Inputs!$C$3</f>
        <v>7.06</v>
      </c>
      <c r="H115">
        <f>[2]Inputs!$D$3</f>
        <v>1.63</v>
      </c>
      <c r="I115" t="str">
        <f>VLOOKUP(U115,[2]BaseCases!$H$2:$K$143,2,FALSE)</f>
        <v>1.0766</v>
      </c>
      <c r="J115">
        <v>0</v>
      </c>
      <c r="K115">
        <v>0</v>
      </c>
      <c r="L115">
        <f t="shared" si="6"/>
        <v>0</v>
      </c>
      <c r="M115">
        <f t="shared" si="7"/>
        <v>0</v>
      </c>
      <c r="N115">
        <f>[2]Inputs!$B$5^2/((G115*[2]Inputs!$B$7)*(SQRT(1+H115^2)))</f>
        <v>12.409471324438538</v>
      </c>
      <c r="O115">
        <f t="shared" si="8"/>
        <v>6.4385935699593638E-2</v>
      </c>
      <c r="P115" t="str">
        <f>VLOOKUP(U115,[2]BaseCases!$H$2:$K$143,4,FALSE)</f>
        <v>0.9625</v>
      </c>
      <c r="Q115" t="str">
        <f>VLOOKUP(U115,[2]BaseCases!$H$2:$K$143,3,FALSE)</f>
        <v>1.0100</v>
      </c>
      <c r="R115">
        <v>0</v>
      </c>
      <c r="S115">
        <v>0</v>
      </c>
      <c r="T115" t="e">
        <f>IF(V115="","Test_"&amp;A115&amp;"_"&amp;[2]Inputs!$A$1&amp;"_R0"&amp;"_SCR"&amp;ROUND(G115,2)&amp;"_XR"&amp;ROUND(H115,2)&amp;"_P"&amp;E115&amp;"_Q"&amp;VLOOKUP(F115,$X$622:$Y$626,2,FALSE),"Test_"&amp;A115&amp;"_"&amp;[2]Inputs!$A$1&amp;"_R0"&amp;"_SCR"&amp;ROUND(G115,2)&amp;"_XR"&amp;ROUND(H115,2)&amp;"_P"&amp;E115&amp;"_Q"&amp;VLOOKUP(F115,$X$622:$Y$626,2,FALSE)&amp;"_"&amp;V115)</f>
        <v>#N/A</v>
      </c>
      <c r="U115" t="str">
        <f t="shared" si="21"/>
        <v>PSSE_DMAT_BESSC_SCR7.06_XR1.63_P0_Q-0.395</v>
      </c>
    </row>
    <row r="116" spans="1:21" x14ac:dyDescent="0.25">
      <c r="A116" t="s">
        <v>438</v>
      </c>
      <c r="B116" s="4" t="s">
        <v>17</v>
      </c>
      <c r="C116" t="s">
        <v>32</v>
      </c>
      <c r="E116">
        <v>-1</v>
      </c>
      <c r="F116">
        <v>0.39500000000000002</v>
      </c>
      <c r="G116">
        <f>[2]Inputs!$C$3</f>
        <v>7.06</v>
      </c>
      <c r="H116">
        <f>[2]Inputs!$D$3</f>
        <v>1.63</v>
      </c>
      <c r="I116" t="str">
        <f>VLOOKUP(U116,[2]BaseCases!$H$2:$K$143,2,FALSE)</f>
        <v>1.0656</v>
      </c>
      <c r="J116">
        <v>0</v>
      </c>
      <c r="K116">
        <v>0</v>
      </c>
      <c r="L116">
        <f t="shared" si="6"/>
        <v>0</v>
      </c>
      <c r="M116">
        <f t="shared" si="7"/>
        <v>0</v>
      </c>
      <c r="N116">
        <f>[2]Inputs!$B$5^2/((G116*[2]Inputs!$B$7)*(SQRT(1+H116^2)))</f>
        <v>12.409471324438538</v>
      </c>
      <c r="O116">
        <f t="shared" si="8"/>
        <v>6.4385935699593638E-2</v>
      </c>
      <c r="P116" t="str">
        <f>VLOOKUP(U116,[2]BaseCases!$H$2:$K$143,4,FALSE)</f>
        <v>1.0500</v>
      </c>
      <c r="Q116" t="str">
        <f>VLOOKUP(U116,[2]BaseCases!$H$2:$K$143,3,FALSE)</f>
        <v>1.0500</v>
      </c>
      <c r="R116">
        <v>0</v>
      </c>
      <c r="S116">
        <v>0</v>
      </c>
      <c r="T116" t="e">
        <f>IF(V116="","Test_"&amp;A116&amp;"_"&amp;[2]Inputs!$A$1&amp;"_R0"&amp;"_SCR"&amp;ROUND(G116,2)&amp;"_XR"&amp;ROUND(H116,2)&amp;"_P"&amp;E116&amp;"_Q"&amp;VLOOKUP(F116,$X$622:$Y$626,2,FALSE),"Test_"&amp;A116&amp;"_"&amp;[2]Inputs!$A$1&amp;"_R0"&amp;"_SCR"&amp;ROUND(G116,2)&amp;"_XR"&amp;ROUND(H116,2)&amp;"_P"&amp;E116&amp;"_Q"&amp;VLOOKUP(F116,$X$622:$Y$626,2,FALSE)&amp;"_"&amp;V116)</f>
        <v>#N/A</v>
      </c>
      <c r="U116" t="str">
        <f t="shared" si="21"/>
        <v>PSSE_DMAT_BESSC_SCR7.06_XR1.63_P-1_Q0.395</v>
      </c>
    </row>
    <row r="117" spans="1:21" x14ac:dyDescent="0.25">
      <c r="A117" t="s">
        <v>439</v>
      </c>
      <c r="B117" s="4" t="s">
        <v>17</v>
      </c>
      <c r="C117" t="s">
        <v>32</v>
      </c>
      <c r="E117">
        <v>-1</v>
      </c>
      <c r="F117">
        <v>-0.39500000000000002</v>
      </c>
      <c r="G117">
        <f>[2]Inputs!$C$3</f>
        <v>7.06</v>
      </c>
      <c r="H117">
        <f>[2]Inputs!$D$3</f>
        <v>1.63</v>
      </c>
      <c r="I117" t="str">
        <f>VLOOKUP(U117,[2]BaseCases!$H$2:$K$143,2,FALSE)</f>
        <v>1.1516</v>
      </c>
      <c r="J117">
        <v>0</v>
      </c>
      <c r="K117">
        <v>0</v>
      </c>
      <c r="L117">
        <f t="shared" si="6"/>
        <v>0</v>
      </c>
      <c r="M117">
        <f t="shared" si="7"/>
        <v>0</v>
      </c>
      <c r="N117">
        <f>[2]Inputs!$B$5^2/((G117*[2]Inputs!$B$7)*(SQRT(1+H117^2)))</f>
        <v>12.409471324438538</v>
      </c>
      <c r="O117">
        <f t="shared" si="8"/>
        <v>6.4385935699593638E-2</v>
      </c>
      <c r="P117" t="str">
        <f>VLOOKUP(U117,[2]BaseCases!$H$2:$K$143,4,FALSE)</f>
        <v>0.9625</v>
      </c>
      <c r="Q117" t="str">
        <f>VLOOKUP(U117,[2]BaseCases!$H$2:$K$143,3,FALSE)</f>
        <v>1.0100</v>
      </c>
      <c r="R117">
        <v>0</v>
      </c>
      <c r="S117">
        <v>0</v>
      </c>
      <c r="T117" t="e">
        <f>IF(V117="","Test_"&amp;A117&amp;"_"&amp;[2]Inputs!$A$1&amp;"_R0"&amp;"_SCR"&amp;ROUND(G117,2)&amp;"_XR"&amp;ROUND(H117,2)&amp;"_P"&amp;E117&amp;"_Q"&amp;VLOOKUP(F117,$X$622:$Y$626,2,FALSE),"Test_"&amp;A117&amp;"_"&amp;[2]Inputs!$A$1&amp;"_R0"&amp;"_SCR"&amp;ROUND(G117,2)&amp;"_XR"&amp;ROUND(H117,2)&amp;"_P"&amp;E117&amp;"_Q"&amp;VLOOKUP(F117,$X$622:$Y$626,2,FALSE)&amp;"_"&amp;V117)</f>
        <v>#N/A</v>
      </c>
      <c r="U117" t="str">
        <f t="shared" si="21"/>
        <v>PSSE_DMAT_BESSC_SCR7.06_XR1.63_P-1_Q-0.395</v>
      </c>
    </row>
    <row r="118" spans="1:21" x14ac:dyDescent="0.25">
      <c r="A118" t="s">
        <v>440</v>
      </c>
      <c r="B118" s="4" t="s">
        <v>17</v>
      </c>
      <c r="C118" t="s">
        <v>32</v>
      </c>
      <c r="E118">
        <v>1</v>
      </c>
      <c r="F118">
        <v>0.39500000000000002</v>
      </c>
      <c r="G118">
        <f>[2]Inputs!$C$4</f>
        <v>4.53</v>
      </c>
      <c r="H118">
        <f>[2]Inputs!$D$4</f>
        <v>1.21</v>
      </c>
      <c r="I118" t="str">
        <f>VLOOKUP(U118,[2]BaseCases!$H$2:$K$143,2,FALSE)</f>
        <v>0.8357</v>
      </c>
      <c r="J118">
        <v>0</v>
      </c>
      <c r="K118">
        <v>0</v>
      </c>
      <c r="L118">
        <f t="shared" si="6"/>
        <v>0</v>
      </c>
      <c r="M118">
        <f t="shared" si="7"/>
        <v>0</v>
      </c>
      <c r="N118">
        <f>[2]Inputs!$B$5^2/((G118*[2]Inputs!$B$7)*(SQRT(1+H118^2)))</f>
        <v>23.560643977140487</v>
      </c>
      <c r="O118">
        <f t="shared" si="8"/>
        <v>9.0744989423642855E-2</v>
      </c>
      <c r="P118" t="str">
        <f>VLOOKUP(U118,[2]BaseCases!$H$2:$K$143,4,FALSE)</f>
        <v>1.0500</v>
      </c>
      <c r="Q118" t="str">
        <f>VLOOKUP(U118,[2]BaseCases!$H$2:$K$143,3,FALSE)</f>
        <v>1.0500</v>
      </c>
      <c r="R118">
        <v>0</v>
      </c>
      <c r="S118">
        <v>0</v>
      </c>
      <c r="T118" t="e">
        <f>IF(V118="","Test_"&amp;A118&amp;"_"&amp;[2]Inputs!$A$1&amp;"_R0"&amp;"_SCR"&amp;ROUND(G118,2)&amp;"_XR"&amp;ROUND(H118,2)&amp;"_P"&amp;E118&amp;"_Q"&amp;VLOOKUP(F118,$X$622:$Y$626,2,FALSE),"Test_"&amp;A118&amp;"_"&amp;[2]Inputs!$A$1&amp;"_R0"&amp;"_SCR"&amp;ROUND(G118,2)&amp;"_XR"&amp;ROUND(H118,2)&amp;"_P"&amp;E118&amp;"_Q"&amp;VLOOKUP(F118,$X$622:$Y$626,2,FALSE)&amp;"_"&amp;V118)</f>
        <v>#N/A</v>
      </c>
      <c r="U118" t="str">
        <f t="shared" ref="U118:U119" si="22">"PSSE_DMAT_BESSD_SCR"&amp;ROUND(G118,2)&amp;"_XR"&amp;ROUND(H118,2)&amp;"_P"&amp;E118&amp;"_Q"&amp;F118</f>
        <v>PSSE_DMAT_BESSD_SCR4.53_XR1.21_P1_Q0.395</v>
      </c>
    </row>
    <row r="119" spans="1:21" x14ac:dyDescent="0.25">
      <c r="A119" t="s">
        <v>441</v>
      </c>
      <c r="B119" s="4" t="s">
        <v>17</v>
      </c>
      <c r="C119" t="s">
        <v>32</v>
      </c>
      <c r="E119">
        <v>1</v>
      </c>
      <c r="F119">
        <v>-0.39500000000000002</v>
      </c>
      <c r="G119">
        <f>[2]Inputs!$C$4</f>
        <v>4.53</v>
      </c>
      <c r="H119">
        <f>[2]Inputs!$D$4</f>
        <v>1.21</v>
      </c>
      <c r="I119" t="str">
        <f>VLOOKUP(U119,[2]BaseCases!$H$2:$K$143,2,FALSE)</f>
        <v>0.9835</v>
      </c>
      <c r="J119">
        <v>0</v>
      </c>
      <c r="K119">
        <v>0</v>
      </c>
      <c r="L119">
        <f t="shared" si="6"/>
        <v>0</v>
      </c>
      <c r="M119">
        <f t="shared" si="7"/>
        <v>0</v>
      </c>
      <c r="N119">
        <f>[2]Inputs!$B$5^2/((G119*[2]Inputs!$B$7)*(SQRT(1+H119^2)))</f>
        <v>23.560643977140487</v>
      </c>
      <c r="O119">
        <f t="shared" si="8"/>
        <v>9.0744989423642855E-2</v>
      </c>
      <c r="P119" t="str">
        <f>VLOOKUP(U119,[2]BaseCases!$H$2:$K$143,4,FALSE)</f>
        <v>0.9750</v>
      </c>
      <c r="Q119" t="str">
        <f>VLOOKUP(U119,[2]BaseCases!$H$2:$K$143,3,FALSE)</f>
        <v>1.0100</v>
      </c>
      <c r="R119">
        <v>0</v>
      </c>
      <c r="S119">
        <v>0</v>
      </c>
      <c r="T119" t="e">
        <f>IF(V119="","Test_"&amp;A119&amp;"_"&amp;[2]Inputs!$A$1&amp;"_R0"&amp;"_SCR"&amp;ROUND(G119,2)&amp;"_XR"&amp;ROUND(H119,2)&amp;"_P"&amp;E119&amp;"_Q"&amp;VLOOKUP(F119,$X$622:$Y$626,2,FALSE),"Test_"&amp;A119&amp;"_"&amp;[2]Inputs!$A$1&amp;"_R0"&amp;"_SCR"&amp;ROUND(G119,2)&amp;"_XR"&amp;ROUND(H119,2)&amp;"_P"&amp;E119&amp;"_Q"&amp;VLOOKUP(F119,$X$622:$Y$626,2,FALSE)&amp;"_"&amp;V119)</f>
        <v>#N/A</v>
      </c>
      <c r="U119" t="str">
        <f t="shared" si="22"/>
        <v>PSSE_DMAT_BESSD_SCR4.53_XR1.21_P1_Q-0.395</v>
      </c>
    </row>
    <row r="120" spans="1:21" x14ac:dyDescent="0.25">
      <c r="A120" t="s">
        <v>442</v>
      </c>
      <c r="B120" s="4" t="s">
        <v>17</v>
      </c>
      <c r="C120" t="s">
        <v>32</v>
      </c>
      <c r="E120">
        <v>0</v>
      </c>
      <c r="F120">
        <v>0.39500000000000002</v>
      </c>
      <c r="G120">
        <f>[2]Inputs!$C$4</f>
        <v>4.53</v>
      </c>
      <c r="H120">
        <f>[2]Inputs!$D$4</f>
        <v>1.21</v>
      </c>
      <c r="I120" t="str">
        <f>VLOOKUP(U120,[2]BaseCases!$H$2:$K$143,2,FALSE)</f>
        <v>0.9662</v>
      </c>
      <c r="J120">
        <v>0</v>
      </c>
      <c r="K120">
        <v>0</v>
      </c>
      <c r="L120">
        <f t="shared" si="6"/>
        <v>0</v>
      </c>
      <c r="M120">
        <f t="shared" si="7"/>
        <v>0</v>
      </c>
      <c r="N120">
        <f>[2]Inputs!$B$5^2/((G120*[2]Inputs!$B$7)*(SQRT(1+H120^2)))</f>
        <v>23.560643977140487</v>
      </c>
      <c r="O120">
        <f t="shared" si="8"/>
        <v>9.0744989423642855E-2</v>
      </c>
      <c r="P120" t="str">
        <f>VLOOKUP(U120,[2]BaseCases!$H$2:$K$143,4,FALSE)</f>
        <v>1.0375</v>
      </c>
      <c r="Q120" t="str">
        <f>VLOOKUP(U120,[2]BaseCases!$H$2:$K$143,3,FALSE)</f>
        <v>1.0500</v>
      </c>
      <c r="R120">
        <v>0</v>
      </c>
      <c r="S120">
        <v>0</v>
      </c>
      <c r="T120" t="e">
        <f>IF(V120="","Test_"&amp;A120&amp;"_"&amp;[2]Inputs!$A$1&amp;"_R0"&amp;"_SCR"&amp;ROUND(G120,2)&amp;"_XR"&amp;ROUND(H120,2)&amp;"_P"&amp;E120&amp;"_Q"&amp;VLOOKUP(F120,$X$622:$Y$626,2,FALSE),"Test_"&amp;A120&amp;"_"&amp;[2]Inputs!$A$1&amp;"_R0"&amp;"_SCR"&amp;ROUND(G120,2)&amp;"_XR"&amp;ROUND(H120,2)&amp;"_P"&amp;E120&amp;"_Q"&amp;VLOOKUP(F120,$X$622:$Y$626,2,FALSE)&amp;"_"&amp;V120)</f>
        <v>#N/A</v>
      </c>
      <c r="U120" t="str">
        <f t="shared" ref="U120:U123" si="23">"PSSE_DMAT_BESSC_SCR"&amp;ROUND(G120,2)&amp;"_XR"&amp;ROUND(H120,2)&amp;"_P"&amp;E120&amp;"_Q"&amp;F120</f>
        <v>PSSE_DMAT_BESSC_SCR4.53_XR1.21_P0_Q0.395</v>
      </c>
    </row>
    <row r="121" spans="1:21" x14ac:dyDescent="0.25">
      <c r="A121" t="s">
        <v>443</v>
      </c>
      <c r="B121" s="4" t="s">
        <v>17</v>
      </c>
      <c r="C121" t="s">
        <v>32</v>
      </c>
      <c r="E121">
        <v>0</v>
      </c>
      <c r="F121">
        <v>-0.39500000000000002</v>
      </c>
      <c r="G121">
        <f>[2]Inputs!$C$4</f>
        <v>4.53</v>
      </c>
      <c r="H121">
        <f>[2]Inputs!$D$4</f>
        <v>1.21</v>
      </c>
      <c r="I121" t="str">
        <f>VLOOKUP(U121,[2]BaseCases!$H$2:$K$143,2,FALSE)</f>
        <v>1.0966</v>
      </c>
      <c r="J121">
        <v>0</v>
      </c>
      <c r="K121">
        <v>0</v>
      </c>
      <c r="L121">
        <f t="shared" si="6"/>
        <v>0</v>
      </c>
      <c r="M121">
        <f t="shared" si="7"/>
        <v>0</v>
      </c>
      <c r="N121">
        <f>[2]Inputs!$B$5^2/((G121*[2]Inputs!$B$7)*(SQRT(1+H121^2)))</f>
        <v>23.560643977140487</v>
      </c>
      <c r="O121">
        <f t="shared" si="8"/>
        <v>9.0744989423642855E-2</v>
      </c>
      <c r="P121" t="str">
        <f>VLOOKUP(U121,[2]BaseCases!$H$2:$K$143,4,FALSE)</f>
        <v>0.9625</v>
      </c>
      <c r="Q121" t="str">
        <f>VLOOKUP(U121,[2]BaseCases!$H$2:$K$143,3,FALSE)</f>
        <v>1.0100</v>
      </c>
      <c r="R121">
        <v>0</v>
      </c>
      <c r="S121">
        <v>0</v>
      </c>
      <c r="T121" t="e">
        <f>IF(V121="","Test_"&amp;A121&amp;"_"&amp;[2]Inputs!$A$1&amp;"_R0"&amp;"_SCR"&amp;ROUND(G121,2)&amp;"_XR"&amp;ROUND(H121,2)&amp;"_P"&amp;E121&amp;"_Q"&amp;VLOOKUP(F121,$X$622:$Y$626,2,FALSE),"Test_"&amp;A121&amp;"_"&amp;[2]Inputs!$A$1&amp;"_R0"&amp;"_SCR"&amp;ROUND(G121,2)&amp;"_XR"&amp;ROUND(H121,2)&amp;"_P"&amp;E121&amp;"_Q"&amp;VLOOKUP(F121,$X$622:$Y$626,2,FALSE)&amp;"_"&amp;V121)</f>
        <v>#N/A</v>
      </c>
      <c r="U121" t="str">
        <f t="shared" si="23"/>
        <v>PSSE_DMAT_BESSC_SCR4.53_XR1.21_P0_Q-0.395</v>
      </c>
    </row>
    <row r="122" spans="1:21" x14ac:dyDescent="0.25">
      <c r="A122" t="s">
        <v>444</v>
      </c>
      <c r="B122" s="4" t="s">
        <v>17</v>
      </c>
      <c r="C122" t="s">
        <v>32</v>
      </c>
      <c r="E122">
        <v>-1</v>
      </c>
      <c r="F122">
        <v>0.39500000000000002</v>
      </c>
      <c r="G122">
        <f>[2]Inputs!$C$4</f>
        <v>4.53</v>
      </c>
      <c r="H122">
        <f>[2]Inputs!$D$4</f>
        <v>1.21</v>
      </c>
      <c r="I122" t="str">
        <f>VLOOKUP(U122,[2]BaseCases!$H$2:$K$143,2,FALSE)</f>
        <v>1.1228</v>
      </c>
      <c r="J122">
        <v>0</v>
      </c>
      <c r="K122">
        <v>0</v>
      </c>
      <c r="L122">
        <f t="shared" si="6"/>
        <v>0</v>
      </c>
      <c r="M122">
        <f t="shared" si="7"/>
        <v>0</v>
      </c>
      <c r="N122">
        <f>[2]Inputs!$B$5^2/((G122*[2]Inputs!$B$7)*(SQRT(1+H122^2)))</f>
        <v>23.560643977140487</v>
      </c>
      <c r="O122">
        <f t="shared" si="8"/>
        <v>9.0744989423642855E-2</v>
      </c>
      <c r="P122" t="str">
        <f>VLOOKUP(U122,[2]BaseCases!$H$2:$K$143,4,FALSE)</f>
        <v>1.0500</v>
      </c>
      <c r="Q122" t="str">
        <f>VLOOKUP(U122,[2]BaseCases!$H$2:$K$143,3,FALSE)</f>
        <v>1.0500</v>
      </c>
      <c r="R122">
        <v>0</v>
      </c>
      <c r="S122">
        <v>0</v>
      </c>
      <c r="T122" t="e">
        <f>IF(V122="","Test_"&amp;A122&amp;"_"&amp;[2]Inputs!$A$1&amp;"_R0"&amp;"_SCR"&amp;ROUND(G122,2)&amp;"_XR"&amp;ROUND(H122,2)&amp;"_P"&amp;E122&amp;"_Q"&amp;VLOOKUP(F122,$X$622:$Y$626,2,FALSE),"Test_"&amp;A122&amp;"_"&amp;[2]Inputs!$A$1&amp;"_R0"&amp;"_SCR"&amp;ROUND(G122,2)&amp;"_XR"&amp;ROUND(H122,2)&amp;"_P"&amp;E122&amp;"_Q"&amp;VLOOKUP(F122,$X$622:$Y$626,2,FALSE)&amp;"_"&amp;V122)</f>
        <v>#N/A</v>
      </c>
      <c r="U122" t="str">
        <f t="shared" si="23"/>
        <v>PSSE_DMAT_BESSC_SCR4.53_XR1.21_P-1_Q0.395</v>
      </c>
    </row>
    <row r="123" spans="1:21" x14ac:dyDescent="0.25">
      <c r="A123" t="s">
        <v>445</v>
      </c>
      <c r="B123" s="4" t="s">
        <v>17</v>
      </c>
      <c r="C123" t="s">
        <v>32</v>
      </c>
      <c r="E123">
        <v>-1</v>
      </c>
      <c r="F123">
        <v>-0.39500000000000002</v>
      </c>
      <c r="G123">
        <f>[2]Inputs!$C$4</f>
        <v>4.53</v>
      </c>
      <c r="H123">
        <f>[2]Inputs!$D$4</f>
        <v>1.21</v>
      </c>
      <c r="I123" t="str">
        <f>VLOOKUP(U123,[2]BaseCases!$H$2:$K$143,2,FALSE)</f>
        <v>1.2369</v>
      </c>
      <c r="J123">
        <v>0</v>
      </c>
      <c r="K123">
        <v>0</v>
      </c>
      <c r="L123">
        <f t="shared" si="6"/>
        <v>0</v>
      </c>
      <c r="M123">
        <f t="shared" si="7"/>
        <v>0</v>
      </c>
      <c r="N123">
        <f>[2]Inputs!$B$5^2/((G123*[2]Inputs!$B$7)*(SQRT(1+H123^2)))</f>
        <v>23.560643977140487</v>
      </c>
      <c r="O123">
        <f t="shared" si="8"/>
        <v>9.0744989423642855E-2</v>
      </c>
      <c r="P123" t="str">
        <f>VLOOKUP(U123,[2]BaseCases!$H$2:$K$143,4,FALSE)</f>
        <v>0.9625</v>
      </c>
      <c r="Q123" t="str">
        <f>VLOOKUP(U123,[2]BaseCases!$H$2:$K$143,3,FALSE)</f>
        <v>1.0100</v>
      </c>
      <c r="R123">
        <v>0</v>
      </c>
      <c r="S123">
        <v>0</v>
      </c>
      <c r="T123" t="e">
        <f>IF(V123="","Test_"&amp;A123&amp;"_"&amp;[2]Inputs!$A$1&amp;"_R0"&amp;"_SCR"&amp;ROUND(G123,2)&amp;"_XR"&amp;ROUND(H123,2)&amp;"_P"&amp;E123&amp;"_Q"&amp;VLOOKUP(F123,$X$622:$Y$626,2,FALSE),"Test_"&amp;A123&amp;"_"&amp;[2]Inputs!$A$1&amp;"_R0"&amp;"_SCR"&amp;ROUND(G123,2)&amp;"_XR"&amp;ROUND(H123,2)&amp;"_P"&amp;E123&amp;"_Q"&amp;VLOOKUP(F123,$X$622:$Y$626,2,FALSE)&amp;"_"&amp;V123)</f>
        <v>#N/A</v>
      </c>
      <c r="U123" t="str">
        <f t="shared" si="23"/>
        <v>PSSE_DMAT_BESSC_SCR4.53_XR1.21_P-1_Q-0.395</v>
      </c>
    </row>
    <row r="124" spans="1:21" x14ac:dyDescent="0.25">
      <c r="A124" t="s">
        <v>446</v>
      </c>
      <c r="B124" s="4" t="s">
        <v>17</v>
      </c>
      <c r="C124" t="s">
        <v>31</v>
      </c>
      <c r="E124">
        <v>1</v>
      </c>
      <c r="F124">
        <v>0</v>
      </c>
      <c r="G124">
        <v>3</v>
      </c>
      <c r="H124">
        <v>14</v>
      </c>
      <c r="I124" t="str">
        <f>VLOOKUP(U124,[2]BaseCases!$H$2:$K$143,2,FALSE)</f>
        <v>1.0573</v>
      </c>
      <c r="J124">
        <v>0</v>
      </c>
      <c r="K124">
        <v>0</v>
      </c>
      <c r="L124">
        <f t="shared" si="6"/>
        <v>0</v>
      </c>
      <c r="M124">
        <f t="shared" si="7"/>
        <v>0</v>
      </c>
      <c r="N124">
        <f>[2]Inputs!$B$5^2/((G124*[2]Inputs!$B$7)*(SQRT(1+H124^2)))</f>
        <v>3.9788737147094158</v>
      </c>
      <c r="O124">
        <f t="shared" si="8"/>
        <v>0.17731207749763628</v>
      </c>
      <c r="P124" t="str">
        <f>VLOOKUP(U124,[2]BaseCases!$H$2:$K$143,4,FALSE)</f>
        <v>1.0125</v>
      </c>
      <c r="Q124" t="str">
        <f>VLOOKUP(U124,[2]BaseCases!$H$2:$K$143,3,FALSE)</f>
        <v>1.0300</v>
      </c>
      <c r="R124">
        <v>0</v>
      </c>
      <c r="S124">
        <v>0</v>
      </c>
      <c r="T124" t="e">
        <f>IF(V124="","Test_"&amp;A124&amp;"_"&amp;[2]Inputs!$A$1&amp;"_R0"&amp;"_SCR"&amp;ROUND(G124,2)&amp;"_XR"&amp;ROUND(H124,2)&amp;"_P"&amp;E124&amp;"_Q"&amp;VLOOKUP(F124,$X$622:$Y$626,2,FALSE),"Test_"&amp;A124&amp;"_"&amp;[2]Inputs!$A$1&amp;"_R0"&amp;"_SCR"&amp;ROUND(G124,2)&amp;"_XR"&amp;ROUND(H124,2)&amp;"_P"&amp;E124&amp;"_Q"&amp;VLOOKUP(F124,$X$622:$Y$626,2,FALSE)&amp;"_"&amp;V124)</f>
        <v>#N/A</v>
      </c>
      <c r="U124" t="str">
        <f t="shared" ref="U124:U127" si="24">"PSSE_DMAT_BESSD_SCR"&amp;ROUND(G124,2)&amp;"_XR"&amp;ROUND(H124,2)&amp;"_P"&amp;E124&amp;"_Q"&amp;F124</f>
        <v>PSSE_DMAT_BESSD_SCR3_XR14_P1_Q0</v>
      </c>
    </row>
    <row r="125" spans="1:21" x14ac:dyDescent="0.25">
      <c r="A125" t="s">
        <v>447</v>
      </c>
      <c r="B125" s="4" t="s">
        <v>17</v>
      </c>
      <c r="C125" t="s">
        <v>31</v>
      </c>
      <c r="E125">
        <v>1</v>
      </c>
      <c r="F125">
        <v>0</v>
      </c>
      <c r="G125">
        <v>3</v>
      </c>
      <c r="H125">
        <v>3</v>
      </c>
      <c r="I125" t="str">
        <f>VLOOKUP(U125,[2]BaseCases!$H$2:$K$143,2,FALSE)</f>
        <v>0.9773</v>
      </c>
      <c r="J125">
        <v>0</v>
      </c>
      <c r="K125">
        <v>0</v>
      </c>
      <c r="L125">
        <f t="shared" si="6"/>
        <v>0</v>
      </c>
      <c r="M125">
        <f t="shared" si="7"/>
        <v>0</v>
      </c>
      <c r="N125">
        <f>[2]Inputs!$B$5^2/((G125*[2]Inputs!$B$7)*(SQRT(1+H125^2)))</f>
        <v>17.660104471401873</v>
      </c>
      <c r="O125">
        <f t="shared" si="8"/>
        <v>0.16864157532857349</v>
      </c>
      <c r="P125" t="str">
        <f>VLOOKUP(U125,[2]BaseCases!$H$2:$K$143,4,FALSE)</f>
        <v>1.0000</v>
      </c>
      <c r="Q125" t="str">
        <f>VLOOKUP(U125,[2]BaseCases!$H$2:$K$143,3,FALSE)</f>
        <v>1.0300</v>
      </c>
      <c r="R125">
        <v>0</v>
      </c>
      <c r="S125">
        <v>0</v>
      </c>
      <c r="T125" t="e">
        <f>IF(V125="","Test_"&amp;A125&amp;"_"&amp;[2]Inputs!$A$1&amp;"_R0"&amp;"_SCR"&amp;ROUND(G125,2)&amp;"_XR"&amp;ROUND(H125,2)&amp;"_P"&amp;E125&amp;"_Q"&amp;VLOOKUP(F125,$X$622:$Y$626,2,FALSE),"Test_"&amp;A125&amp;"_"&amp;[2]Inputs!$A$1&amp;"_R0"&amp;"_SCR"&amp;ROUND(G125,2)&amp;"_XR"&amp;ROUND(H125,2)&amp;"_P"&amp;E125&amp;"_Q"&amp;VLOOKUP(F125,$X$622:$Y$626,2,FALSE)&amp;"_"&amp;V125)</f>
        <v>#N/A</v>
      </c>
      <c r="U125" t="str">
        <f t="shared" si="24"/>
        <v>PSSE_DMAT_BESSD_SCR3_XR3_P1_Q0</v>
      </c>
    </row>
    <row r="126" spans="1:21" x14ac:dyDescent="0.25">
      <c r="A126" t="s">
        <v>448</v>
      </c>
      <c r="B126" s="4" t="s">
        <v>17</v>
      </c>
      <c r="C126" t="s">
        <v>31</v>
      </c>
      <c r="E126">
        <v>1</v>
      </c>
      <c r="F126">
        <v>0</v>
      </c>
      <c r="G126">
        <f>[2]Inputs!$C$3</f>
        <v>7.06</v>
      </c>
      <c r="H126">
        <f>[2]Inputs!$D$3</f>
        <v>1.63</v>
      </c>
      <c r="I126" t="str">
        <f>VLOOKUP(U126,[2]BaseCases!$H$2:$K$143,2,FALSE)</f>
        <v>0.9653</v>
      </c>
      <c r="J126">
        <v>0</v>
      </c>
      <c r="K126">
        <v>0</v>
      </c>
      <c r="L126">
        <f t="shared" si="6"/>
        <v>0</v>
      </c>
      <c r="M126">
        <f t="shared" si="7"/>
        <v>0</v>
      </c>
      <c r="N126">
        <f>[2]Inputs!$B$5^2/((G126*[2]Inputs!$B$7)*(SQRT(1+H126^2)))</f>
        <v>12.409471324438538</v>
      </c>
      <c r="O126">
        <f t="shared" si="8"/>
        <v>6.4385935699593638E-2</v>
      </c>
      <c r="P126" t="str">
        <f>VLOOKUP(U126,[2]BaseCases!$H$2:$K$143,4,FALSE)</f>
        <v>1.0000</v>
      </c>
      <c r="Q126" t="str">
        <f>VLOOKUP(U126,[2]BaseCases!$H$2:$K$143,3,FALSE)</f>
        <v>1.0300</v>
      </c>
      <c r="R126">
        <v>0</v>
      </c>
      <c r="S126">
        <v>0</v>
      </c>
      <c r="T126" t="e">
        <f>IF(V126="","Test_"&amp;A126&amp;"_"&amp;[2]Inputs!$A$1&amp;"_R0"&amp;"_SCR"&amp;ROUND(G126,2)&amp;"_XR"&amp;ROUND(H126,2)&amp;"_P"&amp;E126&amp;"_Q"&amp;VLOOKUP(F126,$X$622:$Y$626,2,FALSE),"Test_"&amp;A126&amp;"_"&amp;[2]Inputs!$A$1&amp;"_R0"&amp;"_SCR"&amp;ROUND(G126,2)&amp;"_XR"&amp;ROUND(H126,2)&amp;"_P"&amp;E126&amp;"_Q"&amp;VLOOKUP(F126,$X$622:$Y$626,2,FALSE)&amp;"_"&amp;V126)</f>
        <v>#N/A</v>
      </c>
      <c r="U126" t="str">
        <f t="shared" si="24"/>
        <v>PSSE_DMAT_BESSD_SCR7.06_XR1.63_P1_Q0</v>
      </c>
    </row>
    <row r="127" spans="1:21" x14ac:dyDescent="0.25">
      <c r="A127" t="s">
        <v>449</v>
      </c>
      <c r="B127" s="4" t="s">
        <v>17</v>
      </c>
      <c r="C127" t="s">
        <v>31</v>
      </c>
      <c r="E127">
        <v>1</v>
      </c>
      <c r="F127">
        <v>0</v>
      </c>
      <c r="G127">
        <f>[2]Inputs!$C$4</f>
        <v>4.53</v>
      </c>
      <c r="H127">
        <f>[2]Inputs!$D$4</f>
        <v>1.21</v>
      </c>
      <c r="I127" t="str">
        <f>VLOOKUP(U127,[2]BaseCases!$H$2:$K$143,2,FALSE)</f>
        <v>0.9087</v>
      </c>
      <c r="J127">
        <v>0</v>
      </c>
      <c r="K127">
        <v>0</v>
      </c>
      <c r="L127">
        <f t="shared" si="6"/>
        <v>0</v>
      </c>
      <c r="M127">
        <f t="shared" si="7"/>
        <v>0</v>
      </c>
      <c r="N127">
        <f>[2]Inputs!$B$5^2/((G127*[2]Inputs!$B$7)*(SQRT(1+H127^2)))</f>
        <v>23.560643977140487</v>
      </c>
      <c r="O127">
        <f t="shared" si="8"/>
        <v>9.0744989423642855E-2</v>
      </c>
      <c r="P127" t="str">
        <f>VLOOKUP(U127,[2]BaseCases!$H$2:$K$143,4,FALSE)</f>
        <v>1.0000</v>
      </c>
      <c r="Q127" t="str">
        <f>VLOOKUP(U127,[2]BaseCases!$H$2:$K$143,3,FALSE)</f>
        <v>1.0300</v>
      </c>
      <c r="R127">
        <v>0</v>
      </c>
      <c r="S127">
        <v>0</v>
      </c>
      <c r="T127" t="e">
        <f>IF(V127="","Test_"&amp;A127&amp;"_"&amp;[2]Inputs!$A$1&amp;"_R0"&amp;"_SCR"&amp;ROUND(G127,2)&amp;"_XR"&amp;ROUND(H127,2)&amp;"_P"&amp;E127&amp;"_Q"&amp;VLOOKUP(F127,$X$622:$Y$626,2,FALSE),"Test_"&amp;A127&amp;"_"&amp;[2]Inputs!$A$1&amp;"_R0"&amp;"_SCR"&amp;ROUND(G127,2)&amp;"_XR"&amp;ROUND(H127,2)&amp;"_P"&amp;E127&amp;"_Q"&amp;VLOOKUP(F127,$X$622:$Y$626,2,FALSE)&amp;"_"&amp;V127)</f>
        <v>#N/A</v>
      </c>
      <c r="U127" t="str">
        <f t="shared" si="24"/>
        <v>PSSE_DMAT_BESSD_SCR4.53_XR1.21_P1_Q0</v>
      </c>
    </row>
    <row r="128" spans="1:21" x14ac:dyDescent="0.25">
      <c r="A128" t="s">
        <v>450</v>
      </c>
      <c r="B128" s="4" t="s">
        <v>17</v>
      </c>
      <c r="C128" t="s">
        <v>31</v>
      </c>
      <c r="E128">
        <v>0</v>
      </c>
      <c r="F128">
        <v>0</v>
      </c>
      <c r="G128">
        <v>3</v>
      </c>
      <c r="H128">
        <v>14</v>
      </c>
      <c r="I128" t="str">
        <f>VLOOKUP(U128,[2]BaseCases!$H$2:$K$143,2,FALSE)</f>
        <v>1.0298</v>
      </c>
      <c r="J128">
        <v>0</v>
      </c>
      <c r="K128">
        <v>0</v>
      </c>
      <c r="L128">
        <f t="shared" si="6"/>
        <v>0</v>
      </c>
      <c r="M128">
        <f t="shared" si="7"/>
        <v>0</v>
      </c>
      <c r="N128">
        <f>[2]Inputs!$B$5^2/((G128*[2]Inputs!$B$7)*(SQRT(1+H128^2)))</f>
        <v>3.9788737147094158</v>
      </c>
      <c r="O128">
        <f t="shared" si="8"/>
        <v>0.17731207749763628</v>
      </c>
      <c r="P128" t="str">
        <f>VLOOKUP(U128,[2]BaseCases!$H$2:$K$143,4,FALSE)</f>
        <v>1.0000</v>
      </c>
      <c r="Q128" t="str">
        <f>VLOOKUP(U128,[2]BaseCases!$H$2:$K$143,3,FALSE)</f>
        <v>1.0300</v>
      </c>
      <c r="R128">
        <v>0</v>
      </c>
      <c r="S128">
        <v>0</v>
      </c>
      <c r="T128" t="e">
        <f>IF(V128="","Test_"&amp;A128&amp;"_"&amp;[2]Inputs!$A$1&amp;"_R0"&amp;"_SCR"&amp;ROUND(G128,2)&amp;"_XR"&amp;ROUND(H128,2)&amp;"_P"&amp;E128&amp;"_Q"&amp;VLOOKUP(F128,$X$622:$Y$626,2,FALSE),"Test_"&amp;A128&amp;"_"&amp;[2]Inputs!$A$1&amp;"_R0"&amp;"_SCR"&amp;ROUND(G128,2)&amp;"_XR"&amp;ROUND(H128,2)&amp;"_P"&amp;E128&amp;"_Q"&amp;VLOOKUP(F128,$X$622:$Y$626,2,FALSE)&amp;"_"&amp;V128)</f>
        <v>#N/A</v>
      </c>
      <c r="U128" t="str">
        <f t="shared" ref="U128:U135" si="25">"PSSE_DMAT_BESSC_SCR"&amp;ROUND(G128,2)&amp;"_XR"&amp;ROUND(H128,2)&amp;"_P"&amp;E128&amp;"_Q"&amp;F128</f>
        <v>PSSE_DMAT_BESSC_SCR3_XR14_P0_Q0</v>
      </c>
    </row>
    <row r="129" spans="1:21" x14ac:dyDescent="0.25">
      <c r="A129" t="s">
        <v>451</v>
      </c>
      <c r="B129" s="4" t="s">
        <v>17</v>
      </c>
      <c r="C129" t="s">
        <v>31</v>
      </c>
      <c r="E129">
        <v>0</v>
      </c>
      <c r="F129">
        <v>0</v>
      </c>
      <c r="G129">
        <v>3</v>
      </c>
      <c r="H129">
        <v>3</v>
      </c>
      <c r="I129" t="str">
        <f>VLOOKUP(U129,[2]BaseCases!$H$2:$K$143,2,FALSE)</f>
        <v>1.0299</v>
      </c>
      <c r="J129">
        <v>0</v>
      </c>
      <c r="K129">
        <v>0</v>
      </c>
      <c r="L129">
        <f t="shared" si="6"/>
        <v>0</v>
      </c>
      <c r="M129">
        <f t="shared" si="7"/>
        <v>0</v>
      </c>
      <c r="N129">
        <f>[2]Inputs!$B$5^2/((G129*[2]Inputs!$B$7)*(SQRT(1+H129^2)))</f>
        <v>17.660104471401873</v>
      </c>
      <c r="O129">
        <f t="shared" si="8"/>
        <v>0.16864157532857349</v>
      </c>
      <c r="P129" t="str">
        <f>VLOOKUP(U129,[2]BaseCases!$H$2:$K$143,4,FALSE)</f>
        <v>1.0000</v>
      </c>
      <c r="Q129" t="str">
        <f>VLOOKUP(U129,[2]BaseCases!$H$2:$K$143,3,FALSE)</f>
        <v>1.0300</v>
      </c>
      <c r="R129">
        <v>0</v>
      </c>
      <c r="S129">
        <v>0</v>
      </c>
      <c r="T129" t="e">
        <f>IF(V129="","Test_"&amp;A129&amp;"_"&amp;[2]Inputs!$A$1&amp;"_R0"&amp;"_SCR"&amp;ROUND(G129,2)&amp;"_XR"&amp;ROUND(H129,2)&amp;"_P"&amp;E129&amp;"_Q"&amp;VLOOKUP(F129,$X$622:$Y$626,2,FALSE),"Test_"&amp;A129&amp;"_"&amp;[2]Inputs!$A$1&amp;"_R0"&amp;"_SCR"&amp;ROUND(G129,2)&amp;"_XR"&amp;ROUND(H129,2)&amp;"_P"&amp;E129&amp;"_Q"&amp;VLOOKUP(F129,$X$622:$Y$626,2,FALSE)&amp;"_"&amp;V129)</f>
        <v>#N/A</v>
      </c>
      <c r="U129" t="str">
        <f t="shared" si="25"/>
        <v>PSSE_DMAT_BESSC_SCR3_XR3_P0_Q0</v>
      </c>
    </row>
    <row r="130" spans="1:21" x14ac:dyDescent="0.25">
      <c r="A130" t="s">
        <v>452</v>
      </c>
      <c r="B130" s="4" t="s">
        <v>17</v>
      </c>
      <c r="C130" t="s">
        <v>31</v>
      </c>
      <c r="E130">
        <v>0</v>
      </c>
      <c r="F130">
        <v>0</v>
      </c>
      <c r="G130">
        <f>[2]Inputs!$C$3</f>
        <v>7.06</v>
      </c>
      <c r="H130">
        <f>[2]Inputs!$D$3</f>
        <v>1.63</v>
      </c>
      <c r="I130" t="str">
        <f>VLOOKUP(U130,[2]BaseCases!$H$2:$K$143,2,FALSE)</f>
        <v>1.0299</v>
      </c>
      <c r="J130">
        <v>0</v>
      </c>
      <c r="K130">
        <v>0</v>
      </c>
      <c r="L130">
        <f t="shared" ref="L130:L193" si="26">N130*S130</f>
        <v>0</v>
      </c>
      <c r="M130">
        <f t="shared" ref="M130:M193" si="27">O130*S130</f>
        <v>0</v>
      </c>
      <c r="N130">
        <f>[2]Inputs!$B$5^2/((G130*[2]Inputs!$B$7)*(SQRT(1+H130^2)))</f>
        <v>12.409471324438538</v>
      </c>
      <c r="O130">
        <f t="shared" ref="O130:O193" si="28">N130*H130/(2*PI()*50)</f>
        <v>6.4385935699593638E-2</v>
      </c>
      <c r="P130" t="str">
        <f>VLOOKUP(U130,[2]BaseCases!$H$2:$K$143,4,FALSE)</f>
        <v>1.0000</v>
      </c>
      <c r="Q130" t="str">
        <f>VLOOKUP(U130,[2]BaseCases!$H$2:$K$143,3,FALSE)</f>
        <v>1.0300</v>
      </c>
      <c r="R130">
        <v>0</v>
      </c>
      <c r="S130">
        <v>0</v>
      </c>
      <c r="T130" t="e">
        <f>IF(V130="","Test_"&amp;A130&amp;"_"&amp;[2]Inputs!$A$1&amp;"_R0"&amp;"_SCR"&amp;ROUND(G130,2)&amp;"_XR"&amp;ROUND(H130,2)&amp;"_P"&amp;E130&amp;"_Q"&amp;VLOOKUP(F130,$X$622:$Y$626,2,FALSE),"Test_"&amp;A130&amp;"_"&amp;[2]Inputs!$A$1&amp;"_R0"&amp;"_SCR"&amp;ROUND(G130,2)&amp;"_XR"&amp;ROUND(H130,2)&amp;"_P"&amp;E130&amp;"_Q"&amp;VLOOKUP(F130,$X$622:$Y$626,2,FALSE)&amp;"_"&amp;V130)</f>
        <v>#N/A</v>
      </c>
      <c r="U130" t="str">
        <f t="shared" si="25"/>
        <v>PSSE_DMAT_BESSC_SCR7.06_XR1.63_P0_Q0</v>
      </c>
    </row>
    <row r="131" spans="1:21" x14ac:dyDescent="0.25">
      <c r="A131" t="s">
        <v>453</v>
      </c>
      <c r="B131" s="4" t="s">
        <v>17</v>
      </c>
      <c r="C131" t="s">
        <v>31</v>
      </c>
      <c r="E131">
        <v>0</v>
      </c>
      <c r="F131">
        <v>0</v>
      </c>
      <c r="G131">
        <f>[2]Inputs!$C$4</f>
        <v>4.53</v>
      </c>
      <c r="H131">
        <f>[2]Inputs!$D$4</f>
        <v>1.21</v>
      </c>
      <c r="I131" t="str">
        <f>VLOOKUP(U131,[2]BaseCases!$H$2:$K$143,2,FALSE)</f>
        <v>1.0300</v>
      </c>
      <c r="J131">
        <v>0</v>
      </c>
      <c r="K131">
        <v>0</v>
      </c>
      <c r="L131">
        <f t="shared" si="26"/>
        <v>0</v>
      </c>
      <c r="M131">
        <f t="shared" si="27"/>
        <v>0</v>
      </c>
      <c r="N131">
        <f>[2]Inputs!$B$5^2/((G131*[2]Inputs!$B$7)*(SQRT(1+H131^2)))</f>
        <v>23.560643977140487</v>
      </c>
      <c r="O131">
        <f t="shared" si="28"/>
        <v>9.0744989423642855E-2</v>
      </c>
      <c r="P131" t="str">
        <f>VLOOKUP(U131,[2]BaseCases!$H$2:$K$143,4,FALSE)</f>
        <v>1.0000</v>
      </c>
      <c r="Q131" t="str">
        <f>VLOOKUP(U131,[2]BaseCases!$H$2:$K$143,3,FALSE)</f>
        <v>1.0300</v>
      </c>
      <c r="R131">
        <v>0</v>
      </c>
      <c r="S131">
        <v>0</v>
      </c>
      <c r="T131" t="e">
        <f>IF(V131="","Test_"&amp;A131&amp;"_"&amp;[2]Inputs!$A$1&amp;"_R0"&amp;"_SCR"&amp;ROUND(G131,2)&amp;"_XR"&amp;ROUND(H131,2)&amp;"_P"&amp;E131&amp;"_Q"&amp;VLOOKUP(F131,$X$622:$Y$626,2,FALSE),"Test_"&amp;A131&amp;"_"&amp;[2]Inputs!$A$1&amp;"_R0"&amp;"_SCR"&amp;ROUND(G131,2)&amp;"_XR"&amp;ROUND(H131,2)&amp;"_P"&amp;E131&amp;"_Q"&amp;VLOOKUP(F131,$X$622:$Y$626,2,FALSE)&amp;"_"&amp;V131)</f>
        <v>#N/A</v>
      </c>
      <c r="U131" t="str">
        <f t="shared" si="25"/>
        <v>PSSE_DMAT_BESSC_SCR4.53_XR1.21_P0_Q0</v>
      </c>
    </row>
    <row r="132" spans="1:21" x14ac:dyDescent="0.25">
      <c r="A132" t="s">
        <v>454</v>
      </c>
      <c r="B132" s="4" t="s">
        <v>17</v>
      </c>
      <c r="C132" t="s">
        <v>31</v>
      </c>
      <c r="E132">
        <v>-1</v>
      </c>
      <c r="F132">
        <v>0</v>
      </c>
      <c r="G132">
        <v>3</v>
      </c>
      <c r="H132">
        <v>14</v>
      </c>
      <c r="I132" t="str">
        <f>VLOOKUP(U132,[2]BaseCases!$H$2:$K$143,2,FALSE)</f>
        <v>1.1013</v>
      </c>
      <c r="J132">
        <v>0</v>
      </c>
      <c r="K132">
        <v>0</v>
      </c>
      <c r="L132">
        <f t="shared" si="26"/>
        <v>0</v>
      </c>
      <c r="M132">
        <f t="shared" si="27"/>
        <v>0</v>
      </c>
      <c r="N132">
        <f>[2]Inputs!$B$5^2/((G132*[2]Inputs!$B$7)*(SQRT(1+H132^2)))</f>
        <v>3.9788737147094158</v>
      </c>
      <c r="O132">
        <f t="shared" si="28"/>
        <v>0.17731207749763628</v>
      </c>
      <c r="P132" t="str">
        <f>VLOOKUP(U132,[2]BaseCases!$H$2:$K$143,4,FALSE)</f>
        <v>1.0000</v>
      </c>
      <c r="Q132" t="str">
        <f>VLOOKUP(U132,[2]BaseCases!$H$2:$K$143,3,FALSE)</f>
        <v>1.0300</v>
      </c>
      <c r="R132">
        <v>0</v>
      </c>
      <c r="S132">
        <v>0</v>
      </c>
      <c r="T132" t="e">
        <f>IF(V132="","Test_"&amp;A132&amp;"_"&amp;[2]Inputs!$A$1&amp;"_R0"&amp;"_SCR"&amp;ROUND(G132,2)&amp;"_XR"&amp;ROUND(H132,2)&amp;"_P"&amp;E132&amp;"_Q"&amp;VLOOKUP(F132,$X$622:$Y$626,2,FALSE),"Test_"&amp;A132&amp;"_"&amp;[2]Inputs!$A$1&amp;"_R0"&amp;"_SCR"&amp;ROUND(G132,2)&amp;"_XR"&amp;ROUND(H132,2)&amp;"_P"&amp;E132&amp;"_Q"&amp;VLOOKUP(F132,$X$622:$Y$626,2,FALSE)&amp;"_"&amp;V132)</f>
        <v>#N/A</v>
      </c>
      <c r="U132" t="str">
        <f t="shared" si="25"/>
        <v>PSSE_DMAT_BESSC_SCR3_XR14_P-1_Q0</v>
      </c>
    </row>
    <row r="133" spans="1:21" x14ac:dyDescent="0.25">
      <c r="A133" t="s">
        <v>455</v>
      </c>
      <c r="B133" s="4" t="s">
        <v>17</v>
      </c>
      <c r="C133" t="s">
        <v>31</v>
      </c>
      <c r="E133">
        <v>-1</v>
      </c>
      <c r="F133">
        <v>0</v>
      </c>
      <c r="G133">
        <v>3</v>
      </c>
      <c r="H133">
        <v>3</v>
      </c>
      <c r="I133" t="str">
        <f>VLOOKUP(U133,[2]BaseCases!$H$2:$K$143,2,FALSE)</f>
        <v>1.1731</v>
      </c>
      <c r="J133">
        <v>0</v>
      </c>
      <c r="K133">
        <v>0</v>
      </c>
      <c r="L133">
        <f t="shared" si="26"/>
        <v>0</v>
      </c>
      <c r="M133">
        <f t="shared" si="27"/>
        <v>0</v>
      </c>
      <c r="N133">
        <f>[2]Inputs!$B$5^2/((G133*[2]Inputs!$B$7)*(SQRT(1+H133^2)))</f>
        <v>17.660104471401873</v>
      </c>
      <c r="O133">
        <f t="shared" si="28"/>
        <v>0.16864157532857349</v>
      </c>
      <c r="P133" t="str">
        <f>VLOOKUP(U133,[2]BaseCases!$H$2:$K$143,4,FALSE)</f>
        <v>1.0000</v>
      </c>
      <c r="Q133" t="str">
        <f>VLOOKUP(U133,[2]BaseCases!$H$2:$K$143,3,FALSE)</f>
        <v>1.0300</v>
      </c>
      <c r="R133">
        <v>0</v>
      </c>
      <c r="S133">
        <v>0</v>
      </c>
      <c r="T133" t="e">
        <f>IF(V133="","Test_"&amp;A133&amp;"_"&amp;[2]Inputs!$A$1&amp;"_R0"&amp;"_SCR"&amp;ROUND(G133,2)&amp;"_XR"&amp;ROUND(H133,2)&amp;"_P"&amp;E133&amp;"_Q"&amp;VLOOKUP(F133,$X$622:$Y$626,2,FALSE),"Test_"&amp;A133&amp;"_"&amp;[2]Inputs!$A$1&amp;"_R0"&amp;"_SCR"&amp;ROUND(G133,2)&amp;"_XR"&amp;ROUND(H133,2)&amp;"_P"&amp;E133&amp;"_Q"&amp;VLOOKUP(F133,$X$622:$Y$626,2,FALSE)&amp;"_"&amp;V133)</f>
        <v>#N/A</v>
      </c>
      <c r="U133" t="str">
        <f t="shared" si="25"/>
        <v>PSSE_DMAT_BESSC_SCR3_XR3_P-1_Q0</v>
      </c>
    </row>
    <row r="134" spans="1:21" x14ac:dyDescent="0.25">
      <c r="A134" t="s">
        <v>456</v>
      </c>
      <c r="B134" s="4" t="s">
        <v>17</v>
      </c>
      <c r="C134" t="s">
        <v>31</v>
      </c>
      <c r="E134">
        <v>-1</v>
      </c>
      <c r="F134">
        <v>0</v>
      </c>
      <c r="G134">
        <f>[2]Inputs!$C$3</f>
        <v>7.06</v>
      </c>
      <c r="H134">
        <f>[2]Inputs!$D$3</f>
        <v>1.63</v>
      </c>
      <c r="I134" t="str">
        <f>VLOOKUP(U134,[2]BaseCases!$H$2:$K$143,2,FALSE)</f>
        <v>1.1081</v>
      </c>
      <c r="J134">
        <v>0</v>
      </c>
      <c r="K134">
        <v>0</v>
      </c>
      <c r="L134">
        <f t="shared" si="26"/>
        <v>0</v>
      </c>
      <c r="M134">
        <f t="shared" si="27"/>
        <v>0</v>
      </c>
      <c r="N134">
        <f>[2]Inputs!$B$5^2/((G134*[2]Inputs!$B$7)*(SQRT(1+H134^2)))</f>
        <v>12.409471324438538</v>
      </c>
      <c r="O134">
        <f t="shared" si="28"/>
        <v>6.4385935699593638E-2</v>
      </c>
      <c r="P134" t="str">
        <f>VLOOKUP(U134,[2]BaseCases!$H$2:$K$143,4,FALSE)</f>
        <v>1.0000</v>
      </c>
      <c r="Q134" t="str">
        <f>VLOOKUP(U134,[2]BaseCases!$H$2:$K$143,3,FALSE)</f>
        <v>1.0300</v>
      </c>
      <c r="R134">
        <v>0</v>
      </c>
      <c r="S134">
        <v>0</v>
      </c>
      <c r="T134" t="e">
        <f>IF(V134="","Test_"&amp;A134&amp;"_"&amp;[2]Inputs!$A$1&amp;"_R0"&amp;"_SCR"&amp;ROUND(G134,2)&amp;"_XR"&amp;ROUND(H134,2)&amp;"_P"&amp;E134&amp;"_Q"&amp;VLOOKUP(F134,$X$622:$Y$626,2,FALSE),"Test_"&amp;A134&amp;"_"&amp;[2]Inputs!$A$1&amp;"_R0"&amp;"_SCR"&amp;ROUND(G134,2)&amp;"_XR"&amp;ROUND(H134,2)&amp;"_P"&amp;E134&amp;"_Q"&amp;VLOOKUP(F134,$X$622:$Y$626,2,FALSE)&amp;"_"&amp;V134)</f>
        <v>#N/A</v>
      </c>
      <c r="U134" t="str">
        <f t="shared" si="25"/>
        <v>PSSE_DMAT_BESSC_SCR7.06_XR1.63_P-1_Q0</v>
      </c>
    </row>
    <row r="135" spans="1:21" x14ac:dyDescent="0.25">
      <c r="A135" t="s">
        <v>457</v>
      </c>
      <c r="B135" s="4" t="s">
        <v>17</v>
      </c>
      <c r="C135" t="s">
        <v>31</v>
      </c>
      <c r="E135">
        <v>-1</v>
      </c>
      <c r="F135">
        <v>0</v>
      </c>
      <c r="G135">
        <f>[2]Inputs!$C$4</f>
        <v>4.53</v>
      </c>
      <c r="H135">
        <f>[2]Inputs!$D$4</f>
        <v>1.21</v>
      </c>
      <c r="I135" t="str">
        <f>VLOOKUP(U135,[2]BaseCases!$H$2:$K$143,2,FALSE)</f>
        <v>1.1782</v>
      </c>
      <c r="J135">
        <v>0</v>
      </c>
      <c r="K135">
        <v>0</v>
      </c>
      <c r="L135">
        <f t="shared" si="26"/>
        <v>0</v>
      </c>
      <c r="M135">
        <f t="shared" si="27"/>
        <v>0</v>
      </c>
      <c r="N135">
        <f>[2]Inputs!$B$5^2/((G135*[2]Inputs!$B$7)*(SQRT(1+H135^2)))</f>
        <v>23.560643977140487</v>
      </c>
      <c r="O135">
        <f t="shared" si="28"/>
        <v>9.0744989423642855E-2</v>
      </c>
      <c r="P135" t="str">
        <f>VLOOKUP(U135,[2]BaseCases!$H$2:$K$143,4,FALSE)</f>
        <v>1.0000</v>
      </c>
      <c r="Q135" t="str">
        <f>VLOOKUP(U135,[2]BaseCases!$H$2:$K$143,3,FALSE)</f>
        <v>1.0300</v>
      </c>
      <c r="R135">
        <v>0</v>
      </c>
      <c r="S135">
        <v>0</v>
      </c>
      <c r="T135" t="e">
        <f>IF(V135="","Test_"&amp;A135&amp;"_"&amp;[2]Inputs!$A$1&amp;"_R0"&amp;"_SCR"&amp;ROUND(G135,2)&amp;"_XR"&amp;ROUND(H135,2)&amp;"_P"&amp;E135&amp;"_Q"&amp;VLOOKUP(F135,$X$622:$Y$626,2,FALSE),"Test_"&amp;A135&amp;"_"&amp;[2]Inputs!$A$1&amp;"_R0"&amp;"_SCR"&amp;ROUND(G135,2)&amp;"_XR"&amp;ROUND(H135,2)&amp;"_P"&amp;E135&amp;"_Q"&amp;VLOOKUP(F135,$X$622:$Y$626,2,FALSE)&amp;"_"&amp;V135)</f>
        <v>#N/A</v>
      </c>
      <c r="U135" t="str">
        <f t="shared" si="25"/>
        <v>PSSE_DMAT_BESSC_SCR4.53_XR1.21_P-1_Q0</v>
      </c>
    </row>
    <row r="136" spans="1:21" x14ac:dyDescent="0.25">
      <c r="A136" t="s">
        <v>458</v>
      </c>
      <c r="B136" s="4" t="s">
        <v>17</v>
      </c>
      <c r="C136" t="s">
        <v>30</v>
      </c>
      <c r="E136">
        <v>1</v>
      </c>
      <c r="F136">
        <v>0</v>
      </c>
      <c r="G136">
        <v>3</v>
      </c>
      <c r="H136">
        <v>14</v>
      </c>
      <c r="I136" t="str">
        <f>VLOOKUP(U136,[2]BaseCases!$H$2:$K$143,2,FALSE)</f>
        <v>1.0573</v>
      </c>
      <c r="J136">
        <v>0</v>
      </c>
      <c r="K136">
        <v>0</v>
      </c>
      <c r="L136">
        <f t="shared" si="26"/>
        <v>0</v>
      </c>
      <c r="M136">
        <f t="shared" si="27"/>
        <v>0</v>
      </c>
      <c r="N136">
        <f>[2]Inputs!$B$5^2/((G136*[2]Inputs!$B$7)*(SQRT(1+H136^2)))</f>
        <v>3.9788737147094158</v>
      </c>
      <c r="O136">
        <f t="shared" si="28"/>
        <v>0.17731207749763628</v>
      </c>
      <c r="P136" t="str">
        <f>VLOOKUP(U136,[2]BaseCases!$H$2:$K$143,4,FALSE)</f>
        <v>1.0125</v>
      </c>
      <c r="Q136" t="str">
        <f>VLOOKUP(U136,[2]BaseCases!$H$2:$K$143,3,FALSE)</f>
        <v>1.0300</v>
      </c>
      <c r="R136">
        <v>0</v>
      </c>
      <c r="S136">
        <v>0</v>
      </c>
      <c r="T136" t="e">
        <f>IF(V136="","Test_"&amp;A136&amp;"_"&amp;[2]Inputs!$A$1&amp;"_R0"&amp;"_SCR"&amp;ROUND(G136,2)&amp;"_XR"&amp;ROUND(H136,2)&amp;"_P"&amp;E136&amp;"_Q"&amp;VLOOKUP(F136,$X$622:$Y$626,2,FALSE),"Test_"&amp;A136&amp;"_"&amp;[2]Inputs!$A$1&amp;"_R0"&amp;"_SCR"&amp;ROUND(G136,2)&amp;"_XR"&amp;ROUND(H136,2)&amp;"_P"&amp;E136&amp;"_Q"&amp;VLOOKUP(F136,$X$622:$Y$626,2,FALSE)&amp;"_"&amp;V136)</f>
        <v>#N/A</v>
      </c>
      <c r="U136" t="str">
        <f t="shared" ref="U136:U139" si="29">"PSSE_DMAT_BESSD_SCR"&amp;ROUND(G136,2)&amp;"_XR"&amp;ROUND(H136,2)&amp;"_P"&amp;E136&amp;"_Q"&amp;F136</f>
        <v>PSSE_DMAT_BESSD_SCR3_XR14_P1_Q0</v>
      </c>
    </row>
    <row r="137" spans="1:21" x14ac:dyDescent="0.25">
      <c r="A137" t="s">
        <v>459</v>
      </c>
      <c r="B137" s="4" t="s">
        <v>17</v>
      </c>
      <c r="C137" t="s">
        <v>30</v>
      </c>
      <c r="E137">
        <v>1</v>
      </c>
      <c r="F137">
        <v>0</v>
      </c>
      <c r="G137">
        <v>3</v>
      </c>
      <c r="H137">
        <v>3</v>
      </c>
      <c r="I137" t="str">
        <f>VLOOKUP(U137,[2]BaseCases!$H$2:$K$143,2,FALSE)</f>
        <v>0.9773</v>
      </c>
      <c r="J137">
        <v>0</v>
      </c>
      <c r="K137">
        <v>0</v>
      </c>
      <c r="L137">
        <f t="shared" si="26"/>
        <v>0</v>
      </c>
      <c r="M137">
        <f t="shared" si="27"/>
        <v>0</v>
      </c>
      <c r="N137">
        <f>[2]Inputs!$B$5^2/((G137*[2]Inputs!$B$7)*(SQRT(1+H137^2)))</f>
        <v>17.660104471401873</v>
      </c>
      <c r="O137">
        <f t="shared" si="28"/>
        <v>0.16864157532857349</v>
      </c>
      <c r="P137" t="str">
        <f>VLOOKUP(U137,[2]BaseCases!$H$2:$K$143,4,FALSE)</f>
        <v>1.0000</v>
      </c>
      <c r="Q137" t="str">
        <f>VLOOKUP(U137,[2]BaseCases!$H$2:$K$143,3,FALSE)</f>
        <v>1.0300</v>
      </c>
      <c r="R137">
        <v>0</v>
      </c>
      <c r="S137">
        <v>0</v>
      </c>
      <c r="T137" t="e">
        <f>IF(V137="","Test_"&amp;A137&amp;"_"&amp;[2]Inputs!$A$1&amp;"_R0"&amp;"_SCR"&amp;ROUND(G137,2)&amp;"_XR"&amp;ROUND(H137,2)&amp;"_P"&amp;E137&amp;"_Q"&amp;VLOOKUP(F137,$X$622:$Y$626,2,FALSE),"Test_"&amp;A137&amp;"_"&amp;[2]Inputs!$A$1&amp;"_R0"&amp;"_SCR"&amp;ROUND(G137,2)&amp;"_XR"&amp;ROUND(H137,2)&amp;"_P"&amp;E137&amp;"_Q"&amp;VLOOKUP(F137,$X$622:$Y$626,2,FALSE)&amp;"_"&amp;V137)</f>
        <v>#N/A</v>
      </c>
      <c r="U137" t="str">
        <f t="shared" si="29"/>
        <v>PSSE_DMAT_BESSD_SCR3_XR3_P1_Q0</v>
      </c>
    </row>
    <row r="138" spans="1:21" x14ac:dyDescent="0.25">
      <c r="A138" t="s">
        <v>460</v>
      </c>
      <c r="B138" s="4" t="s">
        <v>17</v>
      </c>
      <c r="C138" t="s">
        <v>30</v>
      </c>
      <c r="E138">
        <v>1</v>
      </c>
      <c r="F138">
        <v>0</v>
      </c>
      <c r="G138">
        <f>[2]Inputs!$C$3</f>
        <v>7.06</v>
      </c>
      <c r="H138">
        <f>[2]Inputs!$D$3</f>
        <v>1.63</v>
      </c>
      <c r="I138" t="str">
        <f>VLOOKUP(U138,[2]BaseCases!$H$2:$K$143,2,FALSE)</f>
        <v>0.9653</v>
      </c>
      <c r="J138">
        <v>0</v>
      </c>
      <c r="K138">
        <v>0</v>
      </c>
      <c r="L138">
        <f t="shared" si="26"/>
        <v>0</v>
      </c>
      <c r="M138">
        <f t="shared" si="27"/>
        <v>0</v>
      </c>
      <c r="N138">
        <f>[2]Inputs!$B$5^2/((G138*[2]Inputs!$B$7)*(SQRT(1+H138^2)))</f>
        <v>12.409471324438538</v>
      </c>
      <c r="O138">
        <f t="shared" si="28"/>
        <v>6.4385935699593638E-2</v>
      </c>
      <c r="P138" t="str">
        <f>VLOOKUP(U138,[2]BaseCases!$H$2:$K$143,4,FALSE)</f>
        <v>1.0000</v>
      </c>
      <c r="Q138" t="str">
        <f>VLOOKUP(U138,[2]BaseCases!$H$2:$K$143,3,FALSE)</f>
        <v>1.0300</v>
      </c>
      <c r="R138">
        <v>0</v>
      </c>
      <c r="S138">
        <v>0</v>
      </c>
      <c r="T138" t="e">
        <f>IF(V138="","Test_"&amp;A138&amp;"_"&amp;[2]Inputs!$A$1&amp;"_R0"&amp;"_SCR"&amp;ROUND(G138,2)&amp;"_XR"&amp;ROUND(H138,2)&amp;"_P"&amp;E138&amp;"_Q"&amp;VLOOKUP(F138,$X$622:$Y$626,2,FALSE),"Test_"&amp;A138&amp;"_"&amp;[2]Inputs!$A$1&amp;"_R0"&amp;"_SCR"&amp;ROUND(G138,2)&amp;"_XR"&amp;ROUND(H138,2)&amp;"_P"&amp;E138&amp;"_Q"&amp;VLOOKUP(F138,$X$622:$Y$626,2,FALSE)&amp;"_"&amp;V138)</f>
        <v>#N/A</v>
      </c>
      <c r="U138" t="str">
        <f t="shared" si="29"/>
        <v>PSSE_DMAT_BESSD_SCR7.06_XR1.63_P1_Q0</v>
      </c>
    </row>
    <row r="139" spans="1:21" x14ac:dyDescent="0.25">
      <c r="A139" t="s">
        <v>461</v>
      </c>
      <c r="B139" s="4" t="s">
        <v>17</v>
      </c>
      <c r="C139" t="s">
        <v>30</v>
      </c>
      <c r="E139">
        <v>1</v>
      </c>
      <c r="F139">
        <v>0</v>
      </c>
      <c r="G139">
        <f>[2]Inputs!$C$4</f>
        <v>4.53</v>
      </c>
      <c r="H139">
        <f>[2]Inputs!$D$4</f>
        <v>1.21</v>
      </c>
      <c r="I139" t="str">
        <f>VLOOKUP(U139,[2]BaseCases!$H$2:$K$143,2,FALSE)</f>
        <v>0.9087</v>
      </c>
      <c r="J139">
        <v>0</v>
      </c>
      <c r="K139">
        <v>0</v>
      </c>
      <c r="L139">
        <f t="shared" si="26"/>
        <v>0</v>
      </c>
      <c r="M139">
        <f t="shared" si="27"/>
        <v>0</v>
      </c>
      <c r="N139">
        <f>[2]Inputs!$B$5^2/((G139*[2]Inputs!$B$7)*(SQRT(1+H139^2)))</f>
        <v>23.560643977140487</v>
      </c>
      <c r="O139">
        <f t="shared" si="28"/>
        <v>9.0744989423642855E-2</v>
      </c>
      <c r="P139" t="str">
        <f>VLOOKUP(U139,[2]BaseCases!$H$2:$K$143,4,FALSE)</f>
        <v>1.0000</v>
      </c>
      <c r="Q139" t="str">
        <f>VLOOKUP(U139,[2]BaseCases!$H$2:$K$143,3,FALSE)</f>
        <v>1.0300</v>
      </c>
      <c r="R139">
        <v>0</v>
      </c>
      <c r="S139">
        <v>0</v>
      </c>
      <c r="T139" t="e">
        <f>IF(V139="","Test_"&amp;A139&amp;"_"&amp;[2]Inputs!$A$1&amp;"_R0"&amp;"_SCR"&amp;ROUND(G139,2)&amp;"_XR"&amp;ROUND(H139,2)&amp;"_P"&amp;E139&amp;"_Q"&amp;VLOOKUP(F139,$X$622:$Y$626,2,FALSE),"Test_"&amp;A139&amp;"_"&amp;[2]Inputs!$A$1&amp;"_R0"&amp;"_SCR"&amp;ROUND(G139,2)&amp;"_XR"&amp;ROUND(H139,2)&amp;"_P"&amp;E139&amp;"_Q"&amp;VLOOKUP(F139,$X$622:$Y$626,2,FALSE)&amp;"_"&amp;V139)</f>
        <v>#N/A</v>
      </c>
      <c r="U139" t="str">
        <f t="shared" si="29"/>
        <v>PSSE_DMAT_BESSD_SCR4.53_XR1.21_P1_Q0</v>
      </c>
    </row>
    <row r="140" spans="1:21" x14ac:dyDescent="0.25">
      <c r="A140" t="s">
        <v>462</v>
      </c>
      <c r="B140" s="4" t="s">
        <v>17</v>
      </c>
      <c r="C140" t="s">
        <v>30</v>
      </c>
      <c r="E140">
        <v>-1</v>
      </c>
      <c r="F140">
        <v>0</v>
      </c>
      <c r="G140">
        <v>3</v>
      </c>
      <c r="H140">
        <v>14</v>
      </c>
      <c r="I140" t="str">
        <f>VLOOKUP(U140,[2]BaseCases!$H$2:$K$143,2,FALSE)</f>
        <v>1.1013</v>
      </c>
      <c r="J140">
        <v>0</v>
      </c>
      <c r="K140">
        <v>0</v>
      </c>
      <c r="L140">
        <f t="shared" si="26"/>
        <v>0</v>
      </c>
      <c r="M140">
        <f t="shared" si="27"/>
        <v>0</v>
      </c>
      <c r="N140">
        <f>[2]Inputs!$B$5^2/((G140*[2]Inputs!$B$7)*(SQRT(1+H140^2)))</f>
        <v>3.9788737147094158</v>
      </c>
      <c r="O140">
        <f t="shared" si="28"/>
        <v>0.17731207749763628</v>
      </c>
      <c r="P140" t="str">
        <f>VLOOKUP(U140,[2]BaseCases!$H$2:$K$143,4,FALSE)</f>
        <v>1.0000</v>
      </c>
      <c r="Q140" t="str">
        <f>VLOOKUP(U140,[2]BaseCases!$H$2:$K$143,3,FALSE)</f>
        <v>1.0300</v>
      </c>
      <c r="R140">
        <v>0</v>
      </c>
      <c r="S140">
        <v>0</v>
      </c>
      <c r="T140" t="e">
        <f>IF(V140="","Test_"&amp;A140&amp;"_"&amp;[2]Inputs!$A$1&amp;"_R0"&amp;"_SCR"&amp;ROUND(G140,2)&amp;"_XR"&amp;ROUND(H140,2)&amp;"_P"&amp;E140&amp;"_Q"&amp;VLOOKUP(F140,$X$622:$Y$626,2,FALSE),"Test_"&amp;A140&amp;"_"&amp;[2]Inputs!$A$1&amp;"_R0"&amp;"_SCR"&amp;ROUND(G140,2)&amp;"_XR"&amp;ROUND(H140,2)&amp;"_P"&amp;E140&amp;"_Q"&amp;VLOOKUP(F140,$X$622:$Y$626,2,FALSE)&amp;"_"&amp;V140)</f>
        <v>#N/A</v>
      </c>
      <c r="U140" t="str">
        <f t="shared" ref="U140:U143" si="30">"PSSE_DMAT_BESSC_SCR"&amp;ROUND(G140,2)&amp;"_XR"&amp;ROUND(H140,2)&amp;"_P"&amp;E140&amp;"_Q"&amp;F140</f>
        <v>PSSE_DMAT_BESSC_SCR3_XR14_P-1_Q0</v>
      </c>
    </row>
    <row r="141" spans="1:21" x14ac:dyDescent="0.25">
      <c r="A141" t="s">
        <v>463</v>
      </c>
      <c r="B141" s="4" t="s">
        <v>17</v>
      </c>
      <c r="C141" t="s">
        <v>30</v>
      </c>
      <c r="E141">
        <v>-1</v>
      </c>
      <c r="F141">
        <v>0</v>
      </c>
      <c r="G141">
        <v>3</v>
      </c>
      <c r="H141">
        <v>3</v>
      </c>
      <c r="I141" t="str">
        <f>VLOOKUP(U141,[2]BaseCases!$H$2:$K$143,2,FALSE)</f>
        <v>1.1731</v>
      </c>
      <c r="J141">
        <v>0</v>
      </c>
      <c r="K141">
        <v>0</v>
      </c>
      <c r="L141">
        <f t="shared" si="26"/>
        <v>0</v>
      </c>
      <c r="M141">
        <f t="shared" si="27"/>
        <v>0</v>
      </c>
      <c r="N141">
        <f>[2]Inputs!$B$5^2/((G141*[2]Inputs!$B$7)*(SQRT(1+H141^2)))</f>
        <v>17.660104471401873</v>
      </c>
      <c r="O141">
        <f t="shared" si="28"/>
        <v>0.16864157532857349</v>
      </c>
      <c r="P141" t="str">
        <f>VLOOKUP(U141,[2]BaseCases!$H$2:$K$143,4,FALSE)</f>
        <v>1.0000</v>
      </c>
      <c r="Q141" t="str">
        <f>VLOOKUP(U141,[2]BaseCases!$H$2:$K$143,3,FALSE)</f>
        <v>1.0300</v>
      </c>
      <c r="R141">
        <v>0</v>
      </c>
      <c r="S141">
        <v>0</v>
      </c>
      <c r="T141" t="e">
        <f>IF(V141="","Test_"&amp;A141&amp;"_"&amp;[2]Inputs!$A$1&amp;"_R0"&amp;"_SCR"&amp;ROUND(G141,2)&amp;"_XR"&amp;ROUND(H141,2)&amp;"_P"&amp;E141&amp;"_Q"&amp;VLOOKUP(F141,$X$622:$Y$626,2,FALSE),"Test_"&amp;A141&amp;"_"&amp;[2]Inputs!$A$1&amp;"_R0"&amp;"_SCR"&amp;ROUND(G141,2)&amp;"_XR"&amp;ROUND(H141,2)&amp;"_P"&amp;E141&amp;"_Q"&amp;VLOOKUP(F141,$X$622:$Y$626,2,FALSE)&amp;"_"&amp;V141)</f>
        <v>#N/A</v>
      </c>
      <c r="U141" t="str">
        <f t="shared" si="30"/>
        <v>PSSE_DMAT_BESSC_SCR3_XR3_P-1_Q0</v>
      </c>
    </row>
    <row r="142" spans="1:21" x14ac:dyDescent="0.25">
      <c r="A142" t="s">
        <v>464</v>
      </c>
      <c r="B142" s="4" t="s">
        <v>17</v>
      </c>
      <c r="C142" t="s">
        <v>30</v>
      </c>
      <c r="E142">
        <v>-1</v>
      </c>
      <c r="F142">
        <v>0</v>
      </c>
      <c r="G142">
        <f>[2]Inputs!$C$3</f>
        <v>7.06</v>
      </c>
      <c r="H142">
        <f>[2]Inputs!$D$3</f>
        <v>1.63</v>
      </c>
      <c r="I142" t="str">
        <f>VLOOKUP(U142,[2]BaseCases!$H$2:$K$143,2,FALSE)</f>
        <v>1.1081</v>
      </c>
      <c r="J142">
        <v>0</v>
      </c>
      <c r="K142">
        <v>0</v>
      </c>
      <c r="L142">
        <f t="shared" si="26"/>
        <v>0</v>
      </c>
      <c r="M142">
        <f t="shared" si="27"/>
        <v>0</v>
      </c>
      <c r="N142">
        <f>[2]Inputs!$B$5^2/((G142*[2]Inputs!$B$7)*(SQRT(1+H142^2)))</f>
        <v>12.409471324438538</v>
      </c>
      <c r="O142">
        <f t="shared" si="28"/>
        <v>6.4385935699593638E-2</v>
      </c>
      <c r="P142" t="str">
        <f>VLOOKUP(U142,[2]BaseCases!$H$2:$K$143,4,FALSE)</f>
        <v>1.0000</v>
      </c>
      <c r="Q142" t="str">
        <f>VLOOKUP(U142,[2]BaseCases!$H$2:$K$143,3,FALSE)</f>
        <v>1.0300</v>
      </c>
      <c r="R142">
        <v>0</v>
      </c>
      <c r="S142">
        <v>0</v>
      </c>
      <c r="T142" t="e">
        <f>IF(V142="","Test_"&amp;A142&amp;"_"&amp;[2]Inputs!$A$1&amp;"_R0"&amp;"_SCR"&amp;ROUND(G142,2)&amp;"_XR"&amp;ROUND(H142,2)&amp;"_P"&amp;E142&amp;"_Q"&amp;VLOOKUP(F142,$X$622:$Y$626,2,FALSE),"Test_"&amp;A142&amp;"_"&amp;[2]Inputs!$A$1&amp;"_R0"&amp;"_SCR"&amp;ROUND(G142,2)&amp;"_XR"&amp;ROUND(H142,2)&amp;"_P"&amp;E142&amp;"_Q"&amp;VLOOKUP(F142,$X$622:$Y$626,2,FALSE)&amp;"_"&amp;V142)</f>
        <v>#N/A</v>
      </c>
      <c r="U142" t="str">
        <f t="shared" si="30"/>
        <v>PSSE_DMAT_BESSC_SCR7.06_XR1.63_P-1_Q0</v>
      </c>
    </row>
    <row r="143" spans="1:21" x14ac:dyDescent="0.25">
      <c r="A143" t="s">
        <v>465</v>
      </c>
      <c r="B143" s="4" t="s">
        <v>17</v>
      </c>
      <c r="C143" t="s">
        <v>30</v>
      </c>
      <c r="E143">
        <v>-1</v>
      </c>
      <c r="F143">
        <v>0</v>
      </c>
      <c r="G143">
        <f>[2]Inputs!$C$4</f>
        <v>4.53</v>
      </c>
      <c r="H143">
        <f>[2]Inputs!$D$4</f>
        <v>1.21</v>
      </c>
      <c r="I143" t="str">
        <f>VLOOKUP(U143,[2]BaseCases!$H$2:$K$143,2,FALSE)</f>
        <v>1.1782</v>
      </c>
      <c r="J143">
        <v>0</v>
      </c>
      <c r="K143">
        <v>0</v>
      </c>
      <c r="L143">
        <f t="shared" si="26"/>
        <v>0</v>
      </c>
      <c r="M143">
        <f t="shared" si="27"/>
        <v>0</v>
      </c>
      <c r="N143">
        <f>[2]Inputs!$B$5^2/((G143*[2]Inputs!$B$7)*(SQRT(1+H143^2)))</f>
        <v>23.560643977140487</v>
      </c>
      <c r="O143">
        <f t="shared" si="28"/>
        <v>9.0744989423642855E-2</v>
      </c>
      <c r="P143" t="str">
        <f>VLOOKUP(U143,[2]BaseCases!$H$2:$K$143,4,FALSE)</f>
        <v>1.0000</v>
      </c>
      <c r="Q143" t="str">
        <f>VLOOKUP(U143,[2]BaseCases!$H$2:$K$143,3,FALSE)</f>
        <v>1.0300</v>
      </c>
      <c r="R143">
        <v>0</v>
      </c>
      <c r="S143">
        <v>0</v>
      </c>
      <c r="T143" t="e">
        <f>IF(V143="","Test_"&amp;A143&amp;"_"&amp;[2]Inputs!$A$1&amp;"_R0"&amp;"_SCR"&amp;ROUND(G143,2)&amp;"_XR"&amp;ROUND(H143,2)&amp;"_P"&amp;E143&amp;"_Q"&amp;VLOOKUP(F143,$X$622:$Y$626,2,FALSE),"Test_"&amp;A143&amp;"_"&amp;[2]Inputs!$A$1&amp;"_R0"&amp;"_SCR"&amp;ROUND(G143,2)&amp;"_XR"&amp;ROUND(H143,2)&amp;"_P"&amp;E143&amp;"_Q"&amp;VLOOKUP(F143,$X$622:$Y$626,2,FALSE)&amp;"_"&amp;V143)</f>
        <v>#N/A</v>
      </c>
      <c r="U143" t="str">
        <f t="shared" si="30"/>
        <v>PSSE_DMAT_BESSC_SCR4.53_XR1.21_P-1_Q0</v>
      </c>
    </row>
    <row r="144" spans="1:21" x14ac:dyDescent="0.25">
      <c r="A144" t="s">
        <v>466</v>
      </c>
      <c r="B144" s="4" t="s">
        <v>17</v>
      </c>
      <c r="C144" t="s">
        <v>467</v>
      </c>
      <c r="E144">
        <v>1</v>
      </c>
      <c r="F144">
        <v>0</v>
      </c>
      <c r="G144">
        <v>7.06</v>
      </c>
      <c r="H144">
        <v>1.6319999999999999</v>
      </c>
      <c r="I144" t="str">
        <f>VLOOKUP(U144,[2]BaseCases!$H$2:$K$143,2,FALSE)</f>
        <v>0.9653</v>
      </c>
      <c r="J144">
        <v>0</v>
      </c>
      <c r="K144">
        <v>0</v>
      </c>
      <c r="L144">
        <f t="shared" si="26"/>
        <v>0</v>
      </c>
      <c r="M144">
        <f t="shared" si="27"/>
        <v>0</v>
      </c>
      <c r="N144">
        <f>[2]Inputs!$B$5^2/((G144*[2]Inputs!$B$7)*(SQRT(1+H144^2)))</f>
        <v>12.398416711713383</v>
      </c>
      <c r="O144">
        <f t="shared" si="28"/>
        <v>6.4407510153791828E-2</v>
      </c>
      <c r="P144" t="str">
        <f>VLOOKUP(U144,[2]BaseCases!$H$2:$K$143,4,FALSE)</f>
        <v>1.0000</v>
      </c>
      <c r="Q144" t="str">
        <f>VLOOKUP(U144,[2]BaseCases!$H$2:$K$143,3,FALSE)</f>
        <v>1.0300</v>
      </c>
      <c r="R144">
        <v>0</v>
      </c>
      <c r="S144">
        <v>0</v>
      </c>
      <c r="T144" t="e">
        <f>IF(V144="","Test_"&amp;A144&amp;"_"&amp;[2]Inputs!$A$1&amp;"_R0"&amp;"_SCR"&amp;ROUND(G144,2)&amp;"_XR"&amp;ROUND(H144,2)&amp;"_P"&amp;E144&amp;"_Q"&amp;VLOOKUP(F144,$X$622:$Y$626,2,FALSE),"Test_"&amp;A144&amp;"_"&amp;[2]Inputs!$A$1&amp;"_R0"&amp;"_SCR"&amp;ROUND(G144,2)&amp;"_XR"&amp;ROUND(H144,2)&amp;"_P"&amp;E144&amp;"_Q"&amp;VLOOKUP(F144,$X$622:$Y$626,2,FALSE)&amp;"_"&amp;V144)</f>
        <v>#N/A</v>
      </c>
      <c r="U144" t="str">
        <f t="shared" ref="U144:U145" si="31">"PSSE_DMAT_BESSD_SCR"&amp;ROUND(G144,2)&amp;"_XR"&amp;ROUND(H144,2)&amp;"_P"&amp;E144&amp;"_Q"&amp;F144</f>
        <v>PSSE_DMAT_BESSD_SCR7.06_XR1.63_P1_Q0</v>
      </c>
    </row>
    <row r="145" spans="1:21" x14ac:dyDescent="0.25">
      <c r="A145" t="s">
        <v>468</v>
      </c>
      <c r="B145" s="4" t="s">
        <v>17</v>
      </c>
      <c r="C145" t="s">
        <v>34</v>
      </c>
      <c r="E145">
        <v>1</v>
      </c>
      <c r="F145">
        <v>0</v>
      </c>
      <c r="G145">
        <v>4.53</v>
      </c>
      <c r="H145">
        <v>1.212</v>
      </c>
      <c r="I145" t="str">
        <f>VLOOKUP(U145,[2]BaseCases!$H$2:$K$143,2,FALSE)</f>
        <v>0.9087</v>
      </c>
      <c r="J145">
        <v>0</v>
      </c>
      <c r="K145">
        <v>0</v>
      </c>
      <c r="L145">
        <f t="shared" si="26"/>
        <v>0</v>
      </c>
      <c r="M145">
        <f t="shared" si="27"/>
        <v>0</v>
      </c>
      <c r="N145">
        <f>[2]Inputs!$B$5^2/((G145*[2]Inputs!$B$7)*(SQRT(1+H145^2)))</f>
        <v>23.537519962726652</v>
      </c>
      <c r="O145">
        <f t="shared" si="28"/>
        <v>9.0805770640656758E-2</v>
      </c>
      <c r="P145" t="str">
        <f>VLOOKUP(U145,[2]BaseCases!$H$2:$K$143,4,FALSE)</f>
        <v>1.0000</v>
      </c>
      <c r="Q145" t="str">
        <f>VLOOKUP(U145,[2]BaseCases!$H$2:$K$143,3,FALSE)</f>
        <v>1.0300</v>
      </c>
      <c r="R145">
        <v>0</v>
      </c>
      <c r="S145">
        <v>0</v>
      </c>
      <c r="T145" t="e">
        <f>IF(V145="","Test_"&amp;A145&amp;"_"&amp;[2]Inputs!$A$1&amp;"_R0"&amp;"_SCR"&amp;ROUND(G145,2)&amp;"_XR"&amp;ROUND(H145,2)&amp;"_P"&amp;E145&amp;"_Q"&amp;VLOOKUP(F145,$X$622:$Y$626,2,FALSE),"Test_"&amp;A145&amp;"_"&amp;[2]Inputs!$A$1&amp;"_R0"&amp;"_SCR"&amp;ROUND(G145,2)&amp;"_XR"&amp;ROUND(H145,2)&amp;"_P"&amp;E145&amp;"_Q"&amp;VLOOKUP(F145,$X$622:$Y$626,2,FALSE)&amp;"_"&amp;V145)</f>
        <v>#N/A</v>
      </c>
      <c r="U145" t="str">
        <f t="shared" si="31"/>
        <v>PSSE_DMAT_BESSD_SCR4.53_XR1.21_P1_Q0</v>
      </c>
    </row>
    <row r="146" spans="1:21" x14ac:dyDescent="0.25">
      <c r="A146" t="s">
        <v>469</v>
      </c>
      <c r="B146" s="4" t="s">
        <v>17</v>
      </c>
      <c r="C146" t="s">
        <v>34</v>
      </c>
      <c r="E146">
        <v>-1</v>
      </c>
      <c r="F146">
        <v>0</v>
      </c>
      <c r="G146">
        <v>7.06</v>
      </c>
      <c r="H146">
        <v>1.6319999999999999</v>
      </c>
      <c r="I146" t="str">
        <f>VLOOKUP(U146,[2]BaseCases!$H$2:$K$143,2,FALSE)</f>
        <v>1.1081</v>
      </c>
      <c r="J146">
        <v>0</v>
      </c>
      <c r="K146">
        <v>0</v>
      </c>
      <c r="L146">
        <f t="shared" si="26"/>
        <v>0</v>
      </c>
      <c r="M146">
        <f t="shared" si="27"/>
        <v>0</v>
      </c>
      <c r="N146">
        <f>[2]Inputs!$B$5^2/((G146*[2]Inputs!$B$7)*(SQRT(1+H146^2)))</f>
        <v>12.398416711713383</v>
      </c>
      <c r="O146">
        <f t="shared" si="28"/>
        <v>6.4407510153791828E-2</v>
      </c>
      <c r="P146" t="str">
        <f>VLOOKUP(U146,[2]BaseCases!$H$2:$K$143,4,FALSE)</f>
        <v>1.0000</v>
      </c>
      <c r="Q146" t="str">
        <f>VLOOKUP(U146,[2]BaseCases!$H$2:$K$143,3,FALSE)</f>
        <v>1.0300</v>
      </c>
      <c r="R146">
        <v>0</v>
      </c>
      <c r="S146">
        <v>0</v>
      </c>
      <c r="T146" t="e">
        <f>IF(V146="","Test_"&amp;A146&amp;"_"&amp;[2]Inputs!$A$1&amp;"_R0"&amp;"_SCR"&amp;ROUND(G146,2)&amp;"_XR"&amp;ROUND(H146,2)&amp;"_P"&amp;E146&amp;"_Q"&amp;VLOOKUP(F146,$X$622:$Y$626,2,FALSE),"Test_"&amp;A146&amp;"_"&amp;[2]Inputs!$A$1&amp;"_R0"&amp;"_SCR"&amp;ROUND(G146,2)&amp;"_XR"&amp;ROUND(H146,2)&amp;"_P"&amp;E146&amp;"_Q"&amp;VLOOKUP(F146,$X$622:$Y$626,2,FALSE)&amp;"_"&amp;V146)</f>
        <v>#N/A</v>
      </c>
      <c r="U146" t="str">
        <f t="shared" ref="U146:U147" si="32">"PSSE_DMAT_BESSC_SCR"&amp;ROUND(G146,2)&amp;"_XR"&amp;ROUND(H146,2)&amp;"_P"&amp;E146&amp;"_Q"&amp;F146</f>
        <v>PSSE_DMAT_BESSC_SCR7.06_XR1.63_P-1_Q0</v>
      </c>
    </row>
    <row r="147" spans="1:21" x14ac:dyDescent="0.25">
      <c r="A147" t="s">
        <v>470</v>
      </c>
      <c r="B147" s="4" t="s">
        <v>17</v>
      </c>
      <c r="C147" t="s">
        <v>34</v>
      </c>
      <c r="E147">
        <v>-1</v>
      </c>
      <c r="F147">
        <v>0</v>
      </c>
      <c r="G147">
        <v>4.53</v>
      </c>
      <c r="H147">
        <v>1.212</v>
      </c>
      <c r="I147" t="str">
        <f>VLOOKUP(U147,[2]BaseCases!$H$2:$K$143,2,FALSE)</f>
        <v>1.1782</v>
      </c>
      <c r="J147">
        <v>0</v>
      </c>
      <c r="K147">
        <v>0</v>
      </c>
      <c r="L147">
        <f t="shared" si="26"/>
        <v>0</v>
      </c>
      <c r="M147">
        <f t="shared" si="27"/>
        <v>0</v>
      </c>
      <c r="N147">
        <f>[2]Inputs!$B$5^2/((G147*[2]Inputs!$B$7)*(SQRT(1+H147^2)))</f>
        <v>23.537519962726652</v>
      </c>
      <c r="O147">
        <f t="shared" si="28"/>
        <v>9.0805770640656758E-2</v>
      </c>
      <c r="P147" t="str">
        <f>VLOOKUP(U147,[2]BaseCases!$H$2:$K$143,4,FALSE)</f>
        <v>1.0000</v>
      </c>
      <c r="Q147" t="str">
        <f>VLOOKUP(U147,[2]BaseCases!$H$2:$K$143,3,FALSE)</f>
        <v>1.0300</v>
      </c>
      <c r="R147">
        <v>0</v>
      </c>
      <c r="S147">
        <v>0</v>
      </c>
      <c r="T147" t="e">
        <f>IF(V147="","Test_"&amp;A147&amp;"_"&amp;[2]Inputs!$A$1&amp;"_R0"&amp;"_SCR"&amp;ROUND(G147,2)&amp;"_XR"&amp;ROUND(H147,2)&amp;"_P"&amp;E147&amp;"_Q"&amp;VLOOKUP(F147,$X$622:$Y$626,2,FALSE),"Test_"&amp;A147&amp;"_"&amp;[2]Inputs!$A$1&amp;"_R0"&amp;"_SCR"&amp;ROUND(G147,2)&amp;"_XR"&amp;ROUND(H147,2)&amp;"_P"&amp;E147&amp;"_Q"&amp;VLOOKUP(F147,$X$622:$Y$626,2,FALSE)&amp;"_"&amp;V147)</f>
        <v>#N/A</v>
      </c>
      <c r="U147" t="str">
        <f t="shared" si="32"/>
        <v>PSSE_DMAT_BESSC_SCR4.53_XR1.21_P-1_Q0</v>
      </c>
    </row>
    <row r="148" spans="1:21" x14ac:dyDescent="0.25">
      <c r="A148" t="s">
        <v>471</v>
      </c>
      <c r="B148" s="4" t="s">
        <v>17</v>
      </c>
      <c r="C148" t="s">
        <v>34</v>
      </c>
      <c r="E148" s="2">
        <v>0.5</v>
      </c>
      <c r="F148" s="2">
        <v>0</v>
      </c>
      <c r="G148" s="2">
        <v>7.06</v>
      </c>
      <c r="H148" s="2">
        <v>1.6319999999999999</v>
      </c>
      <c r="I148" t="str">
        <f>VLOOKUP(U148,[2]BaseCases!$H$2:$K$143,2,FALSE)</f>
        <v>0.9958</v>
      </c>
      <c r="J148">
        <v>0</v>
      </c>
      <c r="K148">
        <v>0</v>
      </c>
      <c r="L148">
        <f t="shared" si="26"/>
        <v>0</v>
      </c>
      <c r="M148">
        <f t="shared" si="27"/>
        <v>0</v>
      </c>
      <c r="N148">
        <f>[2]Inputs!$B$5^2/((G148*[2]Inputs!$B$7)*(SQRT(1+H148^2)))</f>
        <v>12.398416711713383</v>
      </c>
      <c r="O148">
        <f t="shared" si="28"/>
        <v>6.4407510153791828E-2</v>
      </c>
      <c r="P148" t="str">
        <f>VLOOKUP(U148,[2]BaseCases!$H$2:$K$143,4,FALSE)</f>
        <v>1.0000</v>
      </c>
      <c r="Q148" t="str">
        <f>VLOOKUP(U148,[2]BaseCases!$H$2:$K$143,3,FALSE)</f>
        <v>1.0300</v>
      </c>
      <c r="R148">
        <v>0</v>
      </c>
      <c r="S148">
        <v>0</v>
      </c>
      <c r="T148" t="e">
        <f>IF(V148="","Test_"&amp;A148&amp;"_"&amp;[2]Inputs!$A$1&amp;"_R0"&amp;"_SCR"&amp;ROUND(G148,2)&amp;"_XR"&amp;ROUND(H148,2)&amp;"_P"&amp;E148&amp;"_Q"&amp;VLOOKUP(F148,$X$622:$Y$626,2,FALSE),"Test_"&amp;A148&amp;"_"&amp;[2]Inputs!$A$1&amp;"_R0"&amp;"_SCR"&amp;ROUND(G148,2)&amp;"_XR"&amp;ROUND(H148,2)&amp;"_P"&amp;E148&amp;"_Q"&amp;VLOOKUP(F148,$X$622:$Y$626,2,FALSE)&amp;"_"&amp;V148)</f>
        <v>#N/A</v>
      </c>
      <c r="U148" t="str">
        <f t="shared" ref="U148:U149" si="33">"PSSE_DMAT_BESSD_SCR"&amp;ROUND(G148,2)&amp;"_XR"&amp;ROUND(H148,2)&amp;"_P"&amp;E148&amp;"_Q"&amp;F148</f>
        <v>PSSE_DMAT_BESSD_SCR7.06_XR1.63_P0.5_Q0</v>
      </c>
    </row>
    <row r="149" spans="1:21" x14ac:dyDescent="0.25">
      <c r="A149" t="s">
        <v>472</v>
      </c>
      <c r="B149" s="4" t="s">
        <v>17</v>
      </c>
      <c r="C149" t="s">
        <v>34</v>
      </c>
      <c r="E149" s="2">
        <v>0.5</v>
      </c>
      <c r="F149" s="2">
        <v>0</v>
      </c>
      <c r="G149" s="2">
        <v>4.53</v>
      </c>
      <c r="H149" s="2">
        <v>1.212</v>
      </c>
      <c r="I149" t="str">
        <f>VLOOKUP(U149,[2]BaseCases!$H$2:$K$143,2,FALSE)</f>
        <v>0.9653</v>
      </c>
      <c r="J149">
        <v>0</v>
      </c>
      <c r="K149">
        <v>0</v>
      </c>
      <c r="L149">
        <f t="shared" si="26"/>
        <v>0</v>
      </c>
      <c r="M149">
        <f t="shared" si="27"/>
        <v>0</v>
      </c>
      <c r="N149">
        <f>[2]Inputs!$B$5^2/((G149*[2]Inputs!$B$7)*(SQRT(1+H149^2)))</f>
        <v>23.537519962726652</v>
      </c>
      <c r="O149">
        <f t="shared" si="28"/>
        <v>9.0805770640656758E-2</v>
      </c>
      <c r="P149" t="str">
        <f>VLOOKUP(U149,[2]BaseCases!$H$2:$K$143,4,FALSE)</f>
        <v>1.0000</v>
      </c>
      <c r="Q149" t="str">
        <f>VLOOKUP(U149,[2]BaseCases!$H$2:$K$143,3,FALSE)</f>
        <v>1.0300</v>
      </c>
      <c r="R149">
        <v>0</v>
      </c>
      <c r="S149">
        <v>0</v>
      </c>
      <c r="T149" t="e">
        <f>IF(V149="","Test_"&amp;A149&amp;"_"&amp;[2]Inputs!$A$1&amp;"_R0"&amp;"_SCR"&amp;ROUND(G149,2)&amp;"_XR"&amp;ROUND(H149,2)&amp;"_P"&amp;E149&amp;"_Q"&amp;VLOOKUP(F149,$X$622:$Y$626,2,FALSE),"Test_"&amp;A149&amp;"_"&amp;[2]Inputs!$A$1&amp;"_R0"&amp;"_SCR"&amp;ROUND(G149,2)&amp;"_XR"&amp;ROUND(H149,2)&amp;"_P"&amp;E149&amp;"_Q"&amp;VLOOKUP(F149,$X$622:$Y$626,2,FALSE)&amp;"_"&amp;V149)</f>
        <v>#N/A</v>
      </c>
      <c r="U149" t="str">
        <f t="shared" si="33"/>
        <v>PSSE_DMAT_BESSD_SCR4.53_XR1.21_P0.5_Q0</v>
      </c>
    </row>
    <row r="150" spans="1:21" x14ac:dyDescent="0.25">
      <c r="A150" t="s">
        <v>473</v>
      </c>
      <c r="B150" s="4" t="s">
        <v>17</v>
      </c>
      <c r="C150" t="s">
        <v>34</v>
      </c>
      <c r="E150" s="2">
        <v>-0.5</v>
      </c>
      <c r="F150" s="2">
        <v>0</v>
      </c>
      <c r="G150" s="2">
        <v>7.06</v>
      </c>
      <c r="H150" s="2">
        <v>1.6319999999999999</v>
      </c>
      <c r="I150" t="str">
        <f>VLOOKUP(U150,[2]BaseCases!$H$2:$K$143,2,FALSE)</f>
        <v>1.0675</v>
      </c>
      <c r="J150">
        <v>0</v>
      </c>
      <c r="K150">
        <v>0</v>
      </c>
      <c r="L150">
        <f t="shared" si="26"/>
        <v>0</v>
      </c>
      <c r="M150">
        <f t="shared" si="27"/>
        <v>0</v>
      </c>
      <c r="N150">
        <f>[2]Inputs!$B$5^2/((G150*[2]Inputs!$B$7)*(SQRT(1+H150^2)))</f>
        <v>12.398416711713383</v>
      </c>
      <c r="O150">
        <f t="shared" si="28"/>
        <v>6.4407510153791828E-2</v>
      </c>
      <c r="P150" t="str">
        <f>VLOOKUP(U150,[2]BaseCases!$H$2:$K$143,4,FALSE)</f>
        <v>1.0000</v>
      </c>
      <c r="Q150" t="str">
        <f>VLOOKUP(U150,[2]BaseCases!$H$2:$K$143,3,FALSE)</f>
        <v>1.0300</v>
      </c>
      <c r="R150">
        <v>0</v>
      </c>
      <c r="S150">
        <v>0</v>
      </c>
      <c r="T150" t="e">
        <f>IF(V150="","Test_"&amp;A150&amp;"_"&amp;[2]Inputs!$A$1&amp;"_R0"&amp;"_SCR"&amp;ROUND(G150,2)&amp;"_XR"&amp;ROUND(H150,2)&amp;"_P"&amp;E150&amp;"_Q"&amp;VLOOKUP(F150,$X$622:$Y$626,2,FALSE),"Test_"&amp;A150&amp;"_"&amp;[2]Inputs!$A$1&amp;"_R0"&amp;"_SCR"&amp;ROUND(G150,2)&amp;"_XR"&amp;ROUND(H150,2)&amp;"_P"&amp;E150&amp;"_Q"&amp;VLOOKUP(F150,$X$622:$Y$626,2,FALSE)&amp;"_"&amp;V150)</f>
        <v>#N/A</v>
      </c>
      <c r="U150" t="str">
        <f t="shared" ref="U150:U151" si="34">"PSSE_DMAT_BESSC_SCR"&amp;ROUND(G150,2)&amp;"_XR"&amp;ROUND(H150,2)&amp;"_P"&amp;E150&amp;"_Q"&amp;F150</f>
        <v>PSSE_DMAT_BESSC_SCR7.06_XR1.63_P-0.5_Q0</v>
      </c>
    </row>
    <row r="151" spans="1:21" x14ac:dyDescent="0.25">
      <c r="A151" t="s">
        <v>474</v>
      </c>
      <c r="B151" s="4" t="s">
        <v>17</v>
      </c>
      <c r="C151" t="s">
        <v>34</v>
      </c>
      <c r="E151" s="2">
        <v>-0.5</v>
      </c>
      <c r="F151" s="2">
        <v>0</v>
      </c>
      <c r="G151" s="2">
        <v>4.53</v>
      </c>
      <c r="H151" s="2">
        <v>1.212</v>
      </c>
      <c r="I151" t="str">
        <f>VLOOKUP(U151,[2]BaseCases!$H$2:$K$143,2,FALSE)</f>
        <v>1.1014</v>
      </c>
      <c r="J151">
        <v>0</v>
      </c>
      <c r="K151">
        <v>0</v>
      </c>
      <c r="L151">
        <f t="shared" si="26"/>
        <v>0</v>
      </c>
      <c r="M151">
        <f t="shared" si="27"/>
        <v>0</v>
      </c>
      <c r="N151">
        <f>[2]Inputs!$B$5^2/((G151*[2]Inputs!$B$7)*(SQRT(1+H151^2)))</f>
        <v>23.537519962726652</v>
      </c>
      <c r="O151">
        <f t="shared" si="28"/>
        <v>9.0805770640656758E-2</v>
      </c>
      <c r="P151" t="str">
        <f>VLOOKUP(U151,[2]BaseCases!$H$2:$K$143,4,FALSE)</f>
        <v>1.0000</v>
      </c>
      <c r="Q151" t="str">
        <f>VLOOKUP(U151,[2]BaseCases!$H$2:$K$143,3,FALSE)</f>
        <v>1.0300</v>
      </c>
      <c r="R151">
        <v>0</v>
      </c>
      <c r="S151">
        <v>0</v>
      </c>
      <c r="T151" t="e">
        <f>IF(V151="","Test_"&amp;A151&amp;"_"&amp;[2]Inputs!$A$1&amp;"_R0"&amp;"_SCR"&amp;ROUND(G151,2)&amp;"_XR"&amp;ROUND(H151,2)&amp;"_P"&amp;E151&amp;"_Q"&amp;VLOOKUP(F151,$X$622:$Y$626,2,FALSE),"Test_"&amp;A151&amp;"_"&amp;[2]Inputs!$A$1&amp;"_R0"&amp;"_SCR"&amp;ROUND(G151,2)&amp;"_XR"&amp;ROUND(H151,2)&amp;"_P"&amp;E151&amp;"_Q"&amp;VLOOKUP(F151,$X$622:$Y$626,2,FALSE)&amp;"_"&amp;V151)</f>
        <v>#N/A</v>
      </c>
      <c r="U151" t="str">
        <f t="shared" si="34"/>
        <v>PSSE_DMAT_BESSC_SCR4.53_XR1.21_P-0.5_Q0</v>
      </c>
    </row>
    <row r="152" spans="1:21" x14ac:dyDescent="0.25">
      <c r="A152" t="s">
        <v>475</v>
      </c>
      <c r="B152" s="4" t="s">
        <v>17</v>
      </c>
      <c r="C152" t="s">
        <v>35</v>
      </c>
      <c r="E152">
        <v>1</v>
      </c>
      <c r="F152">
        <v>0</v>
      </c>
      <c r="G152">
        <v>7.06</v>
      </c>
      <c r="H152">
        <v>1.6319999999999999</v>
      </c>
      <c r="I152" t="str">
        <f>VLOOKUP(U152,[2]BaseCases!$H$2:$K$143,2,FALSE)</f>
        <v>0.9653</v>
      </c>
      <c r="J152">
        <v>0</v>
      </c>
      <c r="K152">
        <v>0</v>
      </c>
      <c r="L152">
        <f t="shared" si="26"/>
        <v>0</v>
      </c>
      <c r="M152">
        <f t="shared" si="27"/>
        <v>0</v>
      </c>
      <c r="N152">
        <f>[2]Inputs!$B$5^2/((G152*[2]Inputs!$B$7)*(SQRT(1+H152^2)))</f>
        <v>12.398416711713383</v>
      </c>
      <c r="O152">
        <f t="shared" si="28"/>
        <v>6.4407510153791828E-2</v>
      </c>
      <c r="P152" t="str">
        <f>VLOOKUP(U152,[2]BaseCases!$H$2:$K$143,4,FALSE)</f>
        <v>1.0000</v>
      </c>
      <c r="Q152" t="str">
        <f>VLOOKUP(U152,[2]BaseCases!$H$2:$K$143,3,FALSE)</f>
        <v>1.0300</v>
      </c>
      <c r="R152">
        <v>0</v>
      </c>
      <c r="S152">
        <v>0</v>
      </c>
      <c r="T152" t="e">
        <f>IF(V152="","Test_"&amp;A152&amp;"_"&amp;[2]Inputs!$A$1&amp;"_R0"&amp;"_SCR"&amp;ROUND(G152,2)&amp;"_XR"&amp;ROUND(H152,2)&amp;"_P"&amp;E152&amp;"_Q"&amp;VLOOKUP(F152,$X$622:$Y$626,2,FALSE),"Test_"&amp;A152&amp;"_"&amp;[2]Inputs!$A$1&amp;"_R0"&amp;"_SCR"&amp;ROUND(G152,2)&amp;"_XR"&amp;ROUND(H152,2)&amp;"_P"&amp;E152&amp;"_Q"&amp;VLOOKUP(F152,$X$622:$Y$626,2,FALSE)&amp;"_"&amp;V152)</f>
        <v>#N/A</v>
      </c>
      <c r="U152" t="str">
        <f t="shared" ref="U152:U153" si="35">"PSSE_DMAT_BESSD_SCR"&amp;ROUND(G152,2)&amp;"_XR"&amp;ROUND(H152,2)&amp;"_P"&amp;E152&amp;"_Q"&amp;F152</f>
        <v>PSSE_DMAT_BESSD_SCR7.06_XR1.63_P1_Q0</v>
      </c>
    </row>
    <row r="153" spans="1:21" ht="15" customHeight="1" x14ac:dyDescent="0.25">
      <c r="A153" t="s">
        <v>476</v>
      </c>
      <c r="B153" s="4" t="s">
        <v>17</v>
      </c>
      <c r="C153" t="s">
        <v>35</v>
      </c>
      <c r="E153">
        <v>1</v>
      </c>
      <c r="F153">
        <v>0</v>
      </c>
      <c r="G153">
        <v>4.53</v>
      </c>
      <c r="H153">
        <v>1.212</v>
      </c>
      <c r="I153" t="str">
        <f>VLOOKUP(U153,[2]BaseCases!$H$2:$K$143,2,FALSE)</f>
        <v>0.9087</v>
      </c>
      <c r="J153">
        <v>0</v>
      </c>
      <c r="K153">
        <v>0</v>
      </c>
      <c r="L153">
        <f t="shared" si="26"/>
        <v>0</v>
      </c>
      <c r="M153">
        <f t="shared" si="27"/>
        <v>0</v>
      </c>
      <c r="N153">
        <f>[2]Inputs!$B$5^2/((G153*[2]Inputs!$B$7)*(SQRT(1+H153^2)))</f>
        <v>23.537519962726652</v>
      </c>
      <c r="O153">
        <f t="shared" si="28"/>
        <v>9.0805770640656758E-2</v>
      </c>
      <c r="P153" t="str">
        <f>VLOOKUP(U153,[2]BaseCases!$H$2:$K$143,4,FALSE)</f>
        <v>1.0000</v>
      </c>
      <c r="Q153" t="str">
        <f>VLOOKUP(U153,[2]BaseCases!$H$2:$K$143,3,FALSE)</f>
        <v>1.0300</v>
      </c>
      <c r="R153">
        <v>0</v>
      </c>
      <c r="S153">
        <v>0</v>
      </c>
      <c r="T153" t="e">
        <f>IF(V153="","Test_"&amp;A153&amp;"_"&amp;[2]Inputs!$A$1&amp;"_R0"&amp;"_SCR"&amp;ROUND(G153,2)&amp;"_XR"&amp;ROUND(H153,2)&amp;"_P"&amp;E153&amp;"_Q"&amp;VLOOKUP(F153,$X$622:$Y$626,2,FALSE),"Test_"&amp;A153&amp;"_"&amp;[2]Inputs!$A$1&amp;"_R0"&amp;"_SCR"&amp;ROUND(G153,2)&amp;"_XR"&amp;ROUND(H153,2)&amp;"_P"&amp;E153&amp;"_Q"&amp;VLOOKUP(F153,$X$622:$Y$626,2,FALSE)&amp;"_"&amp;V153)</f>
        <v>#N/A</v>
      </c>
      <c r="U153" t="str">
        <f t="shared" si="35"/>
        <v>PSSE_DMAT_BESSD_SCR4.53_XR1.21_P1_Q0</v>
      </c>
    </row>
    <row r="154" spans="1:21" x14ac:dyDescent="0.25">
      <c r="A154" t="s">
        <v>477</v>
      </c>
      <c r="B154" s="4" t="s">
        <v>17</v>
      </c>
      <c r="C154" t="s">
        <v>35</v>
      </c>
      <c r="E154">
        <v>-1</v>
      </c>
      <c r="F154">
        <v>0</v>
      </c>
      <c r="G154">
        <v>7.06</v>
      </c>
      <c r="H154">
        <v>1.6319999999999999</v>
      </c>
      <c r="I154" t="str">
        <f>VLOOKUP(U154,[2]BaseCases!$H$2:$K$143,2,FALSE)</f>
        <v>1.1081</v>
      </c>
      <c r="J154">
        <v>0</v>
      </c>
      <c r="K154">
        <v>0</v>
      </c>
      <c r="L154">
        <f t="shared" si="26"/>
        <v>0</v>
      </c>
      <c r="M154">
        <f t="shared" si="27"/>
        <v>0</v>
      </c>
      <c r="N154">
        <f>[2]Inputs!$B$5^2/((G154*[2]Inputs!$B$7)*(SQRT(1+H154^2)))</f>
        <v>12.398416711713383</v>
      </c>
      <c r="O154">
        <f t="shared" si="28"/>
        <v>6.4407510153791828E-2</v>
      </c>
      <c r="P154" t="str">
        <f>VLOOKUP(U154,[2]BaseCases!$H$2:$K$143,4,FALSE)</f>
        <v>1.0000</v>
      </c>
      <c r="Q154" t="str">
        <f>VLOOKUP(U154,[2]BaseCases!$H$2:$K$143,3,FALSE)</f>
        <v>1.0300</v>
      </c>
      <c r="R154">
        <v>0</v>
      </c>
      <c r="S154">
        <v>0</v>
      </c>
      <c r="T154" t="e">
        <f>IF(V154="","Test_"&amp;A154&amp;"_"&amp;[2]Inputs!$A$1&amp;"_R0"&amp;"_SCR"&amp;ROUND(G154,2)&amp;"_XR"&amp;ROUND(H154,2)&amp;"_P"&amp;E154&amp;"_Q"&amp;VLOOKUP(F154,$X$622:$Y$626,2,FALSE),"Test_"&amp;A154&amp;"_"&amp;[2]Inputs!$A$1&amp;"_R0"&amp;"_SCR"&amp;ROUND(G154,2)&amp;"_XR"&amp;ROUND(H154,2)&amp;"_P"&amp;E154&amp;"_Q"&amp;VLOOKUP(F154,$X$622:$Y$626,2,FALSE)&amp;"_"&amp;V154)</f>
        <v>#N/A</v>
      </c>
      <c r="U154" t="str">
        <f t="shared" ref="U154:U155" si="36">"PSSE_DMAT_BESSC_SCR"&amp;ROUND(G154,2)&amp;"_XR"&amp;ROUND(H154,2)&amp;"_P"&amp;E154&amp;"_Q"&amp;F154</f>
        <v>PSSE_DMAT_BESSC_SCR7.06_XR1.63_P-1_Q0</v>
      </c>
    </row>
    <row r="155" spans="1:21" x14ac:dyDescent="0.25">
      <c r="A155" t="s">
        <v>478</v>
      </c>
      <c r="B155" s="4" t="s">
        <v>17</v>
      </c>
      <c r="C155" t="s">
        <v>35</v>
      </c>
      <c r="E155">
        <v>-1</v>
      </c>
      <c r="F155">
        <v>0</v>
      </c>
      <c r="G155">
        <v>4.53</v>
      </c>
      <c r="H155">
        <v>1.212</v>
      </c>
      <c r="I155" t="str">
        <f>VLOOKUP(U155,[2]BaseCases!$H$2:$K$143,2,FALSE)</f>
        <v>1.1782</v>
      </c>
      <c r="J155">
        <v>0</v>
      </c>
      <c r="K155">
        <v>0</v>
      </c>
      <c r="L155">
        <f t="shared" si="26"/>
        <v>0</v>
      </c>
      <c r="M155">
        <f t="shared" si="27"/>
        <v>0</v>
      </c>
      <c r="N155">
        <f>[2]Inputs!$B$5^2/((G155*[2]Inputs!$B$7)*(SQRT(1+H155^2)))</f>
        <v>23.537519962726652</v>
      </c>
      <c r="O155">
        <f t="shared" si="28"/>
        <v>9.0805770640656758E-2</v>
      </c>
      <c r="P155" t="str">
        <f>VLOOKUP(U155,[2]BaseCases!$H$2:$K$143,4,FALSE)</f>
        <v>1.0000</v>
      </c>
      <c r="Q155" t="str">
        <f>VLOOKUP(U155,[2]BaseCases!$H$2:$K$143,3,FALSE)</f>
        <v>1.0300</v>
      </c>
      <c r="R155">
        <v>0</v>
      </c>
      <c r="S155">
        <v>0</v>
      </c>
      <c r="T155" t="e">
        <f>IF(V155="","Test_"&amp;A155&amp;"_"&amp;[2]Inputs!$A$1&amp;"_R0"&amp;"_SCR"&amp;ROUND(G155,2)&amp;"_XR"&amp;ROUND(H155,2)&amp;"_P"&amp;E155&amp;"_Q"&amp;VLOOKUP(F155,$X$622:$Y$626,2,FALSE),"Test_"&amp;A155&amp;"_"&amp;[2]Inputs!$A$1&amp;"_R0"&amp;"_SCR"&amp;ROUND(G155,2)&amp;"_XR"&amp;ROUND(H155,2)&amp;"_P"&amp;E155&amp;"_Q"&amp;VLOOKUP(F155,$X$622:$Y$626,2,FALSE)&amp;"_"&amp;V155)</f>
        <v>#N/A</v>
      </c>
      <c r="U155" t="str">
        <f t="shared" si="36"/>
        <v>PSSE_DMAT_BESSC_SCR4.53_XR1.21_P-1_Q0</v>
      </c>
    </row>
    <row r="156" spans="1:21" x14ac:dyDescent="0.25">
      <c r="A156" t="s">
        <v>479</v>
      </c>
      <c r="B156" s="4" t="s">
        <v>17</v>
      </c>
      <c r="C156" t="s">
        <v>35</v>
      </c>
      <c r="E156" s="2">
        <v>0.5</v>
      </c>
      <c r="F156" s="2">
        <v>0</v>
      </c>
      <c r="G156" s="2">
        <v>7.06</v>
      </c>
      <c r="H156" s="2">
        <v>1.6319999999999999</v>
      </c>
      <c r="I156" t="str">
        <f>VLOOKUP(U156,[2]BaseCases!$H$2:$K$143,2,FALSE)</f>
        <v>0.9958</v>
      </c>
      <c r="J156">
        <v>0</v>
      </c>
      <c r="K156">
        <v>0</v>
      </c>
      <c r="L156">
        <f t="shared" si="26"/>
        <v>0</v>
      </c>
      <c r="M156">
        <f t="shared" si="27"/>
        <v>0</v>
      </c>
      <c r="N156">
        <f>[2]Inputs!$B$5^2/((G156*[2]Inputs!$B$7)*(SQRT(1+H156^2)))</f>
        <v>12.398416711713383</v>
      </c>
      <c r="O156">
        <f t="shared" si="28"/>
        <v>6.4407510153791828E-2</v>
      </c>
      <c r="P156" t="str">
        <f>VLOOKUP(U156,[2]BaseCases!$H$2:$K$143,4,FALSE)</f>
        <v>1.0000</v>
      </c>
      <c r="Q156" t="str">
        <f>VLOOKUP(U156,[2]BaseCases!$H$2:$K$143,3,FALSE)</f>
        <v>1.0300</v>
      </c>
      <c r="R156">
        <v>0</v>
      </c>
      <c r="S156">
        <v>0</v>
      </c>
      <c r="T156" t="e">
        <f>IF(V156="","Test_"&amp;A156&amp;"_"&amp;[2]Inputs!$A$1&amp;"_R0"&amp;"_SCR"&amp;ROUND(G156,2)&amp;"_XR"&amp;ROUND(H156,2)&amp;"_P"&amp;E156&amp;"_Q"&amp;VLOOKUP(F156,$X$622:$Y$626,2,FALSE),"Test_"&amp;A156&amp;"_"&amp;[2]Inputs!$A$1&amp;"_R0"&amp;"_SCR"&amp;ROUND(G156,2)&amp;"_XR"&amp;ROUND(H156,2)&amp;"_P"&amp;E156&amp;"_Q"&amp;VLOOKUP(F156,$X$622:$Y$626,2,FALSE)&amp;"_"&amp;V156)</f>
        <v>#N/A</v>
      </c>
      <c r="U156" t="str">
        <f t="shared" ref="U156:U157" si="37">"PSSE_DMAT_BESSD_SCR"&amp;ROUND(G156,2)&amp;"_XR"&amp;ROUND(H156,2)&amp;"_P"&amp;E156&amp;"_Q"&amp;F156</f>
        <v>PSSE_DMAT_BESSD_SCR7.06_XR1.63_P0.5_Q0</v>
      </c>
    </row>
    <row r="157" spans="1:21" x14ac:dyDescent="0.25">
      <c r="A157" t="s">
        <v>480</v>
      </c>
      <c r="B157" s="4" t="s">
        <v>17</v>
      </c>
      <c r="C157" t="s">
        <v>35</v>
      </c>
      <c r="E157" s="2">
        <v>0.5</v>
      </c>
      <c r="F157" s="2">
        <v>0</v>
      </c>
      <c r="G157" s="2">
        <v>4.53</v>
      </c>
      <c r="H157" s="2">
        <v>1.212</v>
      </c>
      <c r="I157" t="str">
        <f>VLOOKUP(U157,[2]BaseCases!$H$2:$K$143,2,FALSE)</f>
        <v>0.9653</v>
      </c>
      <c r="J157">
        <v>0</v>
      </c>
      <c r="K157">
        <v>0</v>
      </c>
      <c r="L157">
        <f t="shared" si="26"/>
        <v>0</v>
      </c>
      <c r="M157">
        <f t="shared" si="27"/>
        <v>0</v>
      </c>
      <c r="N157">
        <f>[2]Inputs!$B$5^2/((G157*[2]Inputs!$B$7)*(SQRT(1+H157^2)))</f>
        <v>23.537519962726652</v>
      </c>
      <c r="O157">
        <f t="shared" si="28"/>
        <v>9.0805770640656758E-2</v>
      </c>
      <c r="P157" t="str">
        <f>VLOOKUP(U157,[2]BaseCases!$H$2:$K$143,4,FALSE)</f>
        <v>1.0000</v>
      </c>
      <c r="Q157" t="str">
        <f>VLOOKUP(U157,[2]BaseCases!$H$2:$K$143,3,FALSE)</f>
        <v>1.0300</v>
      </c>
      <c r="R157">
        <v>0</v>
      </c>
      <c r="S157">
        <v>0</v>
      </c>
      <c r="T157" t="e">
        <f>IF(V157="","Test_"&amp;A157&amp;"_"&amp;[2]Inputs!$A$1&amp;"_R0"&amp;"_SCR"&amp;ROUND(G157,2)&amp;"_XR"&amp;ROUND(H157,2)&amp;"_P"&amp;E157&amp;"_Q"&amp;VLOOKUP(F157,$X$622:$Y$626,2,FALSE),"Test_"&amp;A157&amp;"_"&amp;[2]Inputs!$A$1&amp;"_R0"&amp;"_SCR"&amp;ROUND(G157,2)&amp;"_XR"&amp;ROUND(H157,2)&amp;"_P"&amp;E157&amp;"_Q"&amp;VLOOKUP(F157,$X$622:$Y$626,2,FALSE)&amp;"_"&amp;V157)</f>
        <v>#N/A</v>
      </c>
      <c r="U157" t="str">
        <f t="shared" si="37"/>
        <v>PSSE_DMAT_BESSD_SCR4.53_XR1.21_P0.5_Q0</v>
      </c>
    </row>
    <row r="158" spans="1:21" x14ac:dyDescent="0.25">
      <c r="A158" t="s">
        <v>481</v>
      </c>
      <c r="B158" s="4" t="s">
        <v>17</v>
      </c>
      <c r="C158" t="s">
        <v>35</v>
      </c>
      <c r="E158" s="2">
        <v>-0.5</v>
      </c>
      <c r="F158" s="2">
        <v>0</v>
      </c>
      <c r="G158" s="2">
        <v>7.06</v>
      </c>
      <c r="H158" s="2">
        <v>1.6319999999999999</v>
      </c>
      <c r="I158" t="str">
        <f>VLOOKUP(U158,[2]BaseCases!$H$2:$K$143,2,FALSE)</f>
        <v>1.0675</v>
      </c>
      <c r="J158">
        <v>0</v>
      </c>
      <c r="K158">
        <v>0</v>
      </c>
      <c r="L158">
        <f t="shared" si="26"/>
        <v>0</v>
      </c>
      <c r="M158">
        <f t="shared" si="27"/>
        <v>0</v>
      </c>
      <c r="N158">
        <f>[2]Inputs!$B$5^2/((G158*[2]Inputs!$B$7)*(SQRT(1+H158^2)))</f>
        <v>12.398416711713383</v>
      </c>
      <c r="O158">
        <f t="shared" si="28"/>
        <v>6.4407510153791828E-2</v>
      </c>
      <c r="P158" t="str">
        <f>VLOOKUP(U158,[2]BaseCases!$H$2:$K$143,4,FALSE)</f>
        <v>1.0000</v>
      </c>
      <c r="Q158" t="str">
        <f>VLOOKUP(U158,[2]BaseCases!$H$2:$K$143,3,FALSE)</f>
        <v>1.0300</v>
      </c>
      <c r="R158">
        <v>0</v>
      </c>
      <c r="S158">
        <v>0</v>
      </c>
      <c r="T158" t="e">
        <f>IF(V158="","Test_"&amp;A158&amp;"_"&amp;[2]Inputs!$A$1&amp;"_R0"&amp;"_SCR"&amp;ROUND(G158,2)&amp;"_XR"&amp;ROUND(H158,2)&amp;"_P"&amp;E158&amp;"_Q"&amp;VLOOKUP(F158,$X$622:$Y$626,2,FALSE),"Test_"&amp;A158&amp;"_"&amp;[2]Inputs!$A$1&amp;"_R0"&amp;"_SCR"&amp;ROUND(G158,2)&amp;"_XR"&amp;ROUND(H158,2)&amp;"_P"&amp;E158&amp;"_Q"&amp;VLOOKUP(F158,$X$622:$Y$626,2,FALSE)&amp;"_"&amp;V158)</f>
        <v>#N/A</v>
      </c>
      <c r="U158" t="str">
        <f t="shared" ref="U158:U159" si="38">"PSSE_DMAT_BESSC_SCR"&amp;ROUND(G158,2)&amp;"_XR"&amp;ROUND(H158,2)&amp;"_P"&amp;E158&amp;"_Q"&amp;F158</f>
        <v>PSSE_DMAT_BESSC_SCR7.06_XR1.63_P-0.5_Q0</v>
      </c>
    </row>
    <row r="159" spans="1:21" x14ac:dyDescent="0.25">
      <c r="A159" t="s">
        <v>482</v>
      </c>
      <c r="B159" s="4" t="s">
        <v>17</v>
      </c>
      <c r="C159" t="s">
        <v>35</v>
      </c>
      <c r="E159" s="2">
        <v>-0.5</v>
      </c>
      <c r="F159" s="2">
        <v>0</v>
      </c>
      <c r="G159" s="2">
        <v>4.53</v>
      </c>
      <c r="H159" s="2">
        <v>1.212</v>
      </c>
      <c r="I159" t="str">
        <f>VLOOKUP(U159,[2]BaseCases!$H$2:$K$143,2,FALSE)</f>
        <v>1.1014</v>
      </c>
      <c r="J159">
        <v>0</v>
      </c>
      <c r="K159">
        <v>0</v>
      </c>
      <c r="L159">
        <f t="shared" si="26"/>
        <v>0</v>
      </c>
      <c r="M159">
        <f t="shared" si="27"/>
        <v>0</v>
      </c>
      <c r="N159">
        <f>[2]Inputs!$B$5^2/((G159*[2]Inputs!$B$7)*(SQRT(1+H159^2)))</f>
        <v>23.537519962726652</v>
      </c>
      <c r="O159">
        <f t="shared" si="28"/>
        <v>9.0805770640656758E-2</v>
      </c>
      <c r="P159" t="str">
        <f>VLOOKUP(U159,[2]BaseCases!$H$2:$K$143,4,FALSE)</f>
        <v>1.0000</v>
      </c>
      <c r="Q159" t="str">
        <f>VLOOKUP(U159,[2]BaseCases!$H$2:$K$143,3,FALSE)</f>
        <v>1.0300</v>
      </c>
      <c r="R159">
        <v>0</v>
      </c>
      <c r="S159">
        <v>0</v>
      </c>
      <c r="T159" t="e">
        <f>IF(V159="","Test_"&amp;A159&amp;"_"&amp;[2]Inputs!$A$1&amp;"_R0"&amp;"_SCR"&amp;ROUND(G159,2)&amp;"_XR"&amp;ROUND(H159,2)&amp;"_P"&amp;E159&amp;"_Q"&amp;VLOOKUP(F159,$X$622:$Y$626,2,FALSE),"Test_"&amp;A159&amp;"_"&amp;[2]Inputs!$A$1&amp;"_R0"&amp;"_SCR"&amp;ROUND(G159,2)&amp;"_XR"&amp;ROUND(H159,2)&amp;"_P"&amp;E159&amp;"_Q"&amp;VLOOKUP(F159,$X$622:$Y$626,2,FALSE)&amp;"_"&amp;V159)</f>
        <v>#N/A</v>
      </c>
      <c r="U159" t="str">
        <f t="shared" si="38"/>
        <v>PSSE_DMAT_BESSC_SCR4.53_XR1.21_P-0.5_Q0</v>
      </c>
    </row>
    <row r="160" spans="1:21" x14ac:dyDescent="0.25">
      <c r="A160" t="s">
        <v>483</v>
      </c>
      <c r="B160" s="4" t="s">
        <v>17</v>
      </c>
      <c r="C160" t="s">
        <v>36</v>
      </c>
      <c r="E160">
        <v>1</v>
      </c>
      <c r="F160">
        <v>0</v>
      </c>
      <c r="G160">
        <v>7.06</v>
      </c>
      <c r="H160">
        <v>1.6319999999999999</v>
      </c>
      <c r="I160" t="str">
        <f>VLOOKUP(U160,[2]BaseCases!$H$2:$K$143,2,FALSE)</f>
        <v>0.9653</v>
      </c>
      <c r="J160">
        <v>0</v>
      </c>
      <c r="K160">
        <v>0</v>
      </c>
      <c r="L160">
        <f t="shared" si="26"/>
        <v>0</v>
      </c>
      <c r="M160">
        <f t="shared" si="27"/>
        <v>0</v>
      </c>
      <c r="N160">
        <f>[2]Inputs!$B$5^2/((G160*[2]Inputs!$B$7)*(SQRT(1+H160^2)))</f>
        <v>12.398416711713383</v>
      </c>
      <c r="O160">
        <f t="shared" si="28"/>
        <v>6.4407510153791828E-2</v>
      </c>
      <c r="P160" t="str">
        <f>VLOOKUP(U160,[2]BaseCases!$H$2:$K$143,4,FALSE)</f>
        <v>1.0000</v>
      </c>
      <c r="Q160" t="str">
        <f>VLOOKUP(U160,[2]BaseCases!$H$2:$K$143,3,FALSE)</f>
        <v>1.0300</v>
      </c>
      <c r="R160">
        <v>0</v>
      </c>
      <c r="S160">
        <v>0</v>
      </c>
      <c r="T160" t="e">
        <f>IF(V160="","Test_"&amp;A160&amp;"_"&amp;[2]Inputs!$A$1&amp;"_R0"&amp;"_SCR"&amp;ROUND(G160,2)&amp;"_XR"&amp;ROUND(H160,2)&amp;"_P"&amp;E160&amp;"_Q"&amp;VLOOKUP(F160,$X$622:$Y$626,2,FALSE),"Test_"&amp;A160&amp;"_"&amp;[2]Inputs!$A$1&amp;"_R0"&amp;"_SCR"&amp;ROUND(G160,2)&amp;"_XR"&amp;ROUND(H160,2)&amp;"_P"&amp;E160&amp;"_Q"&amp;VLOOKUP(F160,$X$622:$Y$626,2,FALSE)&amp;"_"&amp;V160)</f>
        <v>#N/A</v>
      </c>
      <c r="U160" t="str">
        <f t="shared" ref="U160:U161" si="39">"PSSE_DMAT_BESSD_SCR"&amp;ROUND(G160,2)&amp;"_XR"&amp;ROUND(H160,2)&amp;"_P"&amp;E160&amp;"_Q"&amp;F160</f>
        <v>PSSE_DMAT_BESSD_SCR7.06_XR1.63_P1_Q0</v>
      </c>
    </row>
    <row r="161" spans="1:21" x14ac:dyDescent="0.25">
      <c r="A161" t="s">
        <v>484</v>
      </c>
      <c r="B161" s="4" t="s">
        <v>17</v>
      </c>
      <c r="C161" t="s">
        <v>36</v>
      </c>
      <c r="E161">
        <v>1</v>
      </c>
      <c r="F161">
        <v>0</v>
      </c>
      <c r="G161">
        <v>4.53</v>
      </c>
      <c r="H161">
        <v>1.212</v>
      </c>
      <c r="I161" t="str">
        <f>VLOOKUP(U161,[2]BaseCases!$H$2:$K$143,2,FALSE)</f>
        <v>0.9087</v>
      </c>
      <c r="J161">
        <v>0</v>
      </c>
      <c r="K161">
        <v>0</v>
      </c>
      <c r="L161">
        <f t="shared" si="26"/>
        <v>0</v>
      </c>
      <c r="M161">
        <f t="shared" si="27"/>
        <v>0</v>
      </c>
      <c r="N161">
        <f>[2]Inputs!$B$5^2/((G161*[2]Inputs!$B$7)*(SQRT(1+H161^2)))</f>
        <v>23.537519962726652</v>
      </c>
      <c r="O161">
        <f t="shared" si="28"/>
        <v>9.0805770640656758E-2</v>
      </c>
      <c r="P161" t="str">
        <f>VLOOKUP(U161,[2]BaseCases!$H$2:$K$143,4,FALSE)</f>
        <v>1.0000</v>
      </c>
      <c r="Q161" t="str">
        <f>VLOOKUP(U161,[2]BaseCases!$H$2:$K$143,3,FALSE)</f>
        <v>1.0300</v>
      </c>
      <c r="R161">
        <v>0</v>
      </c>
      <c r="S161">
        <v>0</v>
      </c>
      <c r="T161" t="e">
        <f>IF(V161="","Test_"&amp;A161&amp;"_"&amp;[2]Inputs!$A$1&amp;"_R0"&amp;"_SCR"&amp;ROUND(G161,2)&amp;"_XR"&amp;ROUND(H161,2)&amp;"_P"&amp;E161&amp;"_Q"&amp;VLOOKUP(F161,$X$622:$Y$626,2,FALSE),"Test_"&amp;A161&amp;"_"&amp;[2]Inputs!$A$1&amp;"_R0"&amp;"_SCR"&amp;ROUND(G161,2)&amp;"_XR"&amp;ROUND(H161,2)&amp;"_P"&amp;E161&amp;"_Q"&amp;VLOOKUP(F161,$X$622:$Y$626,2,FALSE)&amp;"_"&amp;V161)</f>
        <v>#N/A</v>
      </c>
      <c r="U161" t="str">
        <f t="shared" si="39"/>
        <v>PSSE_DMAT_BESSD_SCR4.53_XR1.21_P1_Q0</v>
      </c>
    </row>
    <row r="162" spans="1:21" x14ac:dyDescent="0.25">
      <c r="A162" t="s">
        <v>485</v>
      </c>
      <c r="B162" s="4" t="s">
        <v>17</v>
      </c>
      <c r="C162" t="s">
        <v>36</v>
      </c>
      <c r="E162">
        <v>-1</v>
      </c>
      <c r="F162">
        <v>0</v>
      </c>
      <c r="G162">
        <v>7.06</v>
      </c>
      <c r="H162">
        <v>1.6319999999999999</v>
      </c>
      <c r="I162" t="str">
        <f>VLOOKUP(U162,[2]BaseCases!$H$2:$K$143,2,FALSE)</f>
        <v>1.1081</v>
      </c>
      <c r="J162">
        <v>0</v>
      </c>
      <c r="K162">
        <v>0</v>
      </c>
      <c r="L162">
        <f t="shared" si="26"/>
        <v>0</v>
      </c>
      <c r="M162">
        <f t="shared" si="27"/>
        <v>0</v>
      </c>
      <c r="N162">
        <f>[2]Inputs!$B$5^2/((G162*[2]Inputs!$B$7)*(SQRT(1+H162^2)))</f>
        <v>12.398416711713383</v>
      </c>
      <c r="O162">
        <f t="shared" si="28"/>
        <v>6.4407510153791828E-2</v>
      </c>
      <c r="P162" t="str">
        <f>VLOOKUP(U162,[2]BaseCases!$H$2:$K$143,4,FALSE)</f>
        <v>1.0000</v>
      </c>
      <c r="Q162" t="str">
        <f>VLOOKUP(U162,[2]BaseCases!$H$2:$K$143,3,FALSE)</f>
        <v>1.0300</v>
      </c>
      <c r="R162">
        <v>0</v>
      </c>
      <c r="S162">
        <v>0</v>
      </c>
      <c r="T162" t="e">
        <f>IF(V162="","Test_"&amp;A162&amp;"_"&amp;[2]Inputs!$A$1&amp;"_R0"&amp;"_SCR"&amp;ROUND(G162,2)&amp;"_XR"&amp;ROUND(H162,2)&amp;"_P"&amp;E162&amp;"_Q"&amp;VLOOKUP(F162,$X$622:$Y$626,2,FALSE),"Test_"&amp;A162&amp;"_"&amp;[2]Inputs!$A$1&amp;"_R0"&amp;"_SCR"&amp;ROUND(G162,2)&amp;"_XR"&amp;ROUND(H162,2)&amp;"_P"&amp;E162&amp;"_Q"&amp;VLOOKUP(F162,$X$622:$Y$626,2,FALSE)&amp;"_"&amp;V162)</f>
        <v>#N/A</v>
      </c>
      <c r="U162" t="str">
        <f t="shared" ref="U162:U163" si="40">"PSSE_DMAT_BESSC_SCR"&amp;ROUND(G162,2)&amp;"_XR"&amp;ROUND(H162,2)&amp;"_P"&amp;E162&amp;"_Q"&amp;F162</f>
        <v>PSSE_DMAT_BESSC_SCR7.06_XR1.63_P-1_Q0</v>
      </c>
    </row>
    <row r="163" spans="1:21" x14ac:dyDescent="0.25">
      <c r="A163" t="s">
        <v>486</v>
      </c>
      <c r="B163" s="4" t="s">
        <v>17</v>
      </c>
      <c r="C163" t="s">
        <v>36</v>
      </c>
      <c r="E163">
        <v>-1</v>
      </c>
      <c r="F163">
        <v>0</v>
      </c>
      <c r="G163">
        <v>4.53</v>
      </c>
      <c r="H163">
        <v>1.212</v>
      </c>
      <c r="I163" t="str">
        <f>VLOOKUP(U163,[2]BaseCases!$H$2:$K$143,2,FALSE)</f>
        <v>1.1782</v>
      </c>
      <c r="J163">
        <v>0</v>
      </c>
      <c r="K163">
        <v>0</v>
      </c>
      <c r="L163">
        <f t="shared" si="26"/>
        <v>0</v>
      </c>
      <c r="M163">
        <f t="shared" si="27"/>
        <v>0</v>
      </c>
      <c r="N163">
        <f>[2]Inputs!$B$5^2/((G163*[2]Inputs!$B$7)*(SQRT(1+H163^2)))</f>
        <v>23.537519962726652</v>
      </c>
      <c r="O163">
        <f t="shared" si="28"/>
        <v>9.0805770640656758E-2</v>
      </c>
      <c r="P163" t="str">
        <f>VLOOKUP(U163,[2]BaseCases!$H$2:$K$143,4,FALSE)</f>
        <v>1.0000</v>
      </c>
      <c r="Q163" t="str">
        <f>VLOOKUP(U163,[2]BaseCases!$H$2:$K$143,3,FALSE)</f>
        <v>1.0300</v>
      </c>
      <c r="R163">
        <v>0</v>
      </c>
      <c r="S163">
        <v>0</v>
      </c>
      <c r="T163" t="e">
        <f>IF(V163="","Test_"&amp;A163&amp;"_"&amp;[2]Inputs!$A$1&amp;"_R0"&amp;"_SCR"&amp;ROUND(G163,2)&amp;"_XR"&amp;ROUND(H163,2)&amp;"_P"&amp;E163&amp;"_Q"&amp;VLOOKUP(F163,$X$622:$Y$626,2,FALSE),"Test_"&amp;A163&amp;"_"&amp;[2]Inputs!$A$1&amp;"_R0"&amp;"_SCR"&amp;ROUND(G163,2)&amp;"_XR"&amp;ROUND(H163,2)&amp;"_P"&amp;E163&amp;"_Q"&amp;VLOOKUP(F163,$X$622:$Y$626,2,FALSE)&amp;"_"&amp;V163)</f>
        <v>#N/A</v>
      </c>
      <c r="U163" t="str">
        <f t="shared" si="40"/>
        <v>PSSE_DMAT_BESSC_SCR4.53_XR1.21_P-1_Q0</v>
      </c>
    </row>
    <row r="164" spans="1:21" x14ac:dyDescent="0.25">
      <c r="A164" t="s">
        <v>487</v>
      </c>
      <c r="B164" s="4" t="s">
        <v>17</v>
      </c>
      <c r="C164" t="s">
        <v>36</v>
      </c>
      <c r="E164" s="2">
        <v>0.5</v>
      </c>
      <c r="F164" s="2">
        <v>0</v>
      </c>
      <c r="G164" s="2">
        <v>7.06</v>
      </c>
      <c r="H164" s="2">
        <v>1.6319999999999999</v>
      </c>
      <c r="I164" t="str">
        <f>VLOOKUP(U164,[2]BaseCases!$H$2:$K$143,2,FALSE)</f>
        <v>0.9958</v>
      </c>
      <c r="J164">
        <v>0</v>
      </c>
      <c r="K164">
        <v>0</v>
      </c>
      <c r="L164">
        <f t="shared" si="26"/>
        <v>0</v>
      </c>
      <c r="M164">
        <f t="shared" si="27"/>
        <v>0</v>
      </c>
      <c r="N164">
        <f>[2]Inputs!$B$5^2/((G164*[2]Inputs!$B$7)*(SQRT(1+H164^2)))</f>
        <v>12.398416711713383</v>
      </c>
      <c r="O164">
        <f t="shared" si="28"/>
        <v>6.4407510153791828E-2</v>
      </c>
      <c r="P164" t="str">
        <f>VLOOKUP(U164,[2]BaseCases!$H$2:$K$143,4,FALSE)</f>
        <v>1.0000</v>
      </c>
      <c r="Q164" t="str">
        <f>VLOOKUP(U164,[2]BaseCases!$H$2:$K$143,3,FALSE)</f>
        <v>1.0300</v>
      </c>
      <c r="R164">
        <v>0</v>
      </c>
      <c r="S164">
        <v>0</v>
      </c>
      <c r="T164" t="e">
        <f>IF(V164="","Test_"&amp;A164&amp;"_"&amp;[2]Inputs!$A$1&amp;"_R0"&amp;"_SCR"&amp;ROUND(G164,2)&amp;"_XR"&amp;ROUND(H164,2)&amp;"_P"&amp;E164&amp;"_Q"&amp;VLOOKUP(F164,$X$622:$Y$626,2,FALSE),"Test_"&amp;A164&amp;"_"&amp;[2]Inputs!$A$1&amp;"_R0"&amp;"_SCR"&amp;ROUND(G164,2)&amp;"_XR"&amp;ROUND(H164,2)&amp;"_P"&amp;E164&amp;"_Q"&amp;VLOOKUP(F164,$X$622:$Y$626,2,FALSE)&amp;"_"&amp;V164)</f>
        <v>#N/A</v>
      </c>
      <c r="U164" t="str">
        <f t="shared" ref="U164:U165" si="41">"PSSE_DMAT_BESSD_SCR"&amp;ROUND(G164,2)&amp;"_XR"&amp;ROUND(H164,2)&amp;"_P"&amp;E164&amp;"_Q"&amp;F164</f>
        <v>PSSE_DMAT_BESSD_SCR7.06_XR1.63_P0.5_Q0</v>
      </c>
    </row>
    <row r="165" spans="1:21" x14ac:dyDescent="0.25">
      <c r="A165" t="s">
        <v>488</v>
      </c>
      <c r="B165" s="4" t="s">
        <v>17</v>
      </c>
      <c r="C165" t="s">
        <v>36</v>
      </c>
      <c r="E165" s="2">
        <v>0.5</v>
      </c>
      <c r="F165" s="2">
        <v>0</v>
      </c>
      <c r="G165" s="2">
        <v>4.53</v>
      </c>
      <c r="H165" s="2">
        <v>1.212</v>
      </c>
      <c r="I165" t="str">
        <f>VLOOKUP(U165,[2]BaseCases!$H$2:$K$143,2,FALSE)</f>
        <v>0.9653</v>
      </c>
      <c r="J165">
        <v>0</v>
      </c>
      <c r="K165">
        <v>0</v>
      </c>
      <c r="L165">
        <f t="shared" si="26"/>
        <v>0</v>
      </c>
      <c r="M165">
        <f t="shared" si="27"/>
        <v>0</v>
      </c>
      <c r="N165">
        <f>[2]Inputs!$B$5^2/((G165*[2]Inputs!$B$7)*(SQRT(1+H165^2)))</f>
        <v>23.537519962726652</v>
      </c>
      <c r="O165">
        <f t="shared" si="28"/>
        <v>9.0805770640656758E-2</v>
      </c>
      <c r="P165" t="str">
        <f>VLOOKUP(U165,[2]BaseCases!$H$2:$K$143,4,FALSE)</f>
        <v>1.0000</v>
      </c>
      <c r="Q165" t="str">
        <f>VLOOKUP(U165,[2]BaseCases!$H$2:$K$143,3,FALSE)</f>
        <v>1.0300</v>
      </c>
      <c r="R165">
        <v>0</v>
      </c>
      <c r="S165">
        <v>0</v>
      </c>
      <c r="T165" t="e">
        <f>IF(V165="","Test_"&amp;A165&amp;"_"&amp;[2]Inputs!$A$1&amp;"_R0"&amp;"_SCR"&amp;ROUND(G165,2)&amp;"_XR"&amp;ROUND(H165,2)&amp;"_P"&amp;E165&amp;"_Q"&amp;VLOOKUP(F165,$X$622:$Y$626,2,FALSE),"Test_"&amp;A165&amp;"_"&amp;[2]Inputs!$A$1&amp;"_R0"&amp;"_SCR"&amp;ROUND(G165,2)&amp;"_XR"&amp;ROUND(H165,2)&amp;"_P"&amp;E165&amp;"_Q"&amp;VLOOKUP(F165,$X$622:$Y$626,2,FALSE)&amp;"_"&amp;V165)</f>
        <v>#N/A</v>
      </c>
      <c r="U165" t="str">
        <f t="shared" si="41"/>
        <v>PSSE_DMAT_BESSD_SCR4.53_XR1.21_P0.5_Q0</v>
      </c>
    </row>
    <row r="166" spans="1:21" x14ac:dyDescent="0.25">
      <c r="A166" t="s">
        <v>489</v>
      </c>
      <c r="B166" s="4" t="s">
        <v>17</v>
      </c>
      <c r="C166" t="s">
        <v>36</v>
      </c>
      <c r="E166" s="2">
        <v>-0.5</v>
      </c>
      <c r="F166" s="2">
        <v>0</v>
      </c>
      <c r="G166" s="2">
        <v>7.06</v>
      </c>
      <c r="H166" s="2">
        <v>1.6319999999999999</v>
      </c>
      <c r="I166" t="str">
        <f>VLOOKUP(U166,[2]BaseCases!$H$2:$K$143,2,FALSE)</f>
        <v>1.0675</v>
      </c>
      <c r="J166">
        <v>0</v>
      </c>
      <c r="K166">
        <v>0</v>
      </c>
      <c r="L166">
        <f t="shared" si="26"/>
        <v>0</v>
      </c>
      <c r="M166">
        <f t="shared" si="27"/>
        <v>0</v>
      </c>
      <c r="N166">
        <f>[2]Inputs!$B$5^2/((G166*[2]Inputs!$B$7)*(SQRT(1+H166^2)))</f>
        <v>12.398416711713383</v>
      </c>
      <c r="O166">
        <f t="shared" si="28"/>
        <v>6.4407510153791828E-2</v>
      </c>
      <c r="P166" t="str">
        <f>VLOOKUP(U166,[2]BaseCases!$H$2:$K$143,4,FALSE)</f>
        <v>1.0000</v>
      </c>
      <c r="Q166" t="str">
        <f>VLOOKUP(U166,[2]BaseCases!$H$2:$K$143,3,FALSE)</f>
        <v>1.0300</v>
      </c>
      <c r="R166">
        <v>0</v>
      </c>
      <c r="S166">
        <v>0</v>
      </c>
      <c r="T166" t="e">
        <f>IF(V166="","Test_"&amp;A166&amp;"_"&amp;[2]Inputs!$A$1&amp;"_R0"&amp;"_SCR"&amp;ROUND(G166,2)&amp;"_XR"&amp;ROUND(H166,2)&amp;"_P"&amp;E166&amp;"_Q"&amp;VLOOKUP(F166,$X$622:$Y$626,2,FALSE),"Test_"&amp;A166&amp;"_"&amp;[2]Inputs!$A$1&amp;"_R0"&amp;"_SCR"&amp;ROUND(G166,2)&amp;"_XR"&amp;ROUND(H166,2)&amp;"_P"&amp;E166&amp;"_Q"&amp;VLOOKUP(F166,$X$622:$Y$626,2,FALSE)&amp;"_"&amp;V166)</f>
        <v>#N/A</v>
      </c>
      <c r="U166" t="str">
        <f t="shared" ref="U166:U167" si="42">"PSSE_DMAT_BESSC_SCR"&amp;ROUND(G166,2)&amp;"_XR"&amp;ROUND(H166,2)&amp;"_P"&amp;E166&amp;"_Q"&amp;F166</f>
        <v>PSSE_DMAT_BESSC_SCR7.06_XR1.63_P-0.5_Q0</v>
      </c>
    </row>
    <row r="167" spans="1:21" x14ac:dyDescent="0.25">
      <c r="A167" t="s">
        <v>490</v>
      </c>
      <c r="B167" s="4" t="s">
        <v>17</v>
      </c>
      <c r="C167" t="s">
        <v>36</v>
      </c>
      <c r="E167" s="2">
        <v>-0.5</v>
      </c>
      <c r="F167" s="2">
        <v>0</v>
      </c>
      <c r="G167" s="2">
        <v>4.53</v>
      </c>
      <c r="H167" s="2">
        <v>1.212</v>
      </c>
      <c r="I167" t="str">
        <f>VLOOKUP(U167,[2]BaseCases!$H$2:$K$143,2,FALSE)</f>
        <v>1.1014</v>
      </c>
      <c r="J167">
        <v>0</v>
      </c>
      <c r="K167">
        <v>0</v>
      </c>
      <c r="L167">
        <f t="shared" si="26"/>
        <v>0</v>
      </c>
      <c r="M167">
        <f t="shared" si="27"/>
        <v>0</v>
      </c>
      <c r="N167">
        <f>[2]Inputs!$B$5^2/((G167*[2]Inputs!$B$7)*(SQRT(1+H167^2)))</f>
        <v>23.537519962726652</v>
      </c>
      <c r="O167">
        <f t="shared" si="28"/>
        <v>9.0805770640656758E-2</v>
      </c>
      <c r="P167" t="str">
        <f>VLOOKUP(U167,[2]BaseCases!$H$2:$K$143,4,FALSE)</f>
        <v>1.0000</v>
      </c>
      <c r="Q167" t="str">
        <f>VLOOKUP(U167,[2]BaseCases!$H$2:$K$143,3,FALSE)</f>
        <v>1.0300</v>
      </c>
      <c r="R167">
        <v>0</v>
      </c>
      <c r="S167">
        <v>0</v>
      </c>
      <c r="T167" t="e">
        <f>IF(V167="","Test_"&amp;A167&amp;"_"&amp;[2]Inputs!$A$1&amp;"_R0"&amp;"_SCR"&amp;ROUND(G167,2)&amp;"_XR"&amp;ROUND(H167,2)&amp;"_P"&amp;E167&amp;"_Q"&amp;VLOOKUP(F167,$X$622:$Y$626,2,FALSE),"Test_"&amp;A167&amp;"_"&amp;[2]Inputs!$A$1&amp;"_R0"&amp;"_SCR"&amp;ROUND(G167,2)&amp;"_XR"&amp;ROUND(H167,2)&amp;"_P"&amp;E167&amp;"_Q"&amp;VLOOKUP(F167,$X$622:$Y$626,2,FALSE)&amp;"_"&amp;V167)</f>
        <v>#N/A</v>
      </c>
      <c r="U167" t="str">
        <f t="shared" si="42"/>
        <v>PSSE_DMAT_BESSC_SCR4.53_XR1.21_P-0.5_Q0</v>
      </c>
    </row>
    <row r="168" spans="1:21" x14ac:dyDescent="0.25">
      <c r="A168" t="s">
        <v>491</v>
      </c>
      <c r="B168" s="4" t="s">
        <v>17</v>
      </c>
      <c r="C168" t="s">
        <v>37</v>
      </c>
      <c r="E168">
        <v>1</v>
      </c>
      <c r="F168">
        <v>0</v>
      </c>
      <c r="G168">
        <v>7.06</v>
      </c>
      <c r="H168">
        <v>1.6319999999999999</v>
      </c>
      <c r="I168" t="str">
        <f>VLOOKUP(U168,[2]BaseCases!$H$2:$K$143,2,FALSE)</f>
        <v>0.9653</v>
      </c>
      <c r="J168">
        <v>0</v>
      </c>
      <c r="K168">
        <v>0</v>
      </c>
      <c r="L168">
        <f t="shared" si="26"/>
        <v>0</v>
      </c>
      <c r="M168">
        <f t="shared" si="27"/>
        <v>0</v>
      </c>
      <c r="N168">
        <f>[2]Inputs!$B$5^2/((G168*[2]Inputs!$B$7)*(SQRT(1+H168^2)))</f>
        <v>12.398416711713383</v>
      </c>
      <c r="O168">
        <f t="shared" si="28"/>
        <v>6.4407510153791828E-2</v>
      </c>
      <c r="P168" t="str">
        <f>VLOOKUP(U168,[2]BaseCases!$H$2:$K$143,4,FALSE)</f>
        <v>1.0000</v>
      </c>
      <c r="Q168" t="str">
        <f>VLOOKUP(U168,[2]BaseCases!$H$2:$K$143,3,FALSE)</f>
        <v>1.0300</v>
      </c>
      <c r="R168">
        <v>0</v>
      </c>
      <c r="S168">
        <v>0</v>
      </c>
      <c r="T168" t="e">
        <f>IF(V168="","Test_"&amp;A168&amp;"_"&amp;[2]Inputs!$A$1&amp;"_R0"&amp;"_SCR"&amp;ROUND(G168,2)&amp;"_XR"&amp;ROUND(H168,2)&amp;"_P"&amp;E168&amp;"_Q"&amp;VLOOKUP(F168,$X$622:$Y$626,2,FALSE),"Test_"&amp;A168&amp;"_"&amp;[2]Inputs!$A$1&amp;"_R0"&amp;"_SCR"&amp;ROUND(G168,2)&amp;"_XR"&amp;ROUND(H168,2)&amp;"_P"&amp;E168&amp;"_Q"&amp;VLOOKUP(F168,$X$622:$Y$626,2,FALSE)&amp;"_"&amp;V168)</f>
        <v>#N/A</v>
      </c>
      <c r="U168" t="str">
        <f t="shared" ref="U168:U169" si="43">"PSSE_DMAT_BESSD_SCR"&amp;ROUND(G168,2)&amp;"_XR"&amp;ROUND(H168,2)&amp;"_P"&amp;E168&amp;"_Q"&amp;F168</f>
        <v>PSSE_DMAT_BESSD_SCR7.06_XR1.63_P1_Q0</v>
      </c>
    </row>
    <row r="169" spans="1:21" x14ac:dyDescent="0.25">
      <c r="A169" t="s">
        <v>492</v>
      </c>
      <c r="B169" s="4" t="s">
        <v>17</v>
      </c>
      <c r="C169" t="s">
        <v>37</v>
      </c>
      <c r="E169">
        <v>1</v>
      </c>
      <c r="F169">
        <v>0</v>
      </c>
      <c r="G169">
        <v>4.53</v>
      </c>
      <c r="H169">
        <v>1.212</v>
      </c>
      <c r="I169" t="str">
        <f>VLOOKUP(U169,[2]BaseCases!$H$2:$K$143,2,FALSE)</f>
        <v>0.9087</v>
      </c>
      <c r="J169">
        <v>0</v>
      </c>
      <c r="K169">
        <v>0</v>
      </c>
      <c r="L169">
        <f t="shared" si="26"/>
        <v>0</v>
      </c>
      <c r="M169">
        <f t="shared" si="27"/>
        <v>0</v>
      </c>
      <c r="N169">
        <f>[2]Inputs!$B$5^2/((G169*[2]Inputs!$B$7)*(SQRT(1+H169^2)))</f>
        <v>23.537519962726652</v>
      </c>
      <c r="O169">
        <f t="shared" si="28"/>
        <v>9.0805770640656758E-2</v>
      </c>
      <c r="P169" t="str">
        <f>VLOOKUP(U169,[2]BaseCases!$H$2:$K$143,4,FALSE)</f>
        <v>1.0000</v>
      </c>
      <c r="Q169" t="str">
        <f>VLOOKUP(U169,[2]BaseCases!$H$2:$K$143,3,FALSE)</f>
        <v>1.0300</v>
      </c>
      <c r="R169">
        <v>0</v>
      </c>
      <c r="S169">
        <v>0</v>
      </c>
      <c r="T169" t="e">
        <f>IF(V169="","Test_"&amp;A169&amp;"_"&amp;[2]Inputs!$A$1&amp;"_R0"&amp;"_SCR"&amp;ROUND(G169,2)&amp;"_XR"&amp;ROUND(H169,2)&amp;"_P"&amp;E169&amp;"_Q"&amp;VLOOKUP(F169,$X$622:$Y$626,2,FALSE),"Test_"&amp;A169&amp;"_"&amp;[2]Inputs!$A$1&amp;"_R0"&amp;"_SCR"&amp;ROUND(G169,2)&amp;"_XR"&amp;ROUND(H169,2)&amp;"_P"&amp;E169&amp;"_Q"&amp;VLOOKUP(F169,$X$622:$Y$626,2,FALSE)&amp;"_"&amp;V169)</f>
        <v>#N/A</v>
      </c>
      <c r="U169" t="str">
        <f t="shared" si="43"/>
        <v>PSSE_DMAT_BESSD_SCR4.53_XR1.21_P1_Q0</v>
      </c>
    </row>
    <row r="170" spans="1:21" x14ac:dyDescent="0.25">
      <c r="A170" t="s">
        <v>493</v>
      </c>
      <c r="B170" s="4" t="s">
        <v>17</v>
      </c>
      <c r="C170" t="s">
        <v>37</v>
      </c>
      <c r="E170">
        <v>-1</v>
      </c>
      <c r="F170">
        <v>0</v>
      </c>
      <c r="G170">
        <v>7.06</v>
      </c>
      <c r="H170">
        <v>1.6319999999999999</v>
      </c>
      <c r="I170" t="str">
        <f>VLOOKUP(U170,[2]BaseCases!$H$2:$K$143,2,FALSE)</f>
        <v>1.1081</v>
      </c>
      <c r="J170">
        <v>0</v>
      </c>
      <c r="K170">
        <v>0</v>
      </c>
      <c r="L170">
        <f t="shared" si="26"/>
        <v>0</v>
      </c>
      <c r="M170">
        <f t="shared" si="27"/>
        <v>0</v>
      </c>
      <c r="N170">
        <f>[2]Inputs!$B$5^2/((G170*[2]Inputs!$B$7)*(SQRT(1+H170^2)))</f>
        <v>12.398416711713383</v>
      </c>
      <c r="O170">
        <f t="shared" si="28"/>
        <v>6.4407510153791828E-2</v>
      </c>
      <c r="P170" t="str">
        <f>VLOOKUP(U170,[2]BaseCases!$H$2:$K$143,4,FALSE)</f>
        <v>1.0000</v>
      </c>
      <c r="Q170" t="str">
        <f>VLOOKUP(U170,[2]BaseCases!$H$2:$K$143,3,FALSE)</f>
        <v>1.0300</v>
      </c>
      <c r="R170">
        <v>0</v>
      </c>
      <c r="S170">
        <v>0</v>
      </c>
      <c r="T170" t="e">
        <f>IF(V170="","Test_"&amp;A170&amp;"_"&amp;[2]Inputs!$A$1&amp;"_R0"&amp;"_SCR"&amp;ROUND(G170,2)&amp;"_XR"&amp;ROUND(H170,2)&amp;"_P"&amp;E170&amp;"_Q"&amp;VLOOKUP(F170,$X$622:$Y$626,2,FALSE),"Test_"&amp;A170&amp;"_"&amp;[2]Inputs!$A$1&amp;"_R0"&amp;"_SCR"&amp;ROUND(G170,2)&amp;"_XR"&amp;ROUND(H170,2)&amp;"_P"&amp;E170&amp;"_Q"&amp;VLOOKUP(F170,$X$622:$Y$626,2,FALSE)&amp;"_"&amp;V170)</f>
        <v>#N/A</v>
      </c>
      <c r="U170" t="str">
        <f t="shared" ref="U170:U171" si="44">"PSSE_DMAT_BESSC_SCR"&amp;ROUND(G170,2)&amp;"_XR"&amp;ROUND(H170,2)&amp;"_P"&amp;E170&amp;"_Q"&amp;F170</f>
        <v>PSSE_DMAT_BESSC_SCR7.06_XR1.63_P-1_Q0</v>
      </c>
    </row>
    <row r="171" spans="1:21" x14ac:dyDescent="0.25">
      <c r="A171" t="s">
        <v>494</v>
      </c>
      <c r="B171" s="4" t="s">
        <v>17</v>
      </c>
      <c r="C171" t="s">
        <v>37</v>
      </c>
      <c r="E171">
        <v>-1</v>
      </c>
      <c r="F171">
        <v>0</v>
      </c>
      <c r="G171">
        <v>4.53</v>
      </c>
      <c r="H171">
        <v>1.212</v>
      </c>
      <c r="I171" t="str">
        <f>VLOOKUP(U171,[2]BaseCases!$H$2:$K$143,2,FALSE)</f>
        <v>1.1782</v>
      </c>
      <c r="J171">
        <v>0</v>
      </c>
      <c r="K171">
        <v>0</v>
      </c>
      <c r="L171">
        <f t="shared" si="26"/>
        <v>0</v>
      </c>
      <c r="M171">
        <f t="shared" si="27"/>
        <v>0</v>
      </c>
      <c r="N171">
        <f>[2]Inputs!$B$5^2/((G171*[2]Inputs!$B$7)*(SQRT(1+H171^2)))</f>
        <v>23.537519962726652</v>
      </c>
      <c r="O171">
        <f t="shared" si="28"/>
        <v>9.0805770640656758E-2</v>
      </c>
      <c r="P171" t="str">
        <f>VLOOKUP(U171,[2]BaseCases!$H$2:$K$143,4,FALSE)</f>
        <v>1.0000</v>
      </c>
      <c r="Q171" t="str">
        <f>VLOOKUP(U171,[2]BaseCases!$H$2:$K$143,3,FALSE)</f>
        <v>1.0300</v>
      </c>
      <c r="R171">
        <v>0</v>
      </c>
      <c r="S171">
        <v>0</v>
      </c>
      <c r="T171" t="e">
        <f>IF(V171="","Test_"&amp;A171&amp;"_"&amp;[2]Inputs!$A$1&amp;"_R0"&amp;"_SCR"&amp;ROUND(G171,2)&amp;"_XR"&amp;ROUND(H171,2)&amp;"_P"&amp;E171&amp;"_Q"&amp;VLOOKUP(F171,$X$622:$Y$626,2,FALSE),"Test_"&amp;A171&amp;"_"&amp;[2]Inputs!$A$1&amp;"_R0"&amp;"_SCR"&amp;ROUND(G171,2)&amp;"_XR"&amp;ROUND(H171,2)&amp;"_P"&amp;E171&amp;"_Q"&amp;VLOOKUP(F171,$X$622:$Y$626,2,FALSE)&amp;"_"&amp;V171)</f>
        <v>#N/A</v>
      </c>
      <c r="U171" t="str">
        <f t="shared" si="44"/>
        <v>PSSE_DMAT_BESSC_SCR4.53_XR1.21_P-1_Q0</v>
      </c>
    </row>
    <row r="172" spans="1:21" x14ac:dyDescent="0.25">
      <c r="A172" t="s">
        <v>495</v>
      </c>
      <c r="B172" s="4" t="s">
        <v>17</v>
      </c>
      <c r="C172" t="s">
        <v>37</v>
      </c>
      <c r="E172" s="2">
        <v>0.5</v>
      </c>
      <c r="F172" s="2">
        <v>0</v>
      </c>
      <c r="G172" s="2">
        <v>7.06</v>
      </c>
      <c r="H172" s="2">
        <v>1.6319999999999999</v>
      </c>
      <c r="I172" t="str">
        <f>VLOOKUP(U172,[2]BaseCases!$H$2:$K$143,2,FALSE)</f>
        <v>0.9958</v>
      </c>
      <c r="J172">
        <v>0</v>
      </c>
      <c r="K172">
        <v>0</v>
      </c>
      <c r="L172">
        <f t="shared" si="26"/>
        <v>0</v>
      </c>
      <c r="M172">
        <f t="shared" si="27"/>
        <v>0</v>
      </c>
      <c r="N172">
        <f>[2]Inputs!$B$5^2/((G172*[2]Inputs!$B$7)*(SQRT(1+H172^2)))</f>
        <v>12.398416711713383</v>
      </c>
      <c r="O172">
        <f t="shared" si="28"/>
        <v>6.4407510153791828E-2</v>
      </c>
      <c r="P172" t="str">
        <f>VLOOKUP(U172,[2]BaseCases!$H$2:$K$143,4,FALSE)</f>
        <v>1.0000</v>
      </c>
      <c r="Q172" t="str">
        <f>VLOOKUP(U172,[2]BaseCases!$H$2:$K$143,3,FALSE)</f>
        <v>1.0300</v>
      </c>
      <c r="R172">
        <v>0</v>
      </c>
      <c r="S172">
        <v>0</v>
      </c>
      <c r="T172" t="e">
        <f>IF(V172="","Test_"&amp;A172&amp;"_"&amp;[2]Inputs!$A$1&amp;"_R0"&amp;"_SCR"&amp;ROUND(G172,2)&amp;"_XR"&amp;ROUND(H172,2)&amp;"_P"&amp;E172&amp;"_Q"&amp;VLOOKUP(F172,$X$622:$Y$626,2,FALSE),"Test_"&amp;A172&amp;"_"&amp;[2]Inputs!$A$1&amp;"_R0"&amp;"_SCR"&amp;ROUND(G172,2)&amp;"_XR"&amp;ROUND(H172,2)&amp;"_P"&amp;E172&amp;"_Q"&amp;VLOOKUP(F172,$X$622:$Y$626,2,FALSE)&amp;"_"&amp;V172)</f>
        <v>#N/A</v>
      </c>
      <c r="U172" t="str">
        <f t="shared" ref="U172:U173" si="45">"PSSE_DMAT_BESSD_SCR"&amp;ROUND(G172,2)&amp;"_XR"&amp;ROUND(H172,2)&amp;"_P"&amp;E172&amp;"_Q"&amp;F172</f>
        <v>PSSE_DMAT_BESSD_SCR7.06_XR1.63_P0.5_Q0</v>
      </c>
    </row>
    <row r="173" spans="1:21" x14ac:dyDescent="0.25">
      <c r="A173" t="s">
        <v>496</v>
      </c>
      <c r="B173" s="4" t="s">
        <v>17</v>
      </c>
      <c r="C173" t="s">
        <v>37</v>
      </c>
      <c r="E173" s="2">
        <v>0.5</v>
      </c>
      <c r="F173" s="2">
        <v>0</v>
      </c>
      <c r="G173" s="2">
        <v>4.53</v>
      </c>
      <c r="H173" s="2">
        <v>1.212</v>
      </c>
      <c r="I173" t="str">
        <f>VLOOKUP(U173,[2]BaseCases!$H$2:$K$143,2,FALSE)</f>
        <v>0.9653</v>
      </c>
      <c r="J173">
        <v>0</v>
      </c>
      <c r="K173">
        <v>0</v>
      </c>
      <c r="L173">
        <f t="shared" si="26"/>
        <v>0</v>
      </c>
      <c r="M173">
        <f t="shared" si="27"/>
        <v>0</v>
      </c>
      <c r="N173">
        <f>[2]Inputs!$B$5^2/((G173*[2]Inputs!$B$7)*(SQRT(1+H173^2)))</f>
        <v>23.537519962726652</v>
      </c>
      <c r="O173">
        <f t="shared" si="28"/>
        <v>9.0805770640656758E-2</v>
      </c>
      <c r="P173" t="str">
        <f>VLOOKUP(U173,[2]BaseCases!$H$2:$K$143,4,FALSE)</f>
        <v>1.0000</v>
      </c>
      <c r="Q173" t="str">
        <f>VLOOKUP(U173,[2]BaseCases!$H$2:$K$143,3,FALSE)</f>
        <v>1.0300</v>
      </c>
      <c r="R173">
        <v>0</v>
      </c>
      <c r="S173">
        <v>0</v>
      </c>
      <c r="T173" t="e">
        <f>IF(V173="","Test_"&amp;A173&amp;"_"&amp;[2]Inputs!$A$1&amp;"_R0"&amp;"_SCR"&amp;ROUND(G173,2)&amp;"_XR"&amp;ROUND(H173,2)&amp;"_P"&amp;E173&amp;"_Q"&amp;VLOOKUP(F173,$X$622:$Y$626,2,FALSE),"Test_"&amp;A173&amp;"_"&amp;[2]Inputs!$A$1&amp;"_R0"&amp;"_SCR"&amp;ROUND(G173,2)&amp;"_XR"&amp;ROUND(H173,2)&amp;"_P"&amp;E173&amp;"_Q"&amp;VLOOKUP(F173,$X$622:$Y$626,2,FALSE)&amp;"_"&amp;V173)</f>
        <v>#N/A</v>
      </c>
      <c r="U173" t="str">
        <f t="shared" si="45"/>
        <v>PSSE_DMAT_BESSD_SCR4.53_XR1.21_P0.5_Q0</v>
      </c>
    </row>
    <row r="174" spans="1:21" x14ac:dyDescent="0.25">
      <c r="A174" t="s">
        <v>497</v>
      </c>
      <c r="B174" s="4" t="s">
        <v>17</v>
      </c>
      <c r="C174" t="s">
        <v>37</v>
      </c>
      <c r="E174" s="2">
        <v>-0.5</v>
      </c>
      <c r="F174" s="2">
        <v>0</v>
      </c>
      <c r="G174" s="2">
        <v>7.06</v>
      </c>
      <c r="H174" s="2">
        <v>1.6319999999999999</v>
      </c>
      <c r="I174" t="str">
        <f>VLOOKUP(U174,[2]BaseCases!$H$2:$K$143,2,FALSE)</f>
        <v>1.0675</v>
      </c>
      <c r="J174">
        <v>0</v>
      </c>
      <c r="K174">
        <v>0</v>
      </c>
      <c r="L174">
        <f t="shared" si="26"/>
        <v>0</v>
      </c>
      <c r="M174">
        <f t="shared" si="27"/>
        <v>0</v>
      </c>
      <c r="N174">
        <f>[2]Inputs!$B$5^2/((G174*[2]Inputs!$B$7)*(SQRT(1+H174^2)))</f>
        <v>12.398416711713383</v>
      </c>
      <c r="O174">
        <f t="shared" si="28"/>
        <v>6.4407510153791828E-2</v>
      </c>
      <c r="P174" t="str">
        <f>VLOOKUP(U174,[2]BaseCases!$H$2:$K$143,4,FALSE)</f>
        <v>1.0000</v>
      </c>
      <c r="Q174" t="str">
        <f>VLOOKUP(U174,[2]BaseCases!$H$2:$K$143,3,FALSE)</f>
        <v>1.0300</v>
      </c>
      <c r="R174">
        <v>0</v>
      </c>
      <c r="S174">
        <v>0</v>
      </c>
      <c r="T174" t="e">
        <f>IF(V174="","Test_"&amp;A174&amp;"_"&amp;[2]Inputs!$A$1&amp;"_R0"&amp;"_SCR"&amp;ROUND(G174,2)&amp;"_XR"&amp;ROUND(H174,2)&amp;"_P"&amp;E174&amp;"_Q"&amp;VLOOKUP(F174,$X$622:$Y$626,2,FALSE),"Test_"&amp;A174&amp;"_"&amp;[2]Inputs!$A$1&amp;"_R0"&amp;"_SCR"&amp;ROUND(G174,2)&amp;"_XR"&amp;ROUND(H174,2)&amp;"_P"&amp;E174&amp;"_Q"&amp;VLOOKUP(F174,$X$622:$Y$626,2,FALSE)&amp;"_"&amp;V174)</f>
        <v>#N/A</v>
      </c>
      <c r="U174" t="str">
        <f t="shared" ref="U174:U175" si="46">"PSSE_DMAT_BESSC_SCR"&amp;ROUND(G174,2)&amp;"_XR"&amp;ROUND(H174,2)&amp;"_P"&amp;E174&amp;"_Q"&amp;F174</f>
        <v>PSSE_DMAT_BESSC_SCR7.06_XR1.63_P-0.5_Q0</v>
      </c>
    </row>
    <row r="175" spans="1:21" x14ac:dyDescent="0.25">
      <c r="A175" t="s">
        <v>498</v>
      </c>
      <c r="B175" s="4" t="s">
        <v>17</v>
      </c>
      <c r="C175" t="s">
        <v>37</v>
      </c>
      <c r="E175" s="2">
        <v>-0.5</v>
      </c>
      <c r="F175" s="2">
        <v>0</v>
      </c>
      <c r="G175" s="2">
        <v>4.53</v>
      </c>
      <c r="H175" s="2">
        <v>1.212</v>
      </c>
      <c r="I175" t="str">
        <f>VLOOKUP(U175,[2]BaseCases!$H$2:$K$143,2,FALSE)</f>
        <v>1.1014</v>
      </c>
      <c r="J175">
        <v>0</v>
      </c>
      <c r="K175">
        <v>0</v>
      </c>
      <c r="L175">
        <f t="shared" si="26"/>
        <v>0</v>
      </c>
      <c r="M175">
        <f t="shared" si="27"/>
        <v>0</v>
      </c>
      <c r="N175">
        <f>[2]Inputs!$B$5^2/((G175*[2]Inputs!$B$7)*(SQRT(1+H175^2)))</f>
        <v>23.537519962726652</v>
      </c>
      <c r="O175">
        <f t="shared" si="28"/>
        <v>9.0805770640656758E-2</v>
      </c>
      <c r="P175" t="str">
        <f>VLOOKUP(U175,[2]BaseCases!$H$2:$K$143,4,FALSE)</f>
        <v>1.0000</v>
      </c>
      <c r="Q175" t="str">
        <f>VLOOKUP(U175,[2]BaseCases!$H$2:$K$143,3,FALSE)</f>
        <v>1.0300</v>
      </c>
      <c r="R175">
        <v>0</v>
      </c>
      <c r="S175">
        <v>0</v>
      </c>
      <c r="T175" t="e">
        <f>IF(V175="","Test_"&amp;A175&amp;"_"&amp;[2]Inputs!$A$1&amp;"_R0"&amp;"_SCR"&amp;ROUND(G175,2)&amp;"_XR"&amp;ROUND(H175,2)&amp;"_P"&amp;E175&amp;"_Q"&amp;VLOOKUP(F175,$X$622:$Y$626,2,FALSE),"Test_"&amp;A175&amp;"_"&amp;[2]Inputs!$A$1&amp;"_R0"&amp;"_SCR"&amp;ROUND(G175,2)&amp;"_XR"&amp;ROUND(H175,2)&amp;"_P"&amp;E175&amp;"_Q"&amp;VLOOKUP(F175,$X$622:$Y$626,2,FALSE)&amp;"_"&amp;V175)</f>
        <v>#N/A</v>
      </c>
      <c r="U175" t="str">
        <f t="shared" si="46"/>
        <v>PSSE_DMAT_BESSC_SCR4.53_XR1.21_P-0.5_Q0</v>
      </c>
    </row>
    <row r="176" spans="1:21" x14ac:dyDescent="0.25">
      <c r="A176" t="s">
        <v>499</v>
      </c>
      <c r="B176" s="4" t="s">
        <v>17</v>
      </c>
      <c r="C176" t="s">
        <v>45</v>
      </c>
      <c r="E176">
        <v>1</v>
      </c>
      <c r="F176">
        <v>0</v>
      </c>
      <c r="G176">
        <v>7.06</v>
      </c>
      <c r="H176">
        <v>1.6319999999999999</v>
      </c>
      <c r="I176" t="str">
        <f>VLOOKUP(U176,[2]BaseCases!$H$2:$K$143,2,FALSE)</f>
        <v>0.9653</v>
      </c>
      <c r="J176">
        <v>0</v>
      </c>
      <c r="K176">
        <v>0</v>
      </c>
      <c r="L176">
        <f t="shared" si="26"/>
        <v>0</v>
      </c>
      <c r="M176">
        <f t="shared" si="27"/>
        <v>0</v>
      </c>
      <c r="N176">
        <f>[2]Inputs!$B$5^2/((G176*[2]Inputs!$B$7)*(SQRT(1+H176^2)))</f>
        <v>12.398416711713383</v>
      </c>
      <c r="O176">
        <f t="shared" si="28"/>
        <v>6.4407510153791828E-2</v>
      </c>
      <c r="P176" t="str">
        <f>VLOOKUP(U176,[2]BaseCases!$H$2:$K$143,4,FALSE)</f>
        <v>1.0000</v>
      </c>
      <c r="Q176" t="str">
        <f>VLOOKUP(U176,[2]BaseCases!$H$2:$K$143,3,FALSE)</f>
        <v>1.0300</v>
      </c>
      <c r="R176">
        <v>0</v>
      </c>
      <c r="S176">
        <v>0</v>
      </c>
      <c r="T176" t="e">
        <f>IF(V176="","Test_"&amp;A176&amp;"_"&amp;[2]Inputs!$A$1&amp;"_R0"&amp;"_SCR"&amp;ROUND(G176,2)&amp;"_XR"&amp;ROUND(H176,2)&amp;"_P"&amp;E176&amp;"_Q"&amp;VLOOKUP(F176,$X$622:$Y$626,2,FALSE),"Test_"&amp;A176&amp;"_"&amp;[2]Inputs!$A$1&amp;"_R0"&amp;"_SCR"&amp;ROUND(G176,2)&amp;"_XR"&amp;ROUND(H176,2)&amp;"_P"&amp;E176&amp;"_Q"&amp;VLOOKUP(F176,$X$622:$Y$626,2,FALSE)&amp;"_"&amp;V176)</f>
        <v>#N/A</v>
      </c>
      <c r="U176" t="str">
        <f t="shared" ref="U176:U177" si="47">"PSSE_DMAT_BESSD_SCR"&amp;ROUND(G176,2)&amp;"_XR"&amp;ROUND(H176,2)&amp;"_P"&amp;E176&amp;"_Q"&amp;F176</f>
        <v>PSSE_DMAT_BESSD_SCR7.06_XR1.63_P1_Q0</v>
      </c>
    </row>
    <row r="177" spans="1:21" x14ac:dyDescent="0.25">
      <c r="A177" t="s">
        <v>500</v>
      </c>
      <c r="B177" s="4" t="s">
        <v>17</v>
      </c>
      <c r="C177" t="s">
        <v>45</v>
      </c>
      <c r="E177">
        <v>1</v>
      </c>
      <c r="F177">
        <v>0</v>
      </c>
      <c r="G177">
        <v>4.53</v>
      </c>
      <c r="H177">
        <v>1.212</v>
      </c>
      <c r="I177" t="str">
        <f>VLOOKUP(U177,[2]BaseCases!$H$2:$K$143,2,FALSE)</f>
        <v>0.9087</v>
      </c>
      <c r="J177">
        <v>0</v>
      </c>
      <c r="K177">
        <v>0</v>
      </c>
      <c r="L177">
        <f t="shared" si="26"/>
        <v>0</v>
      </c>
      <c r="M177">
        <f t="shared" si="27"/>
        <v>0</v>
      </c>
      <c r="N177">
        <f>[2]Inputs!$B$5^2/((G177*[2]Inputs!$B$7)*(SQRT(1+H177^2)))</f>
        <v>23.537519962726652</v>
      </c>
      <c r="O177">
        <f t="shared" si="28"/>
        <v>9.0805770640656758E-2</v>
      </c>
      <c r="P177" t="str">
        <f>VLOOKUP(U177,[2]BaseCases!$H$2:$K$143,4,FALSE)</f>
        <v>1.0000</v>
      </c>
      <c r="Q177" t="str">
        <f>VLOOKUP(U177,[2]BaseCases!$H$2:$K$143,3,FALSE)</f>
        <v>1.0300</v>
      </c>
      <c r="R177">
        <v>0</v>
      </c>
      <c r="S177">
        <v>0</v>
      </c>
      <c r="T177" t="e">
        <f>IF(V177="","Test_"&amp;A177&amp;"_"&amp;[2]Inputs!$A$1&amp;"_R0"&amp;"_SCR"&amp;ROUND(G177,2)&amp;"_XR"&amp;ROUND(H177,2)&amp;"_P"&amp;E177&amp;"_Q"&amp;VLOOKUP(F177,$X$622:$Y$626,2,FALSE),"Test_"&amp;A177&amp;"_"&amp;[2]Inputs!$A$1&amp;"_R0"&amp;"_SCR"&amp;ROUND(G177,2)&amp;"_XR"&amp;ROUND(H177,2)&amp;"_P"&amp;E177&amp;"_Q"&amp;VLOOKUP(F177,$X$622:$Y$626,2,FALSE)&amp;"_"&amp;V177)</f>
        <v>#N/A</v>
      </c>
      <c r="U177" t="str">
        <f t="shared" si="47"/>
        <v>PSSE_DMAT_BESSD_SCR4.53_XR1.21_P1_Q0</v>
      </c>
    </row>
    <row r="178" spans="1:21" x14ac:dyDescent="0.25">
      <c r="A178" t="s">
        <v>501</v>
      </c>
      <c r="B178" s="4" t="s">
        <v>17</v>
      </c>
      <c r="C178" t="s">
        <v>45</v>
      </c>
      <c r="E178">
        <v>-1</v>
      </c>
      <c r="F178">
        <v>0</v>
      </c>
      <c r="G178">
        <v>7.06</v>
      </c>
      <c r="H178">
        <v>1.6319999999999999</v>
      </c>
      <c r="I178" t="str">
        <f>VLOOKUP(U178,[2]BaseCases!$H$2:$K$143,2,FALSE)</f>
        <v>1.1081</v>
      </c>
      <c r="J178">
        <v>0</v>
      </c>
      <c r="K178">
        <v>0</v>
      </c>
      <c r="L178">
        <f t="shared" si="26"/>
        <v>0</v>
      </c>
      <c r="M178">
        <f t="shared" si="27"/>
        <v>0</v>
      </c>
      <c r="N178">
        <f>[2]Inputs!$B$5^2/((G178*[2]Inputs!$B$7)*(SQRT(1+H178^2)))</f>
        <v>12.398416711713383</v>
      </c>
      <c r="O178">
        <f t="shared" si="28"/>
        <v>6.4407510153791828E-2</v>
      </c>
      <c r="P178" t="str">
        <f>VLOOKUP(U178,[2]BaseCases!$H$2:$K$143,4,FALSE)</f>
        <v>1.0000</v>
      </c>
      <c r="Q178" t="str">
        <f>VLOOKUP(U178,[2]BaseCases!$H$2:$K$143,3,FALSE)</f>
        <v>1.0300</v>
      </c>
      <c r="R178">
        <v>0</v>
      </c>
      <c r="S178">
        <v>0</v>
      </c>
      <c r="T178" t="e">
        <f>IF(V178="","Test_"&amp;A178&amp;"_"&amp;[2]Inputs!$A$1&amp;"_R0"&amp;"_SCR"&amp;ROUND(G178,2)&amp;"_XR"&amp;ROUND(H178,2)&amp;"_P"&amp;E178&amp;"_Q"&amp;VLOOKUP(F178,$X$622:$Y$626,2,FALSE),"Test_"&amp;A178&amp;"_"&amp;[2]Inputs!$A$1&amp;"_R0"&amp;"_SCR"&amp;ROUND(G178,2)&amp;"_XR"&amp;ROUND(H178,2)&amp;"_P"&amp;E178&amp;"_Q"&amp;VLOOKUP(F178,$X$622:$Y$626,2,FALSE)&amp;"_"&amp;V178)</f>
        <v>#N/A</v>
      </c>
      <c r="U178" t="str">
        <f t="shared" ref="U178:U179" si="48">"PSSE_DMAT_BESSC_SCR"&amp;ROUND(G178,2)&amp;"_XR"&amp;ROUND(H178,2)&amp;"_P"&amp;E178&amp;"_Q"&amp;F178</f>
        <v>PSSE_DMAT_BESSC_SCR7.06_XR1.63_P-1_Q0</v>
      </c>
    </row>
    <row r="179" spans="1:21" x14ac:dyDescent="0.25">
      <c r="A179" t="s">
        <v>502</v>
      </c>
      <c r="B179" s="4" t="s">
        <v>17</v>
      </c>
      <c r="C179" t="s">
        <v>45</v>
      </c>
      <c r="E179">
        <v>-1</v>
      </c>
      <c r="F179">
        <v>0</v>
      </c>
      <c r="G179">
        <v>4.53</v>
      </c>
      <c r="H179">
        <v>1.212</v>
      </c>
      <c r="I179" t="str">
        <f>VLOOKUP(U179,[2]BaseCases!$H$2:$K$143,2,FALSE)</f>
        <v>1.1782</v>
      </c>
      <c r="J179">
        <v>0</v>
      </c>
      <c r="K179">
        <v>0</v>
      </c>
      <c r="L179">
        <f t="shared" si="26"/>
        <v>0</v>
      </c>
      <c r="M179">
        <f t="shared" si="27"/>
        <v>0</v>
      </c>
      <c r="N179">
        <f>[2]Inputs!$B$5^2/((G179*[2]Inputs!$B$7)*(SQRT(1+H179^2)))</f>
        <v>23.537519962726652</v>
      </c>
      <c r="O179">
        <f t="shared" si="28"/>
        <v>9.0805770640656758E-2</v>
      </c>
      <c r="P179" t="str">
        <f>VLOOKUP(U179,[2]BaseCases!$H$2:$K$143,4,FALSE)</f>
        <v>1.0000</v>
      </c>
      <c r="Q179" t="str">
        <f>VLOOKUP(U179,[2]BaseCases!$H$2:$K$143,3,FALSE)</f>
        <v>1.0300</v>
      </c>
      <c r="R179">
        <v>0</v>
      </c>
      <c r="S179">
        <v>0</v>
      </c>
      <c r="T179" t="e">
        <f>IF(V179="","Test_"&amp;A179&amp;"_"&amp;[2]Inputs!$A$1&amp;"_R0"&amp;"_SCR"&amp;ROUND(G179,2)&amp;"_XR"&amp;ROUND(H179,2)&amp;"_P"&amp;E179&amp;"_Q"&amp;VLOOKUP(F179,$X$622:$Y$626,2,FALSE),"Test_"&amp;A179&amp;"_"&amp;[2]Inputs!$A$1&amp;"_R0"&amp;"_SCR"&amp;ROUND(G179,2)&amp;"_XR"&amp;ROUND(H179,2)&amp;"_P"&amp;E179&amp;"_Q"&amp;VLOOKUP(F179,$X$622:$Y$626,2,FALSE)&amp;"_"&amp;V179)</f>
        <v>#N/A</v>
      </c>
      <c r="U179" t="str">
        <f t="shared" si="48"/>
        <v>PSSE_DMAT_BESSC_SCR4.53_XR1.21_P-1_Q0</v>
      </c>
    </row>
    <row r="180" spans="1:21" x14ac:dyDescent="0.25">
      <c r="A180" t="s">
        <v>503</v>
      </c>
      <c r="B180" s="4" t="s">
        <v>17</v>
      </c>
      <c r="C180" t="s">
        <v>45</v>
      </c>
      <c r="E180" s="2">
        <v>0.5</v>
      </c>
      <c r="F180" s="2">
        <v>0</v>
      </c>
      <c r="G180" s="2">
        <v>7.06</v>
      </c>
      <c r="H180" s="2">
        <v>1.6319999999999999</v>
      </c>
      <c r="I180" t="str">
        <f>VLOOKUP(U180,[2]BaseCases!$H$2:$K$143,2,FALSE)</f>
        <v>0.9958</v>
      </c>
      <c r="J180">
        <v>0</v>
      </c>
      <c r="K180">
        <v>0</v>
      </c>
      <c r="L180">
        <f t="shared" si="26"/>
        <v>0</v>
      </c>
      <c r="M180">
        <f t="shared" si="27"/>
        <v>0</v>
      </c>
      <c r="N180">
        <f>[2]Inputs!$B$5^2/((G180*[2]Inputs!$B$7)*(SQRT(1+H180^2)))</f>
        <v>12.398416711713383</v>
      </c>
      <c r="O180">
        <f t="shared" si="28"/>
        <v>6.4407510153791828E-2</v>
      </c>
      <c r="P180" t="str">
        <f>VLOOKUP(U180,[2]BaseCases!$H$2:$K$143,4,FALSE)</f>
        <v>1.0000</v>
      </c>
      <c r="Q180" t="str">
        <f>VLOOKUP(U180,[2]BaseCases!$H$2:$K$143,3,FALSE)</f>
        <v>1.0300</v>
      </c>
      <c r="R180">
        <v>0</v>
      </c>
      <c r="S180">
        <v>0</v>
      </c>
      <c r="T180" t="e">
        <f>IF(V180="","Test_"&amp;A180&amp;"_"&amp;[2]Inputs!$A$1&amp;"_R0"&amp;"_SCR"&amp;ROUND(G180,2)&amp;"_XR"&amp;ROUND(H180,2)&amp;"_P"&amp;E180&amp;"_Q"&amp;VLOOKUP(F180,$X$622:$Y$626,2,FALSE),"Test_"&amp;A180&amp;"_"&amp;[2]Inputs!$A$1&amp;"_R0"&amp;"_SCR"&amp;ROUND(G180,2)&amp;"_XR"&amp;ROUND(H180,2)&amp;"_P"&amp;E180&amp;"_Q"&amp;VLOOKUP(F180,$X$622:$Y$626,2,FALSE)&amp;"_"&amp;V180)</f>
        <v>#N/A</v>
      </c>
      <c r="U180" t="str">
        <f t="shared" ref="U180:U181" si="49">"PSSE_DMAT_BESSD_SCR"&amp;ROUND(G180,2)&amp;"_XR"&amp;ROUND(H180,2)&amp;"_P"&amp;E180&amp;"_Q"&amp;F180</f>
        <v>PSSE_DMAT_BESSD_SCR7.06_XR1.63_P0.5_Q0</v>
      </c>
    </row>
    <row r="181" spans="1:21" x14ac:dyDescent="0.25">
      <c r="A181" t="s">
        <v>504</v>
      </c>
      <c r="B181" s="4" t="s">
        <v>17</v>
      </c>
      <c r="C181" t="s">
        <v>45</v>
      </c>
      <c r="E181" s="2">
        <v>0.5</v>
      </c>
      <c r="F181" s="2">
        <v>0</v>
      </c>
      <c r="G181" s="2">
        <v>4.53</v>
      </c>
      <c r="H181" s="2">
        <v>1.212</v>
      </c>
      <c r="I181" t="str">
        <f>VLOOKUP(U181,[2]BaseCases!$H$2:$K$143,2,FALSE)</f>
        <v>0.9653</v>
      </c>
      <c r="J181">
        <v>0</v>
      </c>
      <c r="K181">
        <v>0</v>
      </c>
      <c r="L181">
        <f t="shared" si="26"/>
        <v>0</v>
      </c>
      <c r="M181">
        <f t="shared" si="27"/>
        <v>0</v>
      </c>
      <c r="N181">
        <f>[2]Inputs!$B$5^2/((G181*[2]Inputs!$B$7)*(SQRT(1+H181^2)))</f>
        <v>23.537519962726652</v>
      </c>
      <c r="O181">
        <f t="shared" si="28"/>
        <v>9.0805770640656758E-2</v>
      </c>
      <c r="P181" t="str">
        <f>VLOOKUP(U181,[2]BaseCases!$H$2:$K$143,4,FALSE)</f>
        <v>1.0000</v>
      </c>
      <c r="Q181" t="str">
        <f>VLOOKUP(U181,[2]BaseCases!$H$2:$K$143,3,FALSE)</f>
        <v>1.0300</v>
      </c>
      <c r="R181">
        <v>0</v>
      </c>
      <c r="S181">
        <v>0</v>
      </c>
      <c r="T181" t="e">
        <f>IF(V181="","Test_"&amp;A181&amp;"_"&amp;[2]Inputs!$A$1&amp;"_R0"&amp;"_SCR"&amp;ROUND(G181,2)&amp;"_XR"&amp;ROUND(H181,2)&amp;"_P"&amp;E181&amp;"_Q"&amp;VLOOKUP(F181,$X$622:$Y$626,2,FALSE),"Test_"&amp;A181&amp;"_"&amp;[2]Inputs!$A$1&amp;"_R0"&amp;"_SCR"&amp;ROUND(G181,2)&amp;"_XR"&amp;ROUND(H181,2)&amp;"_P"&amp;E181&amp;"_Q"&amp;VLOOKUP(F181,$X$622:$Y$626,2,FALSE)&amp;"_"&amp;V181)</f>
        <v>#N/A</v>
      </c>
      <c r="U181" t="str">
        <f t="shared" si="49"/>
        <v>PSSE_DMAT_BESSD_SCR4.53_XR1.21_P0.5_Q0</v>
      </c>
    </row>
    <row r="182" spans="1:21" x14ac:dyDescent="0.25">
      <c r="A182" t="s">
        <v>505</v>
      </c>
      <c r="B182" s="4" t="s">
        <v>17</v>
      </c>
      <c r="C182" t="s">
        <v>45</v>
      </c>
      <c r="E182" s="2">
        <v>-0.5</v>
      </c>
      <c r="F182" s="2">
        <v>0</v>
      </c>
      <c r="G182" s="2">
        <v>7.06</v>
      </c>
      <c r="H182" s="2">
        <v>1.6319999999999999</v>
      </c>
      <c r="I182" t="str">
        <f>VLOOKUP(U182,[2]BaseCases!$H$2:$K$143,2,FALSE)</f>
        <v>1.0675</v>
      </c>
      <c r="J182">
        <v>0</v>
      </c>
      <c r="K182">
        <v>0</v>
      </c>
      <c r="L182">
        <f t="shared" si="26"/>
        <v>0</v>
      </c>
      <c r="M182">
        <f t="shared" si="27"/>
        <v>0</v>
      </c>
      <c r="N182">
        <f>[2]Inputs!$B$5^2/((G182*[2]Inputs!$B$7)*(SQRT(1+H182^2)))</f>
        <v>12.398416711713383</v>
      </c>
      <c r="O182">
        <f t="shared" si="28"/>
        <v>6.4407510153791828E-2</v>
      </c>
      <c r="P182" t="str">
        <f>VLOOKUP(U182,[2]BaseCases!$H$2:$K$143,4,FALSE)</f>
        <v>1.0000</v>
      </c>
      <c r="Q182" t="str">
        <f>VLOOKUP(U182,[2]BaseCases!$H$2:$K$143,3,FALSE)</f>
        <v>1.0300</v>
      </c>
      <c r="R182">
        <v>0</v>
      </c>
      <c r="S182">
        <v>0</v>
      </c>
      <c r="T182" t="e">
        <f>IF(V182="","Test_"&amp;A182&amp;"_"&amp;[2]Inputs!$A$1&amp;"_R0"&amp;"_SCR"&amp;ROUND(G182,2)&amp;"_XR"&amp;ROUND(H182,2)&amp;"_P"&amp;E182&amp;"_Q"&amp;VLOOKUP(F182,$X$622:$Y$626,2,FALSE),"Test_"&amp;A182&amp;"_"&amp;[2]Inputs!$A$1&amp;"_R0"&amp;"_SCR"&amp;ROUND(G182,2)&amp;"_XR"&amp;ROUND(H182,2)&amp;"_P"&amp;E182&amp;"_Q"&amp;VLOOKUP(F182,$X$622:$Y$626,2,FALSE)&amp;"_"&amp;V182)</f>
        <v>#N/A</v>
      </c>
      <c r="U182" t="str">
        <f t="shared" ref="U182:U183" si="50">"PSSE_DMAT_BESSC_SCR"&amp;ROUND(G182,2)&amp;"_XR"&amp;ROUND(H182,2)&amp;"_P"&amp;E182&amp;"_Q"&amp;F182</f>
        <v>PSSE_DMAT_BESSC_SCR7.06_XR1.63_P-0.5_Q0</v>
      </c>
    </row>
    <row r="183" spans="1:21" x14ac:dyDescent="0.25">
      <c r="A183" t="s">
        <v>506</v>
      </c>
      <c r="B183" s="4" t="s">
        <v>17</v>
      </c>
      <c r="C183" t="s">
        <v>45</v>
      </c>
      <c r="E183" s="2">
        <v>-0.5</v>
      </c>
      <c r="F183" s="2">
        <v>0</v>
      </c>
      <c r="G183" s="2">
        <v>4.53</v>
      </c>
      <c r="H183" s="2">
        <v>1.212</v>
      </c>
      <c r="I183" t="str">
        <f>VLOOKUP(U183,[2]BaseCases!$H$2:$K$143,2,FALSE)</f>
        <v>1.1014</v>
      </c>
      <c r="J183">
        <v>0</v>
      </c>
      <c r="K183">
        <v>0</v>
      </c>
      <c r="L183">
        <f t="shared" si="26"/>
        <v>0</v>
      </c>
      <c r="M183">
        <f t="shared" si="27"/>
        <v>0</v>
      </c>
      <c r="N183">
        <f>[2]Inputs!$B$5^2/((G183*[2]Inputs!$B$7)*(SQRT(1+H183^2)))</f>
        <v>23.537519962726652</v>
      </c>
      <c r="O183">
        <f t="shared" si="28"/>
        <v>9.0805770640656758E-2</v>
      </c>
      <c r="P183" t="str">
        <f>VLOOKUP(U183,[2]BaseCases!$H$2:$K$143,4,FALSE)</f>
        <v>1.0000</v>
      </c>
      <c r="Q183" t="str">
        <f>VLOOKUP(U183,[2]BaseCases!$H$2:$K$143,3,FALSE)</f>
        <v>1.0300</v>
      </c>
      <c r="R183">
        <v>0</v>
      </c>
      <c r="S183">
        <v>0</v>
      </c>
      <c r="T183" t="e">
        <f>IF(V183="","Test_"&amp;A183&amp;"_"&amp;[2]Inputs!$A$1&amp;"_R0"&amp;"_SCR"&amp;ROUND(G183,2)&amp;"_XR"&amp;ROUND(H183,2)&amp;"_P"&amp;E183&amp;"_Q"&amp;VLOOKUP(F183,$X$622:$Y$626,2,FALSE),"Test_"&amp;A183&amp;"_"&amp;[2]Inputs!$A$1&amp;"_R0"&amp;"_SCR"&amp;ROUND(G183,2)&amp;"_XR"&amp;ROUND(H183,2)&amp;"_P"&amp;E183&amp;"_Q"&amp;VLOOKUP(F183,$X$622:$Y$626,2,FALSE)&amp;"_"&amp;V183)</f>
        <v>#N/A</v>
      </c>
      <c r="U183" t="str">
        <f t="shared" si="50"/>
        <v>PSSE_DMAT_BESSC_SCR4.53_XR1.21_P-0.5_Q0</v>
      </c>
    </row>
    <row r="184" spans="1:21" x14ac:dyDescent="0.25">
      <c r="A184" t="s">
        <v>507</v>
      </c>
      <c r="B184" s="4" t="s">
        <v>17</v>
      </c>
      <c r="C184" t="s">
        <v>45</v>
      </c>
      <c r="E184" s="2">
        <v>0.05</v>
      </c>
      <c r="F184" s="2">
        <v>0</v>
      </c>
      <c r="G184" s="2">
        <v>7.06</v>
      </c>
      <c r="H184" s="2">
        <v>1.6319999999999999</v>
      </c>
      <c r="I184" t="str">
        <f>VLOOKUP(U184,[2]BaseCases!$H$2:$K$143,2,FALSE)</f>
        <v>1.0264</v>
      </c>
      <c r="J184">
        <v>0</v>
      </c>
      <c r="K184">
        <v>0</v>
      </c>
      <c r="L184">
        <f t="shared" si="26"/>
        <v>0</v>
      </c>
      <c r="M184">
        <f t="shared" si="27"/>
        <v>0</v>
      </c>
      <c r="N184">
        <f>[2]Inputs!$B$5^2/((G184*[2]Inputs!$B$7)*(SQRT(1+H184^2)))</f>
        <v>12.398416711713383</v>
      </c>
      <c r="O184">
        <f t="shared" si="28"/>
        <v>6.4407510153791828E-2</v>
      </c>
      <c r="P184" t="str">
        <f>VLOOKUP(U184,[2]BaseCases!$H$2:$K$143,4,FALSE)</f>
        <v>1.0000</v>
      </c>
      <c r="Q184" t="str">
        <f>VLOOKUP(U184,[2]BaseCases!$H$2:$K$143,3,FALSE)</f>
        <v>1.0300</v>
      </c>
      <c r="R184">
        <v>0</v>
      </c>
      <c r="S184">
        <v>0</v>
      </c>
      <c r="T184" t="e">
        <f>IF(V184="","Test_"&amp;A184&amp;"_"&amp;[2]Inputs!$A$1&amp;"_R0"&amp;"_SCR"&amp;ROUND(G184,2)&amp;"_XR"&amp;ROUND(H184,2)&amp;"_P"&amp;E184&amp;"_Q"&amp;VLOOKUP(F184,$X$622:$Y$626,2,FALSE),"Test_"&amp;A184&amp;"_"&amp;[2]Inputs!$A$1&amp;"_R0"&amp;"_SCR"&amp;ROUND(G184,2)&amp;"_XR"&amp;ROUND(H184,2)&amp;"_P"&amp;E184&amp;"_Q"&amp;VLOOKUP(F184,$X$622:$Y$626,2,FALSE)&amp;"_"&amp;V184)</f>
        <v>#N/A</v>
      </c>
      <c r="U184" t="str">
        <f t="shared" ref="U184:U185" si="51">"PSSE_DMAT_BESSD_SCR"&amp;ROUND(G184,2)&amp;"_XR"&amp;ROUND(H184,2)&amp;"_P"&amp;E184&amp;"_Q"&amp;F184</f>
        <v>PSSE_DMAT_BESSD_SCR7.06_XR1.63_P0.05_Q0</v>
      </c>
    </row>
    <row r="185" spans="1:21" x14ac:dyDescent="0.25">
      <c r="A185" t="s">
        <v>508</v>
      </c>
      <c r="B185" s="4" t="s">
        <v>17</v>
      </c>
      <c r="C185" t="s">
        <v>45</v>
      </c>
      <c r="E185" s="2">
        <v>0.05</v>
      </c>
      <c r="F185" s="2">
        <v>0</v>
      </c>
      <c r="G185" s="2">
        <v>4.53</v>
      </c>
      <c r="H185" s="2">
        <v>1.212</v>
      </c>
      <c r="I185" t="str">
        <f>VLOOKUP(U185,[2]BaseCases!$H$2:$K$143,2,FALSE)</f>
        <v>1.0233</v>
      </c>
      <c r="J185">
        <v>0</v>
      </c>
      <c r="K185">
        <v>0</v>
      </c>
      <c r="L185">
        <f t="shared" si="26"/>
        <v>0</v>
      </c>
      <c r="M185">
        <f t="shared" si="27"/>
        <v>0</v>
      </c>
      <c r="N185">
        <f>[2]Inputs!$B$5^2/((G185*[2]Inputs!$B$7)*(SQRT(1+H185^2)))</f>
        <v>23.537519962726652</v>
      </c>
      <c r="O185">
        <f t="shared" si="28"/>
        <v>9.0805770640656758E-2</v>
      </c>
      <c r="P185" t="str">
        <f>VLOOKUP(U185,[2]BaseCases!$H$2:$K$143,4,FALSE)</f>
        <v>1.0000</v>
      </c>
      <c r="Q185" t="str">
        <f>VLOOKUP(U185,[2]BaseCases!$H$2:$K$143,3,FALSE)</f>
        <v>1.0300</v>
      </c>
      <c r="R185">
        <v>0</v>
      </c>
      <c r="S185">
        <v>0</v>
      </c>
      <c r="T185" t="e">
        <f>IF(V185="","Test_"&amp;A185&amp;"_"&amp;[2]Inputs!$A$1&amp;"_R0"&amp;"_SCR"&amp;ROUND(G185,2)&amp;"_XR"&amp;ROUND(H185,2)&amp;"_P"&amp;E185&amp;"_Q"&amp;VLOOKUP(F185,$X$622:$Y$626,2,FALSE),"Test_"&amp;A185&amp;"_"&amp;[2]Inputs!$A$1&amp;"_R0"&amp;"_SCR"&amp;ROUND(G185,2)&amp;"_XR"&amp;ROUND(H185,2)&amp;"_P"&amp;E185&amp;"_Q"&amp;VLOOKUP(F185,$X$622:$Y$626,2,FALSE)&amp;"_"&amp;V185)</f>
        <v>#N/A</v>
      </c>
      <c r="U185" t="str">
        <f t="shared" si="51"/>
        <v>PSSE_DMAT_BESSD_SCR4.53_XR1.21_P0.05_Q0</v>
      </c>
    </row>
    <row r="186" spans="1:21" x14ac:dyDescent="0.25">
      <c r="A186" t="s">
        <v>509</v>
      </c>
      <c r="B186" s="4" t="s">
        <v>17</v>
      </c>
      <c r="C186" t="s">
        <v>45</v>
      </c>
      <c r="E186" s="2">
        <v>-0.05</v>
      </c>
      <c r="F186" s="2">
        <v>0</v>
      </c>
      <c r="G186" s="2">
        <v>7.06</v>
      </c>
      <c r="H186" s="2">
        <v>1.6319999999999999</v>
      </c>
      <c r="I186" t="str">
        <f>VLOOKUP(U186,[2]BaseCases!$H$2:$K$143,2,FALSE)</f>
        <v>1.0336</v>
      </c>
      <c r="J186">
        <v>0</v>
      </c>
      <c r="K186">
        <v>0</v>
      </c>
      <c r="L186">
        <f t="shared" si="26"/>
        <v>0</v>
      </c>
      <c r="M186">
        <f t="shared" si="27"/>
        <v>0</v>
      </c>
      <c r="N186">
        <f>[2]Inputs!$B$5^2/((G186*[2]Inputs!$B$7)*(SQRT(1+H186^2)))</f>
        <v>12.398416711713383</v>
      </c>
      <c r="O186">
        <f t="shared" si="28"/>
        <v>6.4407510153791828E-2</v>
      </c>
      <c r="P186" t="str">
        <f>VLOOKUP(U186,[2]BaseCases!$H$2:$K$143,4,FALSE)</f>
        <v>1.0000</v>
      </c>
      <c r="Q186" t="str">
        <f>VLOOKUP(U186,[2]BaseCases!$H$2:$K$143,3,FALSE)</f>
        <v>1.0300</v>
      </c>
      <c r="R186">
        <v>0</v>
      </c>
      <c r="S186">
        <v>0</v>
      </c>
      <c r="T186" t="e">
        <f>IF(V186="","Test_"&amp;A186&amp;"_"&amp;[2]Inputs!$A$1&amp;"_R0"&amp;"_SCR"&amp;ROUND(G186,2)&amp;"_XR"&amp;ROUND(H186,2)&amp;"_P"&amp;E186&amp;"_Q"&amp;VLOOKUP(F186,$X$622:$Y$626,2,FALSE),"Test_"&amp;A186&amp;"_"&amp;[2]Inputs!$A$1&amp;"_R0"&amp;"_SCR"&amp;ROUND(G186,2)&amp;"_XR"&amp;ROUND(H186,2)&amp;"_P"&amp;E186&amp;"_Q"&amp;VLOOKUP(F186,$X$622:$Y$626,2,FALSE)&amp;"_"&amp;V186)</f>
        <v>#N/A</v>
      </c>
      <c r="U186" t="str">
        <f t="shared" ref="U186:U187" si="52">"PSSE_DMAT_BESSC_SCR"&amp;ROUND(G186,2)&amp;"_XR"&amp;ROUND(H186,2)&amp;"_P"&amp;E186&amp;"_Q"&amp;F186</f>
        <v>PSSE_DMAT_BESSC_SCR7.06_XR1.63_P-0.05_Q0</v>
      </c>
    </row>
    <row r="187" spans="1:21" x14ac:dyDescent="0.25">
      <c r="A187" t="s">
        <v>510</v>
      </c>
      <c r="B187" s="4" t="s">
        <v>17</v>
      </c>
      <c r="C187" t="s">
        <v>45</v>
      </c>
      <c r="E187" s="2">
        <v>-0.05</v>
      </c>
      <c r="F187" s="2">
        <v>0</v>
      </c>
      <c r="G187" s="2">
        <v>4.53</v>
      </c>
      <c r="H187" s="2">
        <v>1.212</v>
      </c>
      <c r="I187" t="str">
        <f>VLOOKUP(U187,[2]BaseCases!$H$2:$K$143,2,FALSE)</f>
        <v>1.0368</v>
      </c>
      <c r="J187">
        <v>0</v>
      </c>
      <c r="K187">
        <v>0</v>
      </c>
      <c r="L187">
        <f t="shared" si="26"/>
        <v>0</v>
      </c>
      <c r="M187">
        <f t="shared" si="27"/>
        <v>0</v>
      </c>
      <c r="N187">
        <f>[2]Inputs!$B$5^2/((G187*[2]Inputs!$B$7)*(SQRT(1+H187^2)))</f>
        <v>23.537519962726652</v>
      </c>
      <c r="O187">
        <f t="shared" si="28"/>
        <v>9.0805770640656758E-2</v>
      </c>
      <c r="P187" t="str">
        <f>VLOOKUP(U187,[2]BaseCases!$H$2:$K$143,4,FALSE)</f>
        <v>1.0000</v>
      </c>
      <c r="Q187" t="str">
        <f>VLOOKUP(U187,[2]BaseCases!$H$2:$K$143,3,FALSE)</f>
        <v>1.0300</v>
      </c>
      <c r="R187">
        <v>0</v>
      </c>
      <c r="S187">
        <v>0</v>
      </c>
      <c r="T187" t="e">
        <f>IF(V187="","Test_"&amp;A187&amp;"_"&amp;[2]Inputs!$A$1&amp;"_R0"&amp;"_SCR"&amp;ROUND(G187,2)&amp;"_XR"&amp;ROUND(H187,2)&amp;"_P"&amp;E187&amp;"_Q"&amp;VLOOKUP(F187,$X$622:$Y$626,2,FALSE),"Test_"&amp;A187&amp;"_"&amp;[2]Inputs!$A$1&amp;"_R0"&amp;"_SCR"&amp;ROUND(G187,2)&amp;"_XR"&amp;ROUND(H187,2)&amp;"_P"&amp;E187&amp;"_Q"&amp;VLOOKUP(F187,$X$622:$Y$626,2,FALSE)&amp;"_"&amp;V187)</f>
        <v>#N/A</v>
      </c>
      <c r="U187" t="str">
        <f t="shared" si="52"/>
        <v>PSSE_DMAT_BESSC_SCR4.53_XR1.21_P-0.05_Q0</v>
      </c>
    </row>
    <row r="188" spans="1:21" x14ac:dyDescent="0.25">
      <c r="A188" t="s">
        <v>511</v>
      </c>
      <c r="B188" s="4" t="s">
        <v>17</v>
      </c>
      <c r="C188" t="s">
        <v>38</v>
      </c>
      <c r="E188">
        <v>1</v>
      </c>
      <c r="F188">
        <v>-0.39500000000000002</v>
      </c>
      <c r="G188">
        <v>1000</v>
      </c>
      <c r="H188">
        <v>10</v>
      </c>
      <c r="I188" t="str">
        <f>VLOOKUP(U188,[2]BaseCases!$H$2:$K$143,2,FALSE)</f>
        <v>1.0303</v>
      </c>
      <c r="J188">
        <v>0</v>
      </c>
      <c r="K188">
        <v>0</v>
      </c>
      <c r="L188">
        <f t="shared" si="26"/>
        <v>0</v>
      </c>
      <c r="M188">
        <f t="shared" si="27"/>
        <v>0</v>
      </c>
      <c r="N188">
        <f>[2]Inputs!$B$5^2/((G188*[2]Inputs!$B$7)*(SQRT(1+H188^2)))</f>
        <v>1.6670700002133512E-2</v>
      </c>
      <c r="O188">
        <f t="shared" si="28"/>
        <v>5.3064486202832376E-4</v>
      </c>
      <c r="P188" s="4">
        <v>0.96250000000000002</v>
      </c>
      <c r="Q188" t="str">
        <f>VLOOKUP(U188,[2]BaseCases!$H$2:$K$143,3,FALSE)</f>
        <v>1.0100</v>
      </c>
      <c r="R188">
        <v>0</v>
      </c>
      <c r="S188">
        <v>0</v>
      </c>
      <c r="T188" t="e">
        <f>IF(V188="","Test_"&amp;A188&amp;"_"&amp;[2]Inputs!$A$1&amp;"_R0"&amp;"_SCR"&amp;ROUND(G188,2)&amp;"_XR"&amp;ROUND(H188,2)&amp;"_P"&amp;E188&amp;"_Q"&amp;VLOOKUP(F188,$X$622:$Y$626,2,FALSE),"Test_"&amp;A188&amp;"_"&amp;[2]Inputs!$A$1&amp;"_R0"&amp;"_SCR"&amp;ROUND(G188,2)&amp;"_XR"&amp;ROUND(H188,2)&amp;"_P"&amp;E188&amp;"_Q"&amp;VLOOKUP(F188,$X$622:$Y$626,2,FALSE)&amp;"_"&amp;V188)</f>
        <v>#N/A</v>
      </c>
      <c r="U188" t="str">
        <f t="shared" ref="U188" si="53">"PSSE_DMAT_BESSD_SCR"&amp;ROUND(G188,2)&amp;"_XR"&amp;ROUND(H188,2)&amp;"_P"&amp;E188&amp;"_Q"&amp;F188</f>
        <v>PSSE_DMAT_BESSD_SCR1000_XR10_P1_Q-0.395</v>
      </c>
    </row>
    <row r="189" spans="1:21" x14ac:dyDescent="0.25">
      <c r="A189" t="s">
        <v>512</v>
      </c>
      <c r="B189" s="4" t="s">
        <v>17</v>
      </c>
      <c r="C189" t="s">
        <v>38</v>
      </c>
      <c r="E189">
        <v>-1</v>
      </c>
      <c r="F189">
        <v>-0.39500000000000002</v>
      </c>
      <c r="G189">
        <v>1000</v>
      </c>
      <c r="H189">
        <v>10</v>
      </c>
      <c r="I189" t="str">
        <f>VLOOKUP(U189,[2]BaseCases!$H$2:$K$143,2,FALSE)</f>
        <v>1.0305</v>
      </c>
      <c r="J189">
        <v>0</v>
      </c>
      <c r="K189">
        <v>0</v>
      </c>
      <c r="L189">
        <f t="shared" si="26"/>
        <v>0</v>
      </c>
      <c r="M189">
        <f t="shared" si="27"/>
        <v>0</v>
      </c>
      <c r="N189">
        <f>[2]Inputs!$B$5^2/((G189*[2]Inputs!$B$7)*(SQRT(1+H189^2)))</f>
        <v>1.6670700002133512E-2</v>
      </c>
      <c r="O189">
        <f t="shared" si="28"/>
        <v>5.3064486202832376E-4</v>
      </c>
      <c r="P189" t="str">
        <f>VLOOKUP(U189,[2]BaseCases!$H$2:$K$143,4,FALSE)</f>
        <v>0.9625</v>
      </c>
      <c r="Q189" t="str">
        <f>VLOOKUP(U189,[2]BaseCases!$H$2:$K$143,3,FALSE)</f>
        <v>1.0100</v>
      </c>
      <c r="R189">
        <v>0</v>
      </c>
      <c r="S189">
        <v>0</v>
      </c>
      <c r="T189" t="e">
        <f>IF(V189="","Test_"&amp;A189&amp;"_"&amp;[2]Inputs!$A$1&amp;"_R0"&amp;"_SCR"&amp;ROUND(G189,2)&amp;"_XR"&amp;ROUND(H189,2)&amp;"_P"&amp;E189&amp;"_Q"&amp;VLOOKUP(F189,$X$622:$Y$626,2,FALSE),"Test_"&amp;A189&amp;"_"&amp;[2]Inputs!$A$1&amp;"_R0"&amp;"_SCR"&amp;ROUND(G189,2)&amp;"_XR"&amp;ROUND(H189,2)&amp;"_P"&amp;E189&amp;"_Q"&amp;VLOOKUP(F189,$X$622:$Y$626,2,FALSE)&amp;"_"&amp;V189)</f>
        <v>#N/A</v>
      </c>
      <c r="U189" t="str">
        <f>"PSSE_DMAT_BESSC_SCR"&amp;ROUND(G189,2)&amp;"_XR"&amp;ROUND(H189,2)&amp;"_P"&amp;E189&amp;"_Q"&amp;F189</f>
        <v>PSSE_DMAT_BESSC_SCR1000_XR10_P-1_Q-0.395</v>
      </c>
    </row>
    <row r="190" spans="1:21" x14ac:dyDescent="0.25">
      <c r="A190" t="s">
        <v>513</v>
      </c>
      <c r="B190" s="4" t="s">
        <v>17</v>
      </c>
      <c r="C190" t="s">
        <v>38</v>
      </c>
      <c r="E190">
        <v>1</v>
      </c>
      <c r="F190">
        <v>0.39500000000000002</v>
      </c>
      <c r="G190">
        <v>1000</v>
      </c>
      <c r="H190">
        <v>10</v>
      </c>
      <c r="I190" t="str">
        <f>VLOOKUP(U190,[2]BaseCases!$H$2:$K$143,2,FALSE)</f>
        <v>1.0295</v>
      </c>
      <c r="J190">
        <v>0</v>
      </c>
      <c r="K190">
        <v>0</v>
      </c>
      <c r="L190">
        <f t="shared" si="26"/>
        <v>0</v>
      </c>
      <c r="M190">
        <f t="shared" si="27"/>
        <v>0</v>
      </c>
      <c r="N190">
        <f>[2]Inputs!$B$5^2/((G190*[2]Inputs!$B$7)*(SQRT(1+H190^2)))</f>
        <v>1.6670700002133512E-2</v>
      </c>
      <c r="O190">
        <f t="shared" si="28"/>
        <v>5.3064486202832376E-4</v>
      </c>
      <c r="P190" s="4">
        <v>0.96250000000000002</v>
      </c>
      <c r="Q190" t="str">
        <f>VLOOKUP(U190,[2]BaseCases!$H$2:$K$143,3,FALSE)</f>
        <v>1.0500</v>
      </c>
      <c r="R190">
        <v>0</v>
      </c>
      <c r="S190">
        <v>0</v>
      </c>
      <c r="T190" t="e">
        <f>IF(V190="","Test_"&amp;A190&amp;"_"&amp;[2]Inputs!$A$1&amp;"_R0"&amp;"_SCR"&amp;ROUND(G190,2)&amp;"_XR"&amp;ROUND(H190,2)&amp;"_P"&amp;E190&amp;"_Q"&amp;VLOOKUP(F190,$X$622:$Y$626,2,FALSE),"Test_"&amp;A190&amp;"_"&amp;[2]Inputs!$A$1&amp;"_R0"&amp;"_SCR"&amp;ROUND(G190,2)&amp;"_XR"&amp;ROUND(H190,2)&amp;"_P"&amp;E190&amp;"_Q"&amp;VLOOKUP(F190,$X$622:$Y$626,2,FALSE)&amp;"_"&amp;V190)</f>
        <v>#N/A</v>
      </c>
      <c r="U190" t="str">
        <f t="shared" ref="U190" si="54">"PSSE_DMAT_BESSD_SCR"&amp;ROUND(G190,2)&amp;"_XR"&amp;ROUND(H190,2)&amp;"_P"&amp;E190&amp;"_Q"&amp;F190</f>
        <v>PSSE_DMAT_BESSD_SCR1000_XR10_P1_Q0.395</v>
      </c>
    </row>
    <row r="191" spans="1:21" x14ac:dyDescent="0.25">
      <c r="A191" t="s">
        <v>514</v>
      </c>
      <c r="B191" s="4" t="s">
        <v>17</v>
      </c>
      <c r="C191" t="s">
        <v>38</v>
      </c>
      <c r="E191">
        <v>-1</v>
      </c>
      <c r="F191">
        <v>0.39500000000000002</v>
      </c>
      <c r="G191">
        <v>1000</v>
      </c>
      <c r="H191">
        <v>10</v>
      </c>
      <c r="I191" t="str">
        <f>VLOOKUP(U191,[2]BaseCases!$H$2:$K$143,2,FALSE)</f>
        <v>1.0297</v>
      </c>
      <c r="J191">
        <v>0</v>
      </c>
      <c r="K191">
        <v>0</v>
      </c>
      <c r="L191">
        <f t="shared" si="26"/>
        <v>0</v>
      </c>
      <c r="M191">
        <f t="shared" si="27"/>
        <v>0</v>
      </c>
      <c r="N191">
        <f>[2]Inputs!$B$5^2/((G191*[2]Inputs!$B$7)*(SQRT(1+H191^2)))</f>
        <v>1.6670700002133512E-2</v>
      </c>
      <c r="O191">
        <f t="shared" si="28"/>
        <v>5.3064486202832376E-4</v>
      </c>
      <c r="P191" t="str">
        <f>VLOOKUP(U191,[2]BaseCases!$H$2:$K$143,4,FALSE)</f>
        <v>1.0500</v>
      </c>
      <c r="Q191" t="str">
        <f>VLOOKUP(U191,[2]BaseCases!$H$2:$K$143,3,FALSE)</f>
        <v>1.0500</v>
      </c>
      <c r="R191">
        <v>0</v>
      </c>
      <c r="S191">
        <v>0</v>
      </c>
      <c r="T191" t="e">
        <f>IF(V191="","Test_"&amp;A191&amp;"_"&amp;[2]Inputs!$A$1&amp;"_R0"&amp;"_SCR"&amp;ROUND(G191,2)&amp;"_XR"&amp;ROUND(H191,2)&amp;"_P"&amp;E191&amp;"_Q"&amp;VLOOKUP(F191,$X$622:$Y$626,2,FALSE),"Test_"&amp;A191&amp;"_"&amp;[2]Inputs!$A$1&amp;"_R0"&amp;"_SCR"&amp;ROUND(G191,2)&amp;"_XR"&amp;ROUND(H191,2)&amp;"_P"&amp;E191&amp;"_Q"&amp;VLOOKUP(F191,$X$622:$Y$626,2,FALSE)&amp;"_"&amp;V191)</f>
        <v>#N/A</v>
      </c>
      <c r="U191" t="str">
        <f>"PSSE_DMAT_BESSC_SCR"&amp;ROUND(G191,2)&amp;"_XR"&amp;ROUND(H191,2)&amp;"_P"&amp;E191&amp;"_Q"&amp;F191</f>
        <v>PSSE_DMAT_BESSC_SCR1000_XR10_P-1_Q0.395</v>
      </c>
    </row>
    <row r="192" spans="1:21" x14ac:dyDescent="0.25">
      <c r="A192" t="s">
        <v>515</v>
      </c>
      <c r="B192" s="4" t="s">
        <v>17</v>
      </c>
      <c r="C192" t="s">
        <v>39</v>
      </c>
      <c r="E192">
        <v>1</v>
      </c>
      <c r="F192">
        <v>0.39500000000000002</v>
      </c>
      <c r="G192">
        <v>1000</v>
      </c>
      <c r="H192">
        <v>10</v>
      </c>
      <c r="I192" t="str">
        <f>VLOOKUP(U192,[2]BaseCases!$H$2:$K$143,2,FALSE)</f>
        <v>1.0295</v>
      </c>
      <c r="J192">
        <v>0</v>
      </c>
      <c r="K192">
        <v>0</v>
      </c>
      <c r="L192">
        <f t="shared" si="26"/>
        <v>0</v>
      </c>
      <c r="M192">
        <f t="shared" si="27"/>
        <v>0</v>
      </c>
      <c r="N192">
        <f>[2]Inputs!$B$5^2/((G192*[2]Inputs!$B$7)*(SQRT(1+H192^2)))</f>
        <v>1.6670700002133512E-2</v>
      </c>
      <c r="O192">
        <f t="shared" si="28"/>
        <v>5.3064486202832376E-4</v>
      </c>
      <c r="P192" t="str">
        <f>VLOOKUP(U192,[2]BaseCases!$H$2:$K$143,4,FALSE)</f>
        <v>1.0625</v>
      </c>
      <c r="Q192" t="str">
        <f>VLOOKUP(U192,[2]BaseCases!$H$2:$K$143,3,FALSE)</f>
        <v>1.0500</v>
      </c>
      <c r="R192">
        <v>0</v>
      </c>
      <c r="S192">
        <v>0</v>
      </c>
      <c r="T192" t="e">
        <f>IF(V192="","Test_"&amp;A192&amp;"_"&amp;[2]Inputs!$A$1&amp;"_R0"&amp;"_SCR"&amp;ROUND(G192,2)&amp;"_XR"&amp;ROUND(H192,2)&amp;"_P"&amp;E192&amp;"_Q"&amp;VLOOKUP(F192,$X$622:$Y$626,2,FALSE),"Test_"&amp;A192&amp;"_"&amp;[2]Inputs!$A$1&amp;"_R0"&amp;"_SCR"&amp;ROUND(G192,2)&amp;"_XR"&amp;ROUND(H192,2)&amp;"_P"&amp;E192&amp;"_Q"&amp;VLOOKUP(F192,$X$622:$Y$626,2,FALSE)&amp;"_"&amp;V192)</f>
        <v>#N/A</v>
      </c>
      <c r="U192" t="str">
        <f t="shared" ref="U192" si="55">"PSSE_DMAT_BESSD_SCR"&amp;ROUND(G192,2)&amp;"_XR"&amp;ROUND(H192,2)&amp;"_P"&amp;E192&amp;"_Q"&amp;F192</f>
        <v>PSSE_DMAT_BESSD_SCR1000_XR10_P1_Q0.395</v>
      </c>
    </row>
    <row r="193" spans="1:21" x14ac:dyDescent="0.25">
      <c r="A193" t="s">
        <v>516</v>
      </c>
      <c r="B193" s="4" t="s">
        <v>17</v>
      </c>
      <c r="C193" t="s">
        <v>39</v>
      </c>
      <c r="E193">
        <v>-1</v>
      </c>
      <c r="F193">
        <v>0.39500000000000002</v>
      </c>
      <c r="G193">
        <v>1000</v>
      </c>
      <c r="H193">
        <v>10</v>
      </c>
      <c r="I193" t="str">
        <f>VLOOKUP(U193,[2]BaseCases!$H$2:$K$143,2,FALSE)</f>
        <v>1.0297</v>
      </c>
      <c r="J193">
        <v>0</v>
      </c>
      <c r="K193">
        <v>0</v>
      </c>
      <c r="L193">
        <f t="shared" si="26"/>
        <v>0</v>
      </c>
      <c r="M193">
        <f t="shared" si="27"/>
        <v>0</v>
      </c>
      <c r="N193">
        <f>[2]Inputs!$B$5^2/((G193*[2]Inputs!$B$7)*(SQRT(1+H193^2)))</f>
        <v>1.6670700002133512E-2</v>
      </c>
      <c r="O193">
        <f t="shared" si="28"/>
        <v>5.3064486202832376E-4</v>
      </c>
      <c r="P193" t="str">
        <f>VLOOKUP(U193,[2]BaseCases!$H$2:$K$143,4,FALSE)</f>
        <v>1.0500</v>
      </c>
      <c r="Q193" t="str">
        <f>VLOOKUP(U193,[2]BaseCases!$H$2:$K$143,3,FALSE)</f>
        <v>1.0500</v>
      </c>
      <c r="R193">
        <v>0</v>
      </c>
      <c r="S193">
        <v>0</v>
      </c>
      <c r="T193" t="e">
        <f>IF(V193="","Test_"&amp;A193&amp;"_"&amp;[2]Inputs!$A$1&amp;"_R0"&amp;"_SCR"&amp;ROUND(G193,2)&amp;"_XR"&amp;ROUND(H193,2)&amp;"_P"&amp;E193&amp;"_Q"&amp;VLOOKUP(F193,$X$622:$Y$626,2,FALSE),"Test_"&amp;A193&amp;"_"&amp;[2]Inputs!$A$1&amp;"_R0"&amp;"_SCR"&amp;ROUND(G193,2)&amp;"_XR"&amp;ROUND(H193,2)&amp;"_P"&amp;E193&amp;"_Q"&amp;VLOOKUP(F193,$X$622:$Y$626,2,FALSE)&amp;"_"&amp;V193)</f>
        <v>#N/A</v>
      </c>
      <c r="U193" t="str">
        <f>"PSSE_DMAT_BESSC_SCR"&amp;ROUND(G193,2)&amp;"_XR"&amp;ROUND(H193,2)&amp;"_P"&amp;E193&amp;"_Q"&amp;F193</f>
        <v>PSSE_DMAT_BESSC_SCR1000_XR10_P-1_Q0.395</v>
      </c>
    </row>
    <row r="194" spans="1:21" x14ac:dyDescent="0.25">
      <c r="A194" t="s">
        <v>517</v>
      </c>
      <c r="B194" s="4" t="s">
        <v>17</v>
      </c>
      <c r="C194" t="s">
        <v>39</v>
      </c>
      <c r="E194">
        <v>1</v>
      </c>
      <c r="F194">
        <v>-0.39500000000000002</v>
      </c>
      <c r="G194">
        <v>1000</v>
      </c>
      <c r="H194">
        <v>10</v>
      </c>
      <c r="I194" t="str">
        <f>VLOOKUP(U194,[2]BaseCases!$H$2:$K$143,2,FALSE)</f>
        <v>1.0303</v>
      </c>
      <c r="J194">
        <v>0</v>
      </c>
      <c r="K194">
        <v>0</v>
      </c>
      <c r="L194">
        <f t="shared" ref="L194:L257" si="56">N194*S194</f>
        <v>0</v>
      </c>
      <c r="M194">
        <f t="shared" ref="M194:M257" si="57">O194*S194</f>
        <v>0</v>
      </c>
      <c r="N194">
        <f>[2]Inputs!$B$5^2/((G194*[2]Inputs!$B$7)*(SQRT(1+H194^2)))</f>
        <v>1.6670700002133512E-2</v>
      </c>
      <c r="O194">
        <f t="shared" ref="O194:O257" si="58">N194*H194/(2*PI()*50)</f>
        <v>5.3064486202832376E-4</v>
      </c>
      <c r="P194" t="str">
        <f>VLOOKUP(U194,[2]BaseCases!$H$2:$K$143,4,FALSE)</f>
        <v>0.9750</v>
      </c>
      <c r="Q194" t="str">
        <f>VLOOKUP(U194,[2]BaseCases!$H$2:$K$143,3,FALSE)</f>
        <v>1.0100</v>
      </c>
      <c r="R194">
        <v>0</v>
      </c>
      <c r="S194">
        <v>0</v>
      </c>
      <c r="T194" t="e">
        <f>IF(V194="","Test_"&amp;A194&amp;"_"&amp;[2]Inputs!$A$1&amp;"_R0"&amp;"_SCR"&amp;ROUND(G194,2)&amp;"_XR"&amp;ROUND(H194,2)&amp;"_P"&amp;E194&amp;"_Q"&amp;VLOOKUP(F194,$X$622:$Y$626,2,FALSE),"Test_"&amp;A194&amp;"_"&amp;[2]Inputs!$A$1&amp;"_R0"&amp;"_SCR"&amp;ROUND(G194,2)&amp;"_XR"&amp;ROUND(H194,2)&amp;"_P"&amp;E194&amp;"_Q"&amp;VLOOKUP(F194,$X$622:$Y$626,2,FALSE)&amp;"_"&amp;V194)</f>
        <v>#N/A</v>
      </c>
      <c r="U194" t="str">
        <f t="shared" ref="U194" si="59">"PSSE_DMAT_BESSD_SCR"&amp;ROUND(G194,2)&amp;"_XR"&amp;ROUND(H194,2)&amp;"_P"&amp;E194&amp;"_Q"&amp;F194</f>
        <v>PSSE_DMAT_BESSD_SCR1000_XR10_P1_Q-0.395</v>
      </c>
    </row>
    <row r="195" spans="1:21" x14ac:dyDescent="0.25">
      <c r="A195" t="s">
        <v>518</v>
      </c>
      <c r="B195" s="4" t="s">
        <v>17</v>
      </c>
      <c r="C195" t="s">
        <v>39</v>
      </c>
      <c r="E195">
        <v>-1</v>
      </c>
      <c r="F195">
        <v>-0.39500000000000002</v>
      </c>
      <c r="G195">
        <v>1000</v>
      </c>
      <c r="H195">
        <v>10</v>
      </c>
      <c r="I195" t="str">
        <f>VLOOKUP(U195,[2]BaseCases!$H$2:$K$143,2,FALSE)</f>
        <v>1.0305</v>
      </c>
      <c r="J195">
        <v>0</v>
      </c>
      <c r="K195">
        <v>0</v>
      </c>
      <c r="L195">
        <f t="shared" si="56"/>
        <v>0</v>
      </c>
      <c r="M195">
        <f t="shared" si="57"/>
        <v>0</v>
      </c>
      <c r="N195">
        <f>[2]Inputs!$B$5^2/((G195*[2]Inputs!$B$7)*(SQRT(1+H195^2)))</f>
        <v>1.6670700002133512E-2</v>
      </c>
      <c r="O195">
        <f t="shared" si="58"/>
        <v>5.3064486202832376E-4</v>
      </c>
      <c r="P195" t="str">
        <f>VLOOKUP(U195,[2]BaseCases!$H$2:$K$143,4,FALSE)</f>
        <v>0.9625</v>
      </c>
      <c r="Q195" t="str">
        <f>VLOOKUP(U195,[2]BaseCases!$H$2:$K$143,3,FALSE)</f>
        <v>1.0100</v>
      </c>
      <c r="R195">
        <v>0</v>
      </c>
      <c r="S195">
        <v>0</v>
      </c>
      <c r="T195" t="e">
        <f>IF(V195="","Test_"&amp;A195&amp;"_"&amp;[2]Inputs!$A$1&amp;"_R0"&amp;"_SCR"&amp;ROUND(G195,2)&amp;"_XR"&amp;ROUND(H195,2)&amp;"_P"&amp;E195&amp;"_Q"&amp;VLOOKUP(F195,$X$622:$Y$626,2,FALSE),"Test_"&amp;A195&amp;"_"&amp;[2]Inputs!$A$1&amp;"_R0"&amp;"_SCR"&amp;ROUND(G195,2)&amp;"_XR"&amp;ROUND(H195,2)&amp;"_P"&amp;E195&amp;"_Q"&amp;VLOOKUP(F195,$X$622:$Y$626,2,FALSE)&amp;"_"&amp;V195)</f>
        <v>#N/A</v>
      </c>
      <c r="U195" t="str">
        <f>"PSSE_DMAT_BESSC_SCR"&amp;ROUND(G195,2)&amp;"_XR"&amp;ROUND(H195,2)&amp;"_P"&amp;E195&amp;"_Q"&amp;F195</f>
        <v>PSSE_DMAT_BESSC_SCR1000_XR10_P-1_Q-0.395</v>
      </c>
    </row>
    <row r="196" spans="1:21" x14ac:dyDescent="0.25">
      <c r="A196" t="s">
        <v>519</v>
      </c>
      <c r="B196" s="4" t="s">
        <v>17</v>
      </c>
      <c r="C196" t="s">
        <v>318</v>
      </c>
      <c r="E196">
        <v>1</v>
      </c>
      <c r="F196">
        <v>0.39500000000000002</v>
      </c>
      <c r="G196">
        <v>1000</v>
      </c>
      <c r="H196">
        <v>10</v>
      </c>
      <c r="I196" t="str">
        <f>VLOOKUP(U196,[2]BaseCases!$H$2:$K$143,2,FALSE)</f>
        <v>1.0295</v>
      </c>
      <c r="J196">
        <v>0</v>
      </c>
      <c r="K196">
        <v>0</v>
      </c>
      <c r="L196">
        <f t="shared" si="56"/>
        <v>0</v>
      </c>
      <c r="M196">
        <f t="shared" si="57"/>
        <v>0</v>
      </c>
      <c r="N196">
        <f>[2]Inputs!$B$5^2/((G196*[2]Inputs!$B$7)*(SQRT(1+H196^2)))</f>
        <v>1.6670700002133512E-2</v>
      </c>
      <c r="O196">
        <f t="shared" si="58"/>
        <v>5.3064486202832376E-4</v>
      </c>
      <c r="P196" t="str">
        <f>VLOOKUP(U196,[2]BaseCases!$H$2:$K$143,4,FALSE)</f>
        <v>1.0625</v>
      </c>
      <c r="Q196" t="str">
        <f>VLOOKUP(U196,[2]BaseCases!$H$2:$K$143,3,FALSE)</f>
        <v>1.0500</v>
      </c>
      <c r="R196">
        <v>0</v>
      </c>
      <c r="S196">
        <v>0</v>
      </c>
      <c r="T196" t="e">
        <f>IF(V196="","Test_"&amp;A196&amp;"_"&amp;[2]Inputs!$A$1&amp;"_R0"&amp;"_SCR"&amp;ROUND(G196,2)&amp;"_XR"&amp;ROUND(H196,2)&amp;"_P"&amp;E196&amp;"_Q"&amp;VLOOKUP(F196,$X$622:$Y$626,2,FALSE),"Test_"&amp;A196&amp;"_"&amp;[2]Inputs!$A$1&amp;"_R0"&amp;"_SCR"&amp;ROUND(G196,2)&amp;"_XR"&amp;ROUND(H196,2)&amp;"_P"&amp;E196&amp;"_Q"&amp;VLOOKUP(F196,$X$622:$Y$626,2,FALSE)&amp;"_"&amp;V196)</f>
        <v>#N/A</v>
      </c>
      <c r="U196" t="str">
        <f t="shared" ref="U196:U197" si="60">"PSSE_DMAT_BESSD_SCR"&amp;ROUND(G196,2)&amp;"_XR"&amp;ROUND(H196,2)&amp;"_P"&amp;E196&amp;"_Q"&amp;F196</f>
        <v>PSSE_DMAT_BESSD_SCR1000_XR10_P1_Q0.395</v>
      </c>
    </row>
    <row r="197" spans="1:21" x14ac:dyDescent="0.25">
      <c r="A197" t="s">
        <v>520</v>
      </c>
      <c r="B197" s="4" t="s">
        <v>17</v>
      </c>
      <c r="C197" t="s">
        <v>318</v>
      </c>
      <c r="E197">
        <v>1</v>
      </c>
      <c r="F197">
        <v>-0.39500000000000002</v>
      </c>
      <c r="G197">
        <v>1000</v>
      </c>
      <c r="H197">
        <v>10</v>
      </c>
      <c r="I197" t="str">
        <f>VLOOKUP(U197,[2]BaseCases!$H$2:$K$143,2,FALSE)</f>
        <v>1.0303</v>
      </c>
      <c r="J197">
        <v>0</v>
      </c>
      <c r="K197">
        <v>0</v>
      </c>
      <c r="L197">
        <f t="shared" si="56"/>
        <v>0</v>
      </c>
      <c r="M197">
        <f t="shared" si="57"/>
        <v>0</v>
      </c>
      <c r="N197">
        <f>[2]Inputs!$B$5^2/((G197*[2]Inputs!$B$7)*(SQRT(1+H197^2)))</f>
        <v>1.6670700002133512E-2</v>
      </c>
      <c r="O197">
        <f t="shared" si="58"/>
        <v>5.3064486202832376E-4</v>
      </c>
      <c r="P197" t="str">
        <f>VLOOKUP(U197,[2]BaseCases!$H$2:$K$143,4,FALSE)</f>
        <v>0.9750</v>
      </c>
      <c r="Q197" t="str">
        <f>VLOOKUP(U197,[2]BaseCases!$H$2:$K$143,3,FALSE)</f>
        <v>1.0100</v>
      </c>
      <c r="R197">
        <v>0</v>
      </c>
      <c r="S197">
        <v>0</v>
      </c>
      <c r="T197" t="e">
        <f>IF(V197="","Test_"&amp;A197&amp;"_"&amp;[2]Inputs!$A$1&amp;"_R0"&amp;"_SCR"&amp;ROUND(G197,2)&amp;"_XR"&amp;ROUND(H197,2)&amp;"_P"&amp;E197&amp;"_Q"&amp;VLOOKUP(F197,$X$622:$Y$626,2,FALSE),"Test_"&amp;A197&amp;"_"&amp;[2]Inputs!$A$1&amp;"_R0"&amp;"_SCR"&amp;ROUND(G197,2)&amp;"_XR"&amp;ROUND(H197,2)&amp;"_P"&amp;E197&amp;"_Q"&amp;VLOOKUP(F197,$X$622:$Y$626,2,FALSE)&amp;"_"&amp;V197)</f>
        <v>#N/A</v>
      </c>
      <c r="U197" t="str">
        <f t="shared" si="60"/>
        <v>PSSE_DMAT_BESSD_SCR1000_XR10_P1_Q-0.395</v>
      </c>
    </row>
    <row r="198" spans="1:21" x14ac:dyDescent="0.25">
      <c r="A198" t="s">
        <v>521</v>
      </c>
      <c r="B198" s="4" t="s">
        <v>17</v>
      </c>
      <c r="C198" t="s">
        <v>318</v>
      </c>
      <c r="E198">
        <v>-1</v>
      </c>
      <c r="F198">
        <v>0.39500000000000002</v>
      </c>
      <c r="G198">
        <v>1000</v>
      </c>
      <c r="H198">
        <v>10</v>
      </c>
      <c r="I198" t="str">
        <f>VLOOKUP(U198,[2]BaseCases!$H$2:$K$143,2,FALSE)</f>
        <v>1.0297</v>
      </c>
      <c r="J198">
        <v>0</v>
      </c>
      <c r="K198">
        <v>0</v>
      </c>
      <c r="L198">
        <f t="shared" si="56"/>
        <v>0</v>
      </c>
      <c r="M198">
        <f t="shared" si="57"/>
        <v>0</v>
      </c>
      <c r="N198">
        <f>[2]Inputs!$B$5^2/((G198*[2]Inputs!$B$7)*(SQRT(1+H198^2)))</f>
        <v>1.6670700002133512E-2</v>
      </c>
      <c r="O198">
        <f t="shared" si="58"/>
        <v>5.3064486202832376E-4</v>
      </c>
      <c r="P198" t="str">
        <f>VLOOKUP(U198,[2]BaseCases!$H$2:$K$143,4,FALSE)</f>
        <v>1.0500</v>
      </c>
      <c r="Q198" t="str">
        <f>VLOOKUP(U198,[2]BaseCases!$H$2:$K$143,3,FALSE)</f>
        <v>1.0500</v>
      </c>
      <c r="R198">
        <v>0</v>
      </c>
      <c r="S198">
        <v>0</v>
      </c>
      <c r="T198" t="e">
        <f>IF(V198="","Test_"&amp;A198&amp;"_"&amp;[2]Inputs!$A$1&amp;"_R0"&amp;"_SCR"&amp;ROUND(G198,2)&amp;"_XR"&amp;ROUND(H198,2)&amp;"_P"&amp;E198&amp;"_Q"&amp;VLOOKUP(F198,$X$622:$Y$626,2,FALSE),"Test_"&amp;A198&amp;"_"&amp;[2]Inputs!$A$1&amp;"_R0"&amp;"_SCR"&amp;ROUND(G198,2)&amp;"_XR"&amp;ROUND(H198,2)&amp;"_P"&amp;E198&amp;"_Q"&amp;VLOOKUP(F198,$X$622:$Y$626,2,FALSE)&amp;"_"&amp;V198)</f>
        <v>#N/A</v>
      </c>
      <c r="U198" t="str">
        <f t="shared" ref="U198:U199" si="61">"PSSE_DMAT_BESSC_SCR"&amp;ROUND(G198,2)&amp;"_XR"&amp;ROUND(H198,2)&amp;"_P"&amp;E198&amp;"_Q"&amp;F198</f>
        <v>PSSE_DMAT_BESSC_SCR1000_XR10_P-1_Q0.395</v>
      </c>
    </row>
    <row r="199" spans="1:21" x14ac:dyDescent="0.25">
      <c r="A199" t="s">
        <v>522</v>
      </c>
      <c r="B199" s="4" t="s">
        <v>17</v>
      </c>
      <c r="C199" t="s">
        <v>318</v>
      </c>
      <c r="E199">
        <v>-1</v>
      </c>
      <c r="F199">
        <v>-0.39500000000000002</v>
      </c>
      <c r="G199">
        <v>1000</v>
      </c>
      <c r="H199">
        <v>10</v>
      </c>
      <c r="I199" t="str">
        <f>VLOOKUP(U199,[2]BaseCases!$H$2:$K$143,2,FALSE)</f>
        <v>1.0305</v>
      </c>
      <c r="J199">
        <v>0</v>
      </c>
      <c r="K199">
        <v>0</v>
      </c>
      <c r="L199">
        <f t="shared" si="56"/>
        <v>0</v>
      </c>
      <c r="M199">
        <f t="shared" si="57"/>
        <v>0</v>
      </c>
      <c r="N199">
        <f>[2]Inputs!$B$5^2/((G199*[2]Inputs!$B$7)*(SQRT(1+H199^2)))</f>
        <v>1.6670700002133512E-2</v>
      </c>
      <c r="O199">
        <f t="shared" si="58"/>
        <v>5.3064486202832376E-4</v>
      </c>
      <c r="P199" t="str">
        <f>VLOOKUP(U199,[2]BaseCases!$H$2:$K$143,4,FALSE)</f>
        <v>0.9625</v>
      </c>
      <c r="Q199" t="str">
        <f>VLOOKUP(U199,[2]BaseCases!$H$2:$K$143,3,FALSE)</f>
        <v>1.0100</v>
      </c>
      <c r="R199">
        <v>0</v>
      </c>
      <c r="S199">
        <v>0</v>
      </c>
      <c r="T199" t="e">
        <f>IF(V199="","Test_"&amp;A199&amp;"_"&amp;[2]Inputs!$A$1&amp;"_R0"&amp;"_SCR"&amp;ROUND(G199,2)&amp;"_XR"&amp;ROUND(H199,2)&amp;"_P"&amp;E199&amp;"_Q"&amp;VLOOKUP(F199,$X$622:$Y$626,2,FALSE),"Test_"&amp;A199&amp;"_"&amp;[2]Inputs!$A$1&amp;"_R0"&amp;"_SCR"&amp;ROUND(G199,2)&amp;"_XR"&amp;ROUND(H199,2)&amp;"_P"&amp;E199&amp;"_Q"&amp;VLOOKUP(F199,$X$622:$Y$626,2,FALSE)&amp;"_"&amp;V199)</f>
        <v>#N/A</v>
      </c>
      <c r="U199" t="str">
        <f t="shared" si="61"/>
        <v>PSSE_DMAT_BESSC_SCR1000_XR10_P-1_Q-0.395</v>
      </c>
    </row>
    <row r="200" spans="1:21" x14ac:dyDescent="0.25">
      <c r="A200" t="s">
        <v>523</v>
      </c>
      <c r="B200" s="4" t="s">
        <v>17</v>
      </c>
      <c r="C200" t="s">
        <v>318</v>
      </c>
      <c r="E200">
        <v>1</v>
      </c>
      <c r="F200">
        <v>0.39500000000000002</v>
      </c>
      <c r="G200">
        <v>1000</v>
      </c>
      <c r="H200">
        <v>10</v>
      </c>
      <c r="I200" t="str">
        <f>VLOOKUP(U200,[2]BaseCases!$H$2:$K$143,2,FALSE)</f>
        <v>1.0295</v>
      </c>
      <c r="J200">
        <v>0</v>
      </c>
      <c r="K200">
        <v>0</v>
      </c>
      <c r="L200">
        <f t="shared" si="56"/>
        <v>0</v>
      </c>
      <c r="M200">
        <f t="shared" si="57"/>
        <v>0</v>
      </c>
      <c r="N200">
        <f>[2]Inputs!$B$5^2/((G200*[2]Inputs!$B$7)*(SQRT(1+H200^2)))</f>
        <v>1.6670700002133512E-2</v>
      </c>
      <c r="O200">
        <f t="shared" si="58"/>
        <v>5.3064486202832376E-4</v>
      </c>
      <c r="P200" t="str">
        <f>VLOOKUP(U200,[2]BaseCases!$H$2:$K$143,4,FALSE)</f>
        <v>1.0625</v>
      </c>
      <c r="Q200" t="str">
        <f>VLOOKUP(U200,[2]BaseCases!$H$2:$K$143,3,FALSE)</f>
        <v>1.0500</v>
      </c>
      <c r="R200">
        <v>0</v>
      </c>
      <c r="S200">
        <v>0</v>
      </c>
      <c r="T200" t="e">
        <f>IF(V200="","Test_"&amp;A200&amp;"_"&amp;[2]Inputs!$A$1&amp;"_R0"&amp;"_SCR"&amp;ROUND(G200,2)&amp;"_XR"&amp;ROUND(H200,2)&amp;"_P"&amp;E200&amp;"_Q"&amp;VLOOKUP(F200,$X$622:$Y$626,2,FALSE),"Test_"&amp;A200&amp;"_"&amp;[2]Inputs!$A$1&amp;"_R0"&amp;"_SCR"&amp;ROUND(G200,2)&amp;"_XR"&amp;ROUND(H200,2)&amp;"_P"&amp;E200&amp;"_Q"&amp;VLOOKUP(F200,$X$622:$Y$626,2,FALSE)&amp;"_"&amp;V200)</f>
        <v>#N/A</v>
      </c>
      <c r="U200" t="str">
        <f t="shared" ref="U200:U201" si="62">"PSSE_DMAT_BESSD_SCR"&amp;ROUND(G200,2)&amp;"_XR"&amp;ROUND(H200,2)&amp;"_P"&amp;E200&amp;"_Q"&amp;F200</f>
        <v>PSSE_DMAT_BESSD_SCR1000_XR10_P1_Q0.395</v>
      </c>
    </row>
    <row r="201" spans="1:21" x14ac:dyDescent="0.25">
      <c r="A201" t="s">
        <v>524</v>
      </c>
      <c r="B201" s="4" t="s">
        <v>17</v>
      </c>
      <c r="C201" t="s">
        <v>318</v>
      </c>
      <c r="E201">
        <v>1</v>
      </c>
      <c r="F201">
        <v>-0.39500000000000002</v>
      </c>
      <c r="G201">
        <v>1000</v>
      </c>
      <c r="H201">
        <v>10</v>
      </c>
      <c r="I201" t="str">
        <f>VLOOKUP(U201,[2]BaseCases!$H$2:$K$143,2,FALSE)</f>
        <v>1.0303</v>
      </c>
      <c r="J201">
        <v>0</v>
      </c>
      <c r="K201">
        <v>0</v>
      </c>
      <c r="L201">
        <f t="shared" si="56"/>
        <v>0</v>
      </c>
      <c r="M201">
        <f t="shared" si="57"/>
        <v>0</v>
      </c>
      <c r="N201">
        <f>[2]Inputs!$B$5^2/((G201*[2]Inputs!$B$7)*(SQRT(1+H201^2)))</f>
        <v>1.6670700002133512E-2</v>
      </c>
      <c r="O201">
        <f t="shared" si="58"/>
        <v>5.3064486202832376E-4</v>
      </c>
      <c r="P201" t="str">
        <f>VLOOKUP(U201,[2]BaseCases!$H$2:$K$143,4,FALSE)</f>
        <v>0.9750</v>
      </c>
      <c r="Q201" t="str">
        <f>VLOOKUP(U201,[2]BaseCases!$H$2:$K$143,3,FALSE)</f>
        <v>1.0100</v>
      </c>
      <c r="R201">
        <v>0</v>
      </c>
      <c r="S201">
        <v>0</v>
      </c>
      <c r="T201" t="e">
        <f>IF(V201="","Test_"&amp;A201&amp;"_"&amp;[2]Inputs!$A$1&amp;"_R0"&amp;"_SCR"&amp;ROUND(G201,2)&amp;"_XR"&amp;ROUND(H201,2)&amp;"_P"&amp;E201&amp;"_Q"&amp;VLOOKUP(F201,$X$622:$Y$626,2,FALSE),"Test_"&amp;A201&amp;"_"&amp;[2]Inputs!$A$1&amp;"_R0"&amp;"_SCR"&amp;ROUND(G201,2)&amp;"_XR"&amp;ROUND(H201,2)&amp;"_P"&amp;E201&amp;"_Q"&amp;VLOOKUP(F201,$X$622:$Y$626,2,FALSE)&amp;"_"&amp;V201)</f>
        <v>#N/A</v>
      </c>
      <c r="U201" t="str">
        <f t="shared" si="62"/>
        <v>PSSE_DMAT_BESSD_SCR1000_XR10_P1_Q-0.395</v>
      </c>
    </row>
    <row r="202" spans="1:21" x14ac:dyDescent="0.25">
      <c r="A202" t="s">
        <v>525</v>
      </c>
      <c r="B202" s="4" t="s">
        <v>17</v>
      </c>
      <c r="C202" t="s">
        <v>318</v>
      </c>
      <c r="E202">
        <v>-1</v>
      </c>
      <c r="F202">
        <v>0.39500000000000002</v>
      </c>
      <c r="G202">
        <v>1000</v>
      </c>
      <c r="H202">
        <v>10</v>
      </c>
      <c r="I202" t="str">
        <f>VLOOKUP(U202,[2]BaseCases!$H$2:$K$143,2,FALSE)</f>
        <v>1.0297</v>
      </c>
      <c r="J202">
        <v>0</v>
      </c>
      <c r="K202">
        <v>0</v>
      </c>
      <c r="L202">
        <f t="shared" si="56"/>
        <v>0</v>
      </c>
      <c r="M202">
        <f t="shared" si="57"/>
        <v>0</v>
      </c>
      <c r="N202">
        <f>[2]Inputs!$B$5^2/((G202*[2]Inputs!$B$7)*(SQRT(1+H202^2)))</f>
        <v>1.6670700002133512E-2</v>
      </c>
      <c r="O202">
        <f t="shared" si="58"/>
        <v>5.3064486202832376E-4</v>
      </c>
      <c r="P202" t="str">
        <f>VLOOKUP(U202,[2]BaseCases!$H$2:$K$143,4,FALSE)</f>
        <v>1.0500</v>
      </c>
      <c r="Q202" t="str">
        <f>VLOOKUP(U202,[2]BaseCases!$H$2:$K$143,3,FALSE)</f>
        <v>1.0500</v>
      </c>
      <c r="R202">
        <v>0</v>
      </c>
      <c r="S202">
        <v>0</v>
      </c>
      <c r="T202" t="e">
        <f>IF(V202="","Test_"&amp;A202&amp;"_"&amp;[2]Inputs!$A$1&amp;"_R0"&amp;"_SCR"&amp;ROUND(G202,2)&amp;"_XR"&amp;ROUND(H202,2)&amp;"_P"&amp;E202&amp;"_Q"&amp;VLOOKUP(F202,$X$622:$Y$626,2,FALSE),"Test_"&amp;A202&amp;"_"&amp;[2]Inputs!$A$1&amp;"_R0"&amp;"_SCR"&amp;ROUND(G202,2)&amp;"_XR"&amp;ROUND(H202,2)&amp;"_P"&amp;E202&amp;"_Q"&amp;VLOOKUP(F202,$X$622:$Y$626,2,FALSE)&amp;"_"&amp;V202)</f>
        <v>#N/A</v>
      </c>
      <c r="U202" t="str">
        <f t="shared" ref="U202:U205" si="63">"PSSE_DMAT_BESSC_SCR"&amp;ROUND(G202,2)&amp;"_XR"&amp;ROUND(H202,2)&amp;"_P"&amp;E202&amp;"_Q"&amp;F202</f>
        <v>PSSE_DMAT_BESSC_SCR1000_XR10_P-1_Q0.395</v>
      </c>
    </row>
    <row r="203" spans="1:21" x14ac:dyDescent="0.25">
      <c r="A203" t="s">
        <v>526</v>
      </c>
      <c r="B203" s="4" t="s">
        <v>17</v>
      </c>
      <c r="C203" t="s">
        <v>318</v>
      </c>
      <c r="E203">
        <v>0</v>
      </c>
      <c r="F203">
        <v>0.39500000000000002</v>
      </c>
      <c r="G203">
        <v>1000</v>
      </c>
      <c r="H203">
        <v>10</v>
      </c>
      <c r="I203" t="str">
        <f>VLOOKUP(U203,[2]BaseCases!$H$2:$K$143,2,FALSE)</f>
        <v>1.0296</v>
      </c>
      <c r="J203">
        <v>0</v>
      </c>
      <c r="K203">
        <v>0</v>
      </c>
      <c r="L203">
        <f t="shared" si="56"/>
        <v>0</v>
      </c>
      <c r="M203">
        <f t="shared" si="57"/>
        <v>0</v>
      </c>
      <c r="N203">
        <f>[2]Inputs!$B$5^2/((G203*[2]Inputs!$B$7)*(SQRT(1+H203^2)))</f>
        <v>1.6670700002133512E-2</v>
      </c>
      <c r="O203">
        <f t="shared" si="58"/>
        <v>5.3064486202832376E-4</v>
      </c>
      <c r="P203" t="str">
        <f>VLOOKUP(U203,[2]BaseCases!$H$2:$K$143,4,FALSE)</f>
        <v>1.0500</v>
      </c>
      <c r="Q203" t="str">
        <f>VLOOKUP(U203,[2]BaseCases!$H$2:$K$143,3,FALSE)</f>
        <v>1.0500</v>
      </c>
      <c r="R203">
        <v>0</v>
      </c>
      <c r="S203">
        <v>0</v>
      </c>
      <c r="T203" t="e">
        <f>IF(V203="","Test_"&amp;A203&amp;"_"&amp;[2]Inputs!$A$1&amp;"_R0"&amp;"_SCR"&amp;ROUND(G203,2)&amp;"_XR"&amp;ROUND(H203,2)&amp;"_P"&amp;E203&amp;"_Q"&amp;VLOOKUP(F203,$X$622:$Y$626,2,FALSE),"Test_"&amp;A203&amp;"_"&amp;[2]Inputs!$A$1&amp;"_R0"&amp;"_SCR"&amp;ROUND(G203,2)&amp;"_XR"&amp;ROUND(H203,2)&amp;"_P"&amp;E203&amp;"_Q"&amp;VLOOKUP(F203,$X$622:$Y$626,2,FALSE)&amp;"_"&amp;V203)</f>
        <v>#N/A</v>
      </c>
      <c r="U203" t="str">
        <f t="shared" si="63"/>
        <v>PSSE_DMAT_BESSC_SCR1000_XR10_P0_Q0.395</v>
      </c>
    </row>
    <row r="204" spans="1:21" x14ac:dyDescent="0.25">
      <c r="A204" t="s">
        <v>527</v>
      </c>
      <c r="B204" s="4" t="s">
        <v>17</v>
      </c>
      <c r="C204" t="s">
        <v>318</v>
      </c>
      <c r="E204">
        <v>-1</v>
      </c>
      <c r="F204">
        <v>-0.39500000000000002</v>
      </c>
      <c r="G204">
        <v>1000</v>
      </c>
      <c r="H204">
        <v>10</v>
      </c>
      <c r="I204" t="str">
        <f>VLOOKUP(U204,[2]BaseCases!$H$2:$K$143,2,FALSE)</f>
        <v>1.0305</v>
      </c>
      <c r="J204">
        <v>0</v>
      </c>
      <c r="K204">
        <v>0</v>
      </c>
      <c r="L204">
        <f t="shared" si="56"/>
        <v>0</v>
      </c>
      <c r="M204">
        <f t="shared" si="57"/>
        <v>0</v>
      </c>
      <c r="N204">
        <f>[2]Inputs!$B$5^2/((G204*[2]Inputs!$B$7)*(SQRT(1+H204^2)))</f>
        <v>1.6670700002133512E-2</v>
      </c>
      <c r="O204">
        <f t="shared" si="58"/>
        <v>5.3064486202832376E-4</v>
      </c>
      <c r="P204" t="str">
        <f>VLOOKUP(U204,[2]BaseCases!$H$2:$K$143,4,FALSE)</f>
        <v>0.9625</v>
      </c>
      <c r="Q204" t="str">
        <f>VLOOKUP(U204,[2]BaseCases!$H$2:$K$143,3,FALSE)</f>
        <v>1.0100</v>
      </c>
      <c r="R204">
        <v>0</v>
      </c>
      <c r="S204">
        <v>0</v>
      </c>
      <c r="T204" t="e">
        <f>IF(V204="","Test_"&amp;A204&amp;"_"&amp;[2]Inputs!$A$1&amp;"_R0"&amp;"_SCR"&amp;ROUND(G204,2)&amp;"_XR"&amp;ROUND(H204,2)&amp;"_P"&amp;E204&amp;"_Q"&amp;VLOOKUP(F204,$X$622:$Y$626,2,FALSE),"Test_"&amp;A204&amp;"_"&amp;[2]Inputs!$A$1&amp;"_R0"&amp;"_SCR"&amp;ROUND(G204,2)&amp;"_XR"&amp;ROUND(H204,2)&amp;"_P"&amp;E204&amp;"_Q"&amp;VLOOKUP(F204,$X$622:$Y$626,2,FALSE)&amp;"_"&amp;V204)</f>
        <v>#N/A</v>
      </c>
      <c r="U204" t="str">
        <f t="shared" si="63"/>
        <v>PSSE_DMAT_BESSC_SCR1000_XR10_P-1_Q-0.395</v>
      </c>
    </row>
    <row r="205" spans="1:21" x14ac:dyDescent="0.25">
      <c r="A205" t="s">
        <v>528</v>
      </c>
      <c r="B205" s="4" t="s">
        <v>17</v>
      </c>
      <c r="C205" t="s">
        <v>318</v>
      </c>
      <c r="E205">
        <v>0</v>
      </c>
      <c r="F205">
        <v>-0.39500000000000002</v>
      </c>
      <c r="G205">
        <v>1000</v>
      </c>
      <c r="H205">
        <v>10</v>
      </c>
      <c r="I205" t="str">
        <f>VLOOKUP(U205,[2]BaseCases!$H$2:$K$143,2,FALSE)</f>
        <v>1.0304</v>
      </c>
      <c r="J205">
        <v>0</v>
      </c>
      <c r="K205">
        <v>0</v>
      </c>
      <c r="L205">
        <f t="shared" si="56"/>
        <v>0</v>
      </c>
      <c r="M205">
        <f t="shared" si="57"/>
        <v>0</v>
      </c>
      <c r="N205">
        <f>[2]Inputs!$B$5^2/((G205*[2]Inputs!$B$7)*(SQRT(1+H205^2)))</f>
        <v>1.6670700002133512E-2</v>
      </c>
      <c r="O205">
        <f t="shared" si="58"/>
        <v>5.3064486202832376E-4</v>
      </c>
      <c r="P205" t="str">
        <f>VLOOKUP(U205,[2]BaseCases!$H$2:$K$143,4,FALSE)</f>
        <v>0.9625</v>
      </c>
      <c r="Q205" t="str">
        <f>VLOOKUP(U205,[2]BaseCases!$H$2:$K$143,3,FALSE)</f>
        <v>1.0100</v>
      </c>
      <c r="R205">
        <v>0</v>
      </c>
      <c r="S205">
        <v>0</v>
      </c>
      <c r="T205" t="e">
        <f>IF(V205="","Test_"&amp;A205&amp;"_"&amp;[2]Inputs!$A$1&amp;"_R0"&amp;"_SCR"&amp;ROUND(G205,2)&amp;"_XR"&amp;ROUND(H205,2)&amp;"_P"&amp;E205&amp;"_Q"&amp;VLOOKUP(F205,$X$622:$Y$626,2,FALSE),"Test_"&amp;A205&amp;"_"&amp;[2]Inputs!$A$1&amp;"_R0"&amp;"_SCR"&amp;ROUND(G205,2)&amp;"_XR"&amp;ROUND(H205,2)&amp;"_P"&amp;E205&amp;"_Q"&amp;VLOOKUP(F205,$X$622:$Y$626,2,FALSE)&amp;"_"&amp;V205)</f>
        <v>#N/A</v>
      </c>
      <c r="U205" t="str">
        <f t="shared" si="63"/>
        <v>PSSE_DMAT_BESSC_SCR1000_XR10_P0_Q-0.395</v>
      </c>
    </row>
    <row r="206" spans="1:21" x14ac:dyDescent="0.25">
      <c r="A206" s="26" t="s">
        <v>529</v>
      </c>
      <c r="B206" s="4" t="s">
        <v>17</v>
      </c>
      <c r="C206" t="s">
        <v>46</v>
      </c>
      <c r="E206">
        <v>1</v>
      </c>
      <c r="F206">
        <v>-0.39500000000000002</v>
      </c>
      <c r="G206">
        <v>1000</v>
      </c>
      <c r="H206">
        <v>10</v>
      </c>
      <c r="I206" t="str">
        <f>VLOOKUP(U206,[2]BaseCases!$H$2:$K$143,2,FALSE)</f>
        <v>1.0303</v>
      </c>
      <c r="J206">
        <v>0</v>
      </c>
      <c r="K206">
        <v>0</v>
      </c>
      <c r="L206">
        <f t="shared" si="56"/>
        <v>0</v>
      </c>
      <c r="M206">
        <f t="shared" si="57"/>
        <v>0</v>
      </c>
      <c r="N206">
        <f>[2]Inputs!$B$5^2/((G206*[2]Inputs!$B$7)*(SQRT(1+H206^2)))</f>
        <v>1.6670700002133512E-2</v>
      </c>
      <c r="O206">
        <f t="shared" si="58"/>
        <v>5.3064486202832376E-4</v>
      </c>
      <c r="P206" t="str">
        <f>VLOOKUP(U206,[2]BaseCases!$H$2:$K$143,4,FALSE)</f>
        <v>0.9750</v>
      </c>
      <c r="Q206" t="str">
        <f>VLOOKUP(U206,[2]BaseCases!$H$2:$K$143,3,FALSE)</f>
        <v>1.0100</v>
      </c>
      <c r="R206">
        <v>-0.15</v>
      </c>
      <c r="S206">
        <v>0</v>
      </c>
      <c r="T206" t="e">
        <f>IF(V206="","Test_"&amp;A206&amp;"_"&amp;[2]Inputs!$A$1&amp;"_R0"&amp;"_SCR"&amp;ROUND(G206,2)&amp;"_XR"&amp;ROUND(H206,2)&amp;"_P"&amp;E206&amp;"_Q"&amp;VLOOKUP(F206,$X$622:$Y$626,2,FALSE),"Test_"&amp;A206&amp;"_"&amp;[2]Inputs!$A$1&amp;"_R0"&amp;"_SCR"&amp;ROUND(G206,2)&amp;"_XR"&amp;ROUND(H206,2)&amp;"_P"&amp;E206&amp;"_Q"&amp;VLOOKUP(F206,$X$622:$Y$626,2,FALSE)&amp;"_"&amp;V206)</f>
        <v>#N/A</v>
      </c>
      <c r="U206" t="str">
        <f t="shared" ref="U206:U221" si="64">"PSSE_DMAT_BESSD_SCR"&amp;ROUND(G206,2)&amp;"_XR"&amp;ROUND(H206,2)&amp;"_P"&amp;E206&amp;"_Q"&amp;F206</f>
        <v>PSSE_DMAT_BESSD_SCR1000_XR10_P1_Q-0.395</v>
      </c>
    </row>
    <row r="207" spans="1:21" x14ac:dyDescent="0.25">
      <c r="A207" s="26" t="s">
        <v>530</v>
      </c>
      <c r="B207" s="4" t="s">
        <v>17</v>
      </c>
      <c r="C207" t="s">
        <v>46</v>
      </c>
      <c r="E207">
        <v>1</v>
      </c>
      <c r="F207">
        <v>-0.39500000000000002</v>
      </c>
      <c r="G207">
        <v>1000</v>
      </c>
      <c r="H207">
        <v>10</v>
      </c>
      <c r="I207" t="str">
        <f>VLOOKUP(U207,[2]BaseCases!$H$2:$K$143,2,FALSE)</f>
        <v>1.0303</v>
      </c>
      <c r="J207">
        <v>0</v>
      </c>
      <c r="K207">
        <v>0</v>
      </c>
      <c r="L207">
        <f t="shared" si="56"/>
        <v>0</v>
      </c>
      <c r="M207">
        <f t="shared" si="57"/>
        <v>0</v>
      </c>
      <c r="N207">
        <f>[2]Inputs!$B$5^2/((G207*[2]Inputs!$B$7)*(SQRT(1+H207^2)))</f>
        <v>1.6670700002133512E-2</v>
      </c>
      <c r="O207">
        <f t="shared" si="58"/>
        <v>5.3064486202832376E-4</v>
      </c>
      <c r="P207" t="str">
        <f>VLOOKUP(U207,[2]BaseCases!$H$2:$K$143,4,FALSE)</f>
        <v>0.9750</v>
      </c>
      <c r="Q207" t="str">
        <f>VLOOKUP(U207,[2]BaseCases!$H$2:$K$143,3,FALSE)</f>
        <v>1.0100</v>
      </c>
      <c r="R207">
        <v>-0.16</v>
      </c>
      <c r="S207">
        <v>0</v>
      </c>
      <c r="T207" t="e">
        <f>IF(V207="","Test_"&amp;A207&amp;"_"&amp;[2]Inputs!$A$1&amp;"_R0"&amp;"_SCR"&amp;ROUND(G207,2)&amp;"_XR"&amp;ROUND(H207,2)&amp;"_P"&amp;E207&amp;"_Q"&amp;VLOOKUP(F207,$X$622:$Y$626,2,FALSE),"Test_"&amp;A207&amp;"_"&amp;[2]Inputs!$A$1&amp;"_R0"&amp;"_SCR"&amp;ROUND(G207,2)&amp;"_XR"&amp;ROUND(H207,2)&amp;"_P"&amp;E207&amp;"_Q"&amp;VLOOKUP(F207,$X$622:$Y$626,2,FALSE)&amp;"_"&amp;V207)</f>
        <v>#N/A</v>
      </c>
      <c r="U207" t="str">
        <f t="shared" si="64"/>
        <v>PSSE_DMAT_BESSD_SCR1000_XR10_P1_Q-0.395</v>
      </c>
    </row>
    <row r="208" spans="1:21" x14ac:dyDescent="0.25">
      <c r="A208" s="26" t="s">
        <v>531</v>
      </c>
      <c r="B208" s="4" t="s">
        <v>17</v>
      </c>
      <c r="C208" t="s">
        <v>46</v>
      </c>
      <c r="E208">
        <v>1</v>
      </c>
      <c r="F208">
        <v>-0.39500000000000002</v>
      </c>
      <c r="G208">
        <v>1000</v>
      </c>
      <c r="H208">
        <v>10</v>
      </c>
      <c r="I208" t="str">
        <f>VLOOKUP(U208,[2]BaseCases!$H$2:$K$143,2,FALSE)</f>
        <v>1.0303</v>
      </c>
      <c r="J208">
        <v>0</v>
      </c>
      <c r="K208">
        <v>0</v>
      </c>
      <c r="L208">
        <f t="shared" si="56"/>
        <v>0</v>
      </c>
      <c r="M208">
        <f t="shared" si="57"/>
        <v>0</v>
      </c>
      <c r="N208">
        <f>[2]Inputs!$B$5^2/((G208*[2]Inputs!$B$7)*(SQRT(1+H208^2)))</f>
        <v>1.6670700002133512E-2</v>
      </c>
      <c r="O208">
        <f t="shared" si="58"/>
        <v>5.3064486202832376E-4</v>
      </c>
      <c r="P208" t="str">
        <f>VLOOKUP(U208,[2]BaseCases!$H$2:$K$143,4,FALSE)</f>
        <v>0.9750</v>
      </c>
      <c r="Q208" t="str">
        <f>VLOOKUP(U208,[2]BaseCases!$H$2:$K$143,3,FALSE)</f>
        <v>1.0100</v>
      </c>
      <c r="R208">
        <v>-0.17</v>
      </c>
      <c r="S208">
        <v>0</v>
      </c>
      <c r="T208" t="e">
        <f>IF(V208="","Test_"&amp;A208&amp;"_"&amp;[2]Inputs!$A$1&amp;"_R0"&amp;"_SCR"&amp;ROUND(G208,2)&amp;"_XR"&amp;ROUND(H208,2)&amp;"_P"&amp;E208&amp;"_Q"&amp;VLOOKUP(F208,$X$622:$Y$626,2,FALSE),"Test_"&amp;A208&amp;"_"&amp;[2]Inputs!$A$1&amp;"_R0"&amp;"_SCR"&amp;ROUND(G208,2)&amp;"_XR"&amp;ROUND(H208,2)&amp;"_P"&amp;E208&amp;"_Q"&amp;VLOOKUP(F208,$X$622:$Y$626,2,FALSE)&amp;"_"&amp;V208)</f>
        <v>#N/A</v>
      </c>
      <c r="U208" t="str">
        <f t="shared" si="64"/>
        <v>PSSE_DMAT_BESSD_SCR1000_XR10_P1_Q-0.395</v>
      </c>
    </row>
    <row r="209" spans="1:21" x14ac:dyDescent="0.25">
      <c r="A209" s="26" t="s">
        <v>532</v>
      </c>
      <c r="B209" s="4" t="s">
        <v>17</v>
      </c>
      <c r="C209" t="s">
        <v>46</v>
      </c>
      <c r="E209">
        <v>1</v>
      </c>
      <c r="F209">
        <v>-0.39500000000000002</v>
      </c>
      <c r="G209">
        <v>1000</v>
      </c>
      <c r="H209">
        <v>10</v>
      </c>
      <c r="I209" t="str">
        <f>VLOOKUP(U209,[2]BaseCases!$H$2:$K$143,2,FALSE)</f>
        <v>1.0303</v>
      </c>
      <c r="J209">
        <v>0</v>
      </c>
      <c r="K209">
        <v>0</v>
      </c>
      <c r="L209">
        <f t="shared" si="56"/>
        <v>0</v>
      </c>
      <c r="M209">
        <f t="shared" si="57"/>
        <v>0</v>
      </c>
      <c r="N209">
        <f>[2]Inputs!$B$5^2/((G209*[2]Inputs!$B$7)*(SQRT(1+H209^2)))</f>
        <v>1.6670700002133512E-2</v>
      </c>
      <c r="O209">
        <f t="shared" si="58"/>
        <v>5.3064486202832376E-4</v>
      </c>
      <c r="P209" t="str">
        <f>VLOOKUP(U209,[2]BaseCases!$H$2:$K$143,4,FALSE)</f>
        <v>0.9750</v>
      </c>
      <c r="Q209" t="str">
        <f>VLOOKUP(U209,[2]BaseCases!$H$2:$K$143,3,FALSE)</f>
        <v>1.0100</v>
      </c>
      <c r="R209">
        <v>-0.18000000000000002</v>
      </c>
      <c r="S209">
        <v>0</v>
      </c>
      <c r="T209" t="e">
        <f>IF(V209="","Test_"&amp;A209&amp;"_"&amp;[2]Inputs!$A$1&amp;"_R0"&amp;"_SCR"&amp;ROUND(G209,2)&amp;"_XR"&amp;ROUND(H209,2)&amp;"_P"&amp;E209&amp;"_Q"&amp;VLOOKUP(F209,$X$622:$Y$626,2,FALSE),"Test_"&amp;A209&amp;"_"&amp;[2]Inputs!$A$1&amp;"_R0"&amp;"_SCR"&amp;ROUND(G209,2)&amp;"_XR"&amp;ROUND(H209,2)&amp;"_P"&amp;E209&amp;"_Q"&amp;VLOOKUP(F209,$X$622:$Y$626,2,FALSE)&amp;"_"&amp;V209)</f>
        <v>#N/A</v>
      </c>
      <c r="U209" t="str">
        <f t="shared" si="64"/>
        <v>PSSE_DMAT_BESSD_SCR1000_XR10_P1_Q-0.395</v>
      </c>
    </row>
    <row r="210" spans="1:21" x14ac:dyDescent="0.25">
      <c r="A210" s="26" t="s">
        <v>533</v>
      </c>
      <c r="B210" s="4" t="s">
        <v>17</v>
      </c>
      <c r="C210" t="s">
        <v>46</v>
      </c>
      <c r="E210">
        <v>1</v>
      </c>
      <c r="F210">
        <v>-0.39500000000000002</v>
      </c>
      <c r="G210">
        <v>1000</v>
      </c>
      <c r="H210">
        <v>10</v>
      </c>
      <c r="I210" t="str">
        <f>VLOOKUP(U210,[2]BaseCases!$H$2:$K$143,2,FALSE)</f>
        <v>1.0303</v>
      </c>
      <c r="J210">
        <v>0</v>
      </c>
      <c r="K210">
        <v>0</v>
      </c>
      <c r="L210">
        <f t="shared" si="56"/>
        <v>0</v>
      </c>
      <c r="M210">
        <f t="shared" si="57"/>
        <v>0</v>
      </c>
      <c r="N210">
        <f>[2]Inputs!$B$5^2/((G210*[2]Inputs!$B$7)*(SQRT(1+H210^2)))</f>
        <v>1.6670700002133512E-2</v>
      </c>
      <c r="O210">
        <f t="shared" si="58"/>
        <v>5.3064486202832376E-4</v>
      </c>
      <c r="P210" t="str">
        <f>VLOOKUP(U210,[2]BaseCases!$H$2:$K$143,4,FALSE)</f>
        <v>0.9750</v>
      </c>
      <c r="Q210" t="str">
        <f>VLOOKUP(U210,[2]BaseCases!$H$2:$K$143,3,FALSE)</f>
        <v>1.0100</v>
      </c>
      <c r="R210">
        <v>-0.19000000000000003</v>
      </c>
      <c r="S210">
        <v>0</v>
      </c>
      <c r="T210" t="e">
        <f>IF(V210="","Test_"&amp;A210&amp;"_"&amp;[2]Inputs!$A$1&amp;"_R0"&amp;"_SCR"&amp;ROUND(G210,2)&amp;"_XR"&amp;ROUND(H210,2)&amp;"_P"&amp;E210&amp;"_Q"&amp;VLOOKUP(F210,$X$622:$Y$626,2,FALSE),"Test_"&amp;A210&amp;"_"&amp;[2]Inputs!$A$1&amp;"_R0"&amp;"_SCR"&amp;ROUND(G210,2)&amp;"_XR"&amp;ROUND(H210,2)&amp;"_P"&amp;E210&amp;"_Q"&amp;VLOOKUP(F210,$X$622:$Y$626,2,FALSE)&amp;"_"&amp;V210)</f>
        <v>#N/A</v>
      </c>
      <c r="U210" t="str">
        <f t="shared" si="64"/>
        <v>PSSE_DMAT_BESSD_SCR1000_XR10_P1_Q-0.395</v>
      </c>
    </row>
    <row r="211" spans="1:21" x14ac:dyDescent="0.25">
      <c r="A211" s="26" t="s">
        <v>534</v>
      </c>
      <c r="B211" s="4" t="s">
        <v>17</v>
      </c>
      <c r="C211" t="s">
        <v>46</v>
      </c>
      <c r="E211">
        <v>1</v>
      </c>
      <c r="F211">
        <v>-0.39500000000000002</v>
      </c>
      <c r="G211">
        <v>1000</v>
      </c>
      <c r="H211">
        <v>10</v>
      </c>
      <c r="I211" t="str">
        <f>VLOOKUP(U211,[2]BaseCases!$H$2:$K$143,2,FALSE)</f>
        <v>1.0303</v>
      </c>
      <c r="J211">
        <v>0</v>
      </c>
      <c r="K211">
        <v>0</v>
      </c>
      <c r="L211">
        <f t="shared" si="56"/>
        <v>0</v>
      </c>
      <c r="M211">
        <f t="shared" si="57"/>
        <v>0</v>
      </c>
      <c r="N211">
        <f>[2]Inputs!$B$5^2/((G211*[2]Inputs!$B$7)*(SQRT(1+H211^2)))</f>
        <v>1.6670700002133512E-2</v>
      </c>
      <c r="O211">
        <f t="shared" si="58"/>
        <v>5.3064486202832376E-4</v>
      </c>
      <c r="P211" t="str">
        <f>VLOOKUP(U211,[2]BaseCases!$H$2:$K$143,4,FALSE)</f>
        <v>0.9750</v>
      </c>
      <c r="Q211" t="str">
        <f>VLOOKUP(U211,[2]BaseCases!$H$2:$K$143,3,FALSE)</f>
        <v>1.0100</v>
      </c>
      <c r="R211">
        <v>-0.20000000000000004</v>
      </c>
      <c r="S211">
        <v>0</v>
      </c>
      <c r="T211" t="e">
        <f>IF(V211="","Test_"&amp;A211&amp;"_"&amp;[2]Inputs!$A$1&amp;"_R0"&amp;"_SCR"&amp;ROUND(G211,2)&amp;"_XR"&amp;ROUND(H211,2)&amp;"_P"&amp;E211&amp;"_Q"&amp;VLOOKUP(F211,$X$622:$Y$626,2,FALSE),"Test_"&amp;A211&amp;"_"&amp;[2]Inputs!$A$1&amp;"_R0"&amp;"_SCR"&amp;ROUND(G211,2)&amp;"_XR"&amp;ROUND(H211,2)&amp;"_P"&amp;E211&amp;"_Q"&amp;VLOOKUP(F211,$X$622:$Y$626,2,FALSE)&amp;"_"&amp;V211)</f>
        <v>#N/A</v>
      </c>
      <c r="U211" t="str">
        <f t="shared" si="64"/>
        <v>PSSE_DMAT_BESSD_SCR1000_XR10_P1_Q-0.395</v>
      </c>
    </row>
    <row r="212" spans="1:21" x14ac:dyDescent="0.25">
      <c r="A212" s="26" t="s">
        <v>535</v>
      </c>
      <c r="B212" s="4" t="s">
        <v>17</v>
      </c>
      <c r="C212" t="s">
        <v>46</v>
      </c>
      <c r="E212">
        <v>1</v>
      </c>
      <c r="F212">
        <v>-0.39500000000000002</v>
      </c>
      <c r="G212">
        <v>1000</v>
      </c>
      <c r="H212">
        <v>10</v>
      </c>
      <c r="I212" t="str">
        <f>VLOOKUP(U212,[2]BaseCases!$H$2:$K$143,2,FALSE)</f>
        <v>1.0303</v>
      </c>
      <c r="J212">
        <v>0</v>
      </c>
      <c r="K212">
        <v>0</v>
      </c>
      <c r="L212">
        <f t="shared" si="56"/>
        <v>0</v>
      </c>
      <c r="M212">
        <f t="shared" si="57"/>
        <v>0</v>
      </c>
      <c r="N212">
        <f>[2]Inputs!$B$5^2/((G212*[2]Inputs!$B$7)*(SQRT(1+H212^2)))</f>
        <v>1.6670700002133512E-2</v>
      </c>
      <c r="O212">
        <f t="shared" si="58"/>
        <v>5.3064486202832376E-4</v>
      </c>
      <c r="P212" t="str">
        <f>VLOOKUP(U212,[2]BaseCases!$H$2:$K$143,4,FALSE)</f>
        <v>0.9750</v>
      </c>
      <c r="Q212" t="str">
        <f>VLOOKUP(U212,[2]BaseCases!$H$2:$K$143,3,FALSE)</f>
        <v>1.0100</v>
      </c>
      <c r="R212">
        <v>-0.21000000000000005</v>
      </c>
      <c r="S212">
        <v>0</v>
      </c>
      <c r="T212" t="e">
        <f>IF(V212="","Test_"&amp;A212&amp;"_"&amp;[2]Inputs!$A$1&amp;"_R0"&amp;"_SCR"&amp;ROUND(G212,2)&amp;"_XR"&amp;ROUND(H212,2)&amp;"_P"&amp;E212&amp;"_Q"&amp;VLOOKUP(F212,$X$622:$Y$626,2,FALSE),"Test_"&amp;A212&amp;"_"&amp;[2]Inputs!$A$1&amp;"_R0"&amp;"_SCR"&amp;ROUND(G212,2)&amp;"_XR"&amp;ROUND(H212,2)&amp;"_P"&amp;E212&amp;"_Q"&amp;VLOOKUP(F212,$X$622:$Y$626,2,FALSE)&amp;"_"&amp;V212)</f>
        <v>#N/A</v>
      </c>
      <c r="U212" t="str">
        <f t="shared" si="64"/>
        <v>PSSE_DMAT_BESSD_SCR1000_XR10_P1_Q-0.395</v>
      </c>
    </row>
    <row r="213" spans="1:21" x14ac:dyDescent="0.25">
      <c r="A213" s="26" t="s">
        <v>536</v>
      </c>
      <c r="B213" s="4" t="s">
        <v>17</v>
      </c>
      <c r="C213" t="s">
        <v>46</v>
      </c>
      <c r="E213">
        <v>1</v>
      </c>
      <c r="F213">
        <v>-0.39500000000000002</v>
      </c>
      <c r="G213">
        <v>1000</v>
      </c>
      <c r="H213">
        <v>10</v>
      </c>
      <c r="I213" t="str">
        <f>VLOOKUP(U213,[2]BaseCases!$H$2:$K$143,2,FALSE)</f>
        <v>1.0303</v>
      </c>
      <c r="J213">
        <v>0</v>
      </c>
      <c r="K213">
        <v>0</v>
      </c>
      <c r="L213">
        <f t="shared" si="56"/>
        <v>0</v>
      </c>
      <c r="M213">
        <f t="shared" si="57"/>
        <v>0</v>
      </c>
      <c r="N213">
        <f>[2]Inputs!$B$5^2/((G213*[2]Inputs!$B$7)*(SQRT(1+H213^2)))</f>
        <v>1.6670700002133512E-2</v>
      </c>
      <c r="O213">
        <f t="shared" si="58"/>
        <v>5.3064486202832376E-4</v>
      </c>
      <c r="P213" t="str">
        <f>VLOOKUP(U213,[2]BaseCases!$H$2:$K$143,4,FALSE)</f>
        <v>0.9750</v>
      </c>
      <c r="Q213" t="str">
        <f>VLOOKUP(U213,[2]BaseCases!$H$2:$K$143,3,FALSE)</f>
        <v>1.0100</v>
      </c>
      <c r="R213">
        <v>-0.22000000000000006</v>
      </c>
      <c r="S213">
        <v>0</v>
      </c>
      <c r="T213" t="e">
        <f>IF(V213="","Test_"&amp;A213&amp;"_"&amp;[2]Inputs!$A$1&amp;"_R0"&amp;"_SCR"&amp;ROUND(G213,2)&amp;"_XR"&amp;ROUND(H213,2)&amp;"_P"&amp;E213&amp;"_Q"&amp;VLOOKUP(F213,$X$622:$Y$626,2,FALSE),"Test_"&amp;A213&amp;"_"&amp;[2]Inputs!$A$1&amp;"_R0"&amp;"_SCR"&amp;ROUND(G213,2)&amp;"_XR"&amp;ROUND(H213,2)&amp;"_P"&amp;E213&amp;"_Q"&amp;VLOOKUP(F213,$X$622:$Y$626,2,FALSE)&amp;"_"&amp;V213)</f>
        <v>#N/A</v>
      </c>
      <c r="U213" t="str">
        <f t="shared" si="64"/>
        <v>PSSE_DMAT_BESSD_SCR1000_XR10_P1_Q-0.395</v>
      </c>
    </row>
    <row r="214" spans="1:21" x14ac:dyDescent="0.25">
      <c r="A214" s="26" t="s">
        <v>537</v>
      </c>
      <c r="B214" s="4" t="s">
        <v>17</v>
      </c>
      <c r="C214" t="s">
        <v>46</v>
      </c>
      <c r="E214">
        <v>1</v>
      </c>
      <c r="F214">
        <v>-0.39500000000000002</v>
      </c>
      <c r="G214">
        <v>1000</v>
      </c>
      <c r="H214">
        <v>10</v>
      </c>
      <c r="I214" t="str">
        <f>VLOOKUP(U214,[2]BaseCases!$H$2:$K$143,2,FALSE)</f>
        <v>1.0303</v>
      </c>
      <c r="J214">
        <v>0</v>
      </c>
      <c r="K214">
        <v>0</v>
      </c>
      <c r="L214">
        <f t="shared" si="56"/>
        <v>0</v>
      </c>
      <c r="M214">
        <f t="shared" si="57"/>
        <v>0</v>
      </c>
      <c r="N214">
        <f>[2]Inputs!$B$5^2/((G214*[2]Inputs!$B$7)*(SQRT(1+H214^2)))</f>
        <v>1.6670700002133512E-2</v>
      </c>
      <c r="O214">
        <f t="shared" si="58"/>
        <v>5.3064486202832376E-4</v>
      </c>
      <c r="P214" t="str">
        <f>VLOOKUP(U214,[2]BaseCases!$H$2:$K$143,4,FALSE)</f>
        <v>0.9750</v>
      </c>
      <c r="Q214" t="str">
        <f>VLOOKUP(U214,[2]BaseCases!$H$2:$K$143,3,FALSE)</f>
        <v>1.0100</v>
      </c>
      <c r="R214">
        <v>-0.23000000000000007</v>
      </c>
      <c r="S214">
        <v>0</v>
      </c>
      <c r="T214" t="e">
        <f>IF(V214="","Test_"&amp;A214&amp;"_"&amp;[2]Inputs!$A$1&amp;"_R0"&amp;"_SCR"&amp;ROUND(G214,2)&amp;"_XR"&amp;ROUND(H214,2)&amp;"_P"&amp;E214&amp;"_Q"&amp;VLOOKUP(F214,$X$622:$Y$626,2,FALSE),"Test_"&amp;A214&amp;"_"&amp;[2]Inputs!$A$1&amp;"_R0"&amp;"_SCR"&amp;ROUND(G214,2)&amp;"_XR"&amp;ROUND(H214,2)&amp;"_P"&amp;E214&amp;"_Q"&amp;VLOOKUP(F214,$X$622:$Y$626,2,FALSE)&amp;"_"&amp;V214)</f>
        <v>#N/A</v>
      </c>
      <c r="U214" t="str">
        <f t="shared" si="64"/>
        <v>PSSE_DMAT_BESSD_SCR1000_XR10_P1_Q-0.395</v>
      </c>
    </row>
    <row r="215" spans="1:21" x14ac:dyDescent="0.25">
      <c r="A215" s="26" t="s">
        <v>538</v>
      </c>
      <c r="B215" s="4" t="s">
        <v>17</v>
      </c>
      <c r="C215" s="27" t="s">
        <v>46</v>
      </c>
      <c r="D215" s="27"/>
      <c r="E215">
        <v>1</v>
      </c>
      <c r="F215">
        <v>-0.39500000000000002</v>
      </c>
      <c r="G215">
        <v>1000</v>
      </c>
      <c r="H215">
        <v>10</v>
      </c>
      <c r="I215" t="str">
        <f>VLOOKUP(U215,[2]BaseCases!$H$2:$K$143,2,FALSE)</f>
        <v>1.0303</v>
      </c>
      <c r="J215">
        <v>0</v>
      </c>
      <c r="K215">
        <v>0</v>
      </c>
      <c r="L215">
        <f t="shared" si="56"/>
        <v>0</v>
      </c>
      <c r="M215">
        <f t="shared" si="57"/>
        <v>0</v>
      </c>
      <c r="N215">
        <f>[2]Inputs!$B$5^2/((G215*[2]Inputs!$B$7)*(SQRT(1+H215^2)))</f>
        <v>1.6670700002133512E-2</v>
      </c>
      <c r="O215">
        <f t="shared" si="58"/>
        <v>5.3064486202832376E-4</v>
      </c>
      <c r="P215" t="str">
        <f>VLOOKUP(U215,[2]BaseCases!$H$2:$K$143,4,FALSE)</f>
        <v>0.9750</v>
      </c>
      <c r="Q215" t="str">
        <f>VLOOKUP(U215,[2]BaseCases!$H$2:$K$143,3,FALSE)</f>
        <v>1.0100</v>
      </c>
      <c r="R215">
        <v>-0.24000000000000007</v>
      </c>
      <c r="S215">
        <v>0</v>
      </c>
      <c r="T215" t="e">
        <f>IF(V215="","Test_"&amp;A215&amp;"_"&amp;[2]Inputs!$A$1&amp;"_R0"&amp;"_SCR"&amp;ROUND(G215,2)&amp;"_XR"&amp;ROUND(H215,2)&amp;"_P"&amp;E215&amp;"_Q"&amp;VLOOKUP(F215,$X$622:$Y$626,2,FALSE),"Test_"&amp;A215&amp;"_"&amp;[2]Inputs!$A$1&amp;"_R0"&amp;"_SCR"&amp;ROUND(G215,2)&amp;"_XR"&amp;ROUND(H215,2)&amp;"_P"&amp;E215&amp;"_Q"&amp;VLOOKUP(F215,$X$622:$Y$626,2,FALSE)&amp;"_"&amp;V215)</f>
        <v>#N/A</v>
      </c>
      <c r="U215" t="str">
        <f t="shared" si="64"/>
        <v>PSSE_DMAT_BESSD_SCR1000_XR10_P1_Q-0.395</v>
      </c>
    </row>
    <row r="216" spans="1:21" x14ac:dyDescent="0.25">
      <c r="A216" s="26" t="s">
        <v>539</v>
      </c>
      <c r="B216" s="4" t="s">
        <v>17</v>
      </c>
      <c r="C216" s="27" t="s">
        <v>46</v>
      </c>
      <c r="D216" s="27"/>
      <c r="E216">
        <v>1</v>
      </c>
      <c r="F216">
        <v>-0.39500000000000002</v>
      </c>
      <c r="G216">
        <v>1000</v>
      </c>
      <c r="H216">
        <v>10</v>
      </c>
      <c r="I216" t="str">
        <f>VLOOKUP(U216,[2]BaseCases!$H$2:$K$143,2,FALSE)</f>
        <v>1.0303</v>
      </c>
      <c r="J216">
        <v>0</v>
      </c>
      <c r="K216">
        <v>0</v>
      </c>
      <c r="L216">
        <f t="shared" si="56"/>
        <v>0</v>
      </c>
      <c r="M216">
        <f t="shared" si="57"/>
        <v>0</v>
      </c>
      <c r="N216">
        <f>[2]Inputs!$B$5^2/((G216*[2]Inputs!$B$7)*(SQRT(1+H216^2)))</f>
        <v>1.6670700002133512E-2</v>
      </c>
      <c r="O216">
        <f t="shared" si="58"/>
        <v>5.3064486202832376E-4</v>
      </c>
      <c r="P216" t="str">
        <f>VLOOKUP(U216,[2]BaseCases!$H$2:$K$143,4,FALSE)</f>
        <v>0.9750</v>
      </c>
      <c r="Q216" t="str">
        <f>VLOOKUP(U216,[2]BaseCases!$H$2:$K$143,3,FALSE)</f>
        <v>1.0100</v>
      </c>
      <c r="R216">
        <v>-0.25000000000000006</v>
      </c>
      <c r="S216">
        <v>0</v>
      </c>
      <c r="T216" t="e">
        <f>IF(V216="","Test_"&amp;A216&amp;"_"&amp;[2]Inputs!$A$1&amp;"_R0"&amp;"_SCR"&amp;ROUND(G216,2)&amp;"_XR"&amp;ROUND(H216,2)&amp;"_P"&amp;E216&amp;"_Q"&amp;VLOOKUP(F216,$X$622:$Y$626,2,FALSE),"Test_"&amp;A216&amp;"_"&amp;[2]Inputs!$A$1&amp;"_R0"&amp;"_SCR"&amp;ROUND(G216,2)&amp;"_XR"&amp;ROUND(H216,2)&amp;"_P"&amp;E216&amp;"_Q"&amp;VLOOKUP(F216,$X$622:$Y$626,2,FALSE)&amp;"_"&amp;V216)</f>
        <v>#N/A</v>
      </c>
      <c r="U216" t="str">
        <f t="shared" si="64"/>
        <v>PSSE_DMAT_BESSD_SCR1000_XR10_P1_Q-0.395</v>
      </c>
    </row>
    <row r="217" spans="1:21" x14ac:dyDescent="0.25">
      <c r="A217" s="26" t="s">
        <v>540</v>
      </c>
      <c r="B217" s="4" t="s">
        <v>17</v>
      </c>
      <c r="C217" s="27" t="s">
        <v>46</v>
      </c>
      <c r="D217" s="27"/>
      <c r="E217">
        <v>1</v>
      </c>
      <c r="F217">
        <v>-0.39500000000000002</v>
      </c>
      <c r="G217">
        <v>1000</v>
      </c>
      <c r="H217">
        <v>10</v>
      </c>
      <c r="I217" t="str">
        <f>VLOOKUP(U217,[2]BaseCases!$H$2:$K$143,2,FALSE)</f>
        <v>1.0303</v>
      </c>
      <c r="J217">
        <v>0</v>
      </c>
      <c r="K217">
        <v>0</v>
      </c>
      <c r="L217">
        <f t="shared" si="56"/>
        <v>0</v>
      </c>
      <c r="M217">
        <f t="shared" si="57"/>
        <v>0</v>
      </c>
      <c r="N217">
        <f>[2]Inputs!$B$5^2/((G217*[2]Inputs!$B$7)*(SQRT(1+H217^2)))</f>
        <v>1.6670700002133512E-2</v>
      </c>
      <c r="O217">
        <f t="shared" si="58"/>
        <v>5.3064486202832376E-4</v>
      </c>
      <c r="P217" t="str">
        <f>VLOOKUP(U217,[2]BaseCases!$H$2:$K$143,4,FALSE)</f>
        <v>0.9750</v>
      </c>
      <c r="Q217" t="str">
        <f>VLOOKUP(U217,[2]BaseCases!$H$2:$K$143,3,FALSE)</f>
        <v>1.0100</v>
      </c>
      <c r="R217">
        <v>-0.26000000000000006</v>
      </c>
      <c r="S217">
        <v>0</v>
      </c>
      <c r="T217" t="e">
        <f>IF(V217="","Test_"&amp;A217&amp;"_"&amp;[2]Inputs!$A$1&amp;"_R0"&amp;"_SCR"&amp;ROUND(G217,2)&amp;"_XR"&amp;ROUND(H217,2)&amp;"_P"&amp;E217&amp;"_Q"&amp;VLOOKUP(F217,$X$622:$Y$626,2,FALSE),"Test_"&amp;A217&amp;"_"&amp;[2]Inputs!$A$1&amp;"_R0"&amp;"_SCR"&amp;ROUND(G217,2)&amp;"_XR"&amp;ROUND(H217,2)&amp;"_P"&amp;E217&amp;"_Q"&amp;VLOOKUP(F217,$X$622:$Y$626,2,FALSE)&amp;"_"&amp;V217)</f>
        <v>#N/A</v>
      </c>
      <c r="U217" t="str">
        <f t="shared" si="64"/>
        <v>PSSE_DMAT_BESSD_SCR1000_XR10_P1_Q-0.395</v>
      </c>
    </row>
    <row r="218" spans="1:21" x14ac:dyDescent="0.25">
      <c r="A218" s="26" t="s">
        <v>541</v>
      </c>
      <c r="B218" s="4" t="s">
        <v>17</v>
      </c>
      <c r="C218" s="27" t="s">
        <v>46</v>
      </c>
      <c r="D218" s="27"/>
      <c r="E218">
        <v>1</v>
      </c>
      <c r="F218">
        <v>-0.39500000000000002</v>
      </c>
      <c r="G218">
        <v>1000</v>
      </c>
      <c r="H218">
        <v>10</v>
      </c>
      <c r="I218" t="str">
        <f>VLOOKUP(U218,[2]BaseCases!$H$2:$K$143,2,FALSE)</f>
        <v>1.0303</v>
      </c>
      <c r="J218">
        <v>0</v>
      </c>
      <c r="K218">
        <v>0</v>
      </c>
      <c r="L218">
        <f t="shared" si="56"/>
        <v>0</v>
      </c>
      <c r="M218">
        <f t="shared" si="57"/>
        <v>0</v>
      </c>
      <c r="N218">
        <f>[2]Inputs!$B$5^2/((G218*[2]Inputs!$B$7)*(SQRT(1+H218^2)))</f>
        <v>1.6670700002133512E-2</v>
      </c>
      <c r="O218">
        <f t="shared" si="58"/>
        <v>5.3064486202832376E-4</v>
      </c>
      <c r="P218" t="str">
        <f>VLOOKUP(U218,[2]BaseCases!$H$2:$K$143,4,FALSE)</f>
        <v>0.9750</v>
      </c>
      <c r="Q218" t="str">
        <f>VLOOKUP(U218,[2]BaseCases!$H$2:$K$143,3,FALSE)</f>
        <v>1.0100</v>
      </c>
      <c r="R218">
        <v>-0.27000000000000007</v>
      </c>
      <c r="S218">
        <v>0</v>
      </c>
      <c r="T218" t="e">
        <f>IF(V218="","Test_"&amp;A218&amp;"_"&amp;[2]Inputs!$A$1&amp;"_R0"&amp;"_SCR"&amp;ROUND(G218,2)&amp;"_XR"&amp;ROUND(H218,2)&amp;"_P"&amp;E218&amp;"_Q"&amp;VLOOKUP(F218,$X$622:$Y$626,2,FALSE),"Test_"&amp;A218&amp;"_"&amp;[2]Inputs!$A$1&amp;"_R0"&amp;"_SCR"&amp;ROUND(G218,2)&amp;"_XR"&amp;ROUND(H218,2)&amp;"_P"&amp;E218&amp;"_Q"&amp;VLOOKUP(F218,$X$622:$Y$626,2,FALSE)&amp;"_"&amp;V218)</f>
        <v>#N/A</v>
      </c>
      <c r="U218" t="str">
        <f t="shared" si="64"/>
        <v>PSSE_DMAT_BESSD_SCR1000_XR10_P1_Q-0.395</v>
      </c>
    </row>
    <row r="219" spans="1:21" x14ac:dyDescent="0.25">
      <c r="A219" s="26" t="s">
        <v>542</v>
      </c>
      <c r="B219" s="4" t="s">
        <v>17</v>
      </c>
      <c r="C219" s="27" t="s">
        <v>46</v>
      </c>
      <c r="D219" s="27"/>
      <c r="E219">
        <v>1</v>
      </c>
      <c r="F219">
        <v>-0.39500000000000002</v>
      </c>
      <c r="G219">
        <v>1000</v>
      </c>
      <c r="H219">
        <v>10</v>
      </c>
      <c r="I219" t="str">
        <f>VLOOKUP(U219,[2]BaseCases!$H$2:$K$143,2,FALSE)</f>
        <v>1.0303</v>
      </c>
      <c r="J219">
        <v>0</v>
      </c>
      <c r="K219">
        <v>0</v>
      </c>
      <c r="L219">
        <f t="shared" si="56"/>
        <v>0</v>
      </c>
      <c r="M219">
        <f t="shared" si="57"/>
        <v>0</v>
      </c>
      <c r="N219">
        <f>[2]Inputs!$B$5^2/((G219*[2]Inputs!$B$7)*(SQRT(1+H219^2)))</f>
        <v>1.6670700002133512E-2</v>
      </c>
      <c r="O219">
        <f t="shared" si="58"/>
        <v>5.3064486202832376E-4</v>
      </c>
      <c r="P219" t="str">
        <f>VLOOKUP(U219,[2]BaseCases!$H$2:$K$143,4,FALSE)</f>
        <v>0.9750</v>
      </c>
      <c r="Q219" t="str">
        <f>VLOOKUP(U219,[2]BaseCases!$H$2:$K$143,3,FALSE)</f>
        <v>1.0100</v>
      </c>
      <c r="R219">
        <v>-0.28000000000000008</v>
      </c>
      <c r="S219">
        <v>0</v>
      </c>
      <c r="T219" t="e">
        <f>IF(V219="","Test_"&amp;A219&amp;"_"&amp;[2]Inputs!$A$1&amp;"_R0"&amp;"_SCR"&amp;ROUND(G219,2)&amp;"_XR"&amp;ROUND(H219,2)&amp;"_P"&amp;E219&amp;"_Q"&amp;VLOOKUP(F219,$X$622:$Y$626,2,FALSE),"Test_"&amp;A219&amp;"_"&amp;[2]Inputs!$A$1&amp;"_R0"&amp;"_SCR"&amp;ROUND(G219,2)&amp;"_XR"&amp;ROUND(H219,2)&amp;"_P"&amp;E219&amp;"_Q"&amp;VLOOKUP(F219,$X$622:$Y$626,2,FALSE)&amp;"_"&amp;V219)</f>
        <v>#N/A</v>
      </c>
      <c r="U219" t="str">
        <f t="shared" si="64"/>
        <v>PSSE_DMAT_BESSD_SCR1000_XR10_P1_Q-0.395</v>
      </c>
    </row>
    <row r="220" spans="1:21" x14ac:dyDescent="0.25">
      <c r="A220" s="26" t="s">
        <v>543</v>
      </c>
      <c r="B220" s="4" t="s">
        <v>17</v>
      </c>
      <c r="C220" s="27" t="s">
        <v>46</v>
      </c>
      <c r="D220" s="27"/>
      <c r="E220">
        <v>1</v>
      </c>
      <c r="F220">
        <v>-0.39500000000000002</v>
      </c>
      <c r="G220">
        <v>1000</v>
      </c>
      <c r="H220">
        <v>10</v>
      </c>
      <c r="I220" t="str">
        <f>VLOOKUP(U220,[2]BaseCases!$H$2:$K$143,2,FALSE)</f>
        <v>1.0303</v>
      </c>
      <c r="J220">
        <v>0</v>
      </c>
      <c r="K220">
        <v>0</v>
      </c>
      <c r="L220">
        <f t="shared" si="56"/>
        <v>0</v>
      </c>
      <c r="M220">
        <f t="shared" si="57"/>
        <v>0</v>
      </c>
      <c r="N220">
        <f>[2]Inputs!$B$5^2/((G220*[2]Inputs!$B$7)*(SQRT(1+H220^2)))</f>
        <v>1.6670700002133512E-2</v>
      </c>
      <c r="O220">
        <f t="shared" si="58"/>
        <v>5.3064486202832376E-4</v>
      </c>
      <c r="P220" t="str">
        <f>VLOOKUP(U220,[2]BaseCases!$H$2:$K$143,4,FALSE)</f>
        <v>0.9750</v>
      </c>
      <c r="Q220" t="str">
        <f>VLOOKUP(U220,[2]BaseCases!$H$2:$K$143,3,FALSE)</f>
        <v>1.0100</v>
      </c>
      <c r="R220">
        <v>-0.29000000000000009</v>
      </c>
      <c r="S220">
        <v>0</v>
      </c>
      <c r="T220" t="e">
        <f>IF(V220="","Test_"&amp;A220&amp;"_"&amp;[2]Inputs!$A$1&amp;"_R0"&amp;"_SCR"&amp;ROUND(G220,2)&amp;"_XR"&amp;ROUND(H220,2)&amp;"_P"&amp;E220&amp;"_Q"&amp;VLOOKUP(F220,$X$622:$Y$626,2,FALSE),"Test_"&amp;A220&amp;"_"&amp;[2]Inputs!$A$1&amp;"_R0"&amp;"_SCR"&amp;ROUND(G220,2)&amp;"_XR"&amp;ROUND(H220,2)&amp;"_P"&amp;E220&amp;"_Q"&amp;VLOOKUP(F220,$X$622:$Y$626,2,FALSE)&amp;"_"&amp;V220)</f>
        <v>#N/A</v>
      </c>
      <c r="U220" t="str">
        <f t="shared" si="64"/>
        <v>PSSE_DMAT_BESSD_SCR1000_XR10_P1_Q-0.395</v>
      </c>
    </row>
    <row r="221" spans="1:21" x14ac:dyDescent="0.25">
      <c r="A221" s="2" t="s">
        <v>544</v>
      </c>
      <c r="B221" s="4" t="s">
        <v>17</v>
      </c>
      <c r="C221" s="27" t="s">
        <v>46</v>
      </c>
      <c r="D221" s="27"/>
      <c r="E221">
        <v>1</v>
      </c>
      <c r="F221">
        <v>-0.39500000000000002</v>
      </c>
      <c r="G221">
        <v>1000</v>
      </c>
      <c r="H221">
        <v>10</v>
      </c>
      <c r="I221" t="str">
        <f>VLOOKUP(U221,[2]BaseCases!$H$2:$K$143,2,FALSE)</f>
        <v>1.0303</v>
      </c>
      <c r="J221">
        <v>0</v>
      </c>
      <c r="K221">
        <v>0</v>
      </c>
      <c r="L221">
        <f t="shared" si="56"/>
        <v>0</v>
      </c>
      <c r="M221">
        <f t="shared" si="57"/>
        <v>0</v>
      </c>
      <c r="N221">
        <f>[2]Inputs!$B$5^2/((G221*[2]Inputs!$B$7)*(SQRT(1+H221^2)))</f>
        <v>1.6670700002133512E-2</v>
      </c>
      <c r="O221">
        <f t="shared" si="58"/>
        <v>5.3064486202832376E-4</v>
      </c>
      <c r="P221" t="str">
        <f>VLOOKUP(U221,[2]BaseCases!$H$2:$K$143,4,FALSE)</f>
        <v>0.9750</v>
      </c>
      <c r="Q221" t="str">
        <f>VLOOKUP(U221,[2]BaseCases!$H$2:$K$143,3,FALSE)</f>
        <v>1.0100</v>
      </c>
      <c r="R221">
        <v>-0.3000000000000001</v>
      </c>
      <c r="S221">
        <v>0</v>
      </c>
      <c r="T221" t="e">
        <f>IF(V221="","Test_"&amp;A221&amp;"_"&amp;[2]Inputs!$A$1&amp;"_R0"&amp;"_SCR"&amp;ROUND(G221,2)&amp;"_XR"&amp;ROUND(H221,2)&amp;"_P"&amp;E221&amp;"_Q"&amp;VLOOKUP(F221,$X$622:$Y$626,2,FALSE),"Test_"&amp;A221&amp;"_"&amp;[2]Inputs!$A$1&amp;"_R0"&amp;"_SCR"&amp;ROUND(G221,2)&amp;"_XR"&amp;ROUND(H221,2)&amp;"_P"&amp;E221&amp;"_Q"&amp;VLOOKUP(F221,$X$622:$Y$626,2,FALSE)&amp;"_"&amp;V221)</f>
        <v>#N/A</v>
      </c>
      <c r="U221" t="str">
        <f t="shared" si="64"/>
        <v>PSSE_DMAT_BESSD_SCR1000_XR10_P1_Q-0.395</v>
      </c>
    </row>
    <row r="222" spans="1:21" x14ac:dyDescent="0.25">
      <c r="A222" s="2" t="s">
        <v>545</v>
      </c>
      <c r="B222" s="4" t="s">
        <v>17</v>
      </c>
      <c r="C222" s="27" t="s">
        <v>46</v>
      </c>
      <c r="D222" s="27"/>
      <c r="E222">
        <v>-1</v>
      </c>
      <c r="F222">
        <v>-0.39500000000000002</v>
      </c>
      <c r="G222">
        <v>1000</v>
      </c>
      <c r="H222">
        <v>10</v>
      </c>
      <c r="I222" t="str">
        <f>VLOOKUP(U222,[2]BaseCases!$H$2:$K$143,2,FALSE)</f>
        <v>1.0305</v>
      </c>
      <c r="J222">
        <v>0</v>
      </c>
      <c r="K222">
        <v>0</v>
      </c>
      <c r="L222">
        <f t="shared" si="56"/>
        <v>0</v>
      </c>
      <c r="M222">
        <f t="shared" si="57"/>
        <v>0</v>
      </c>
      <c r="N222">
        <f>[2]Inputs!$B$5^2/((G222*[2]Inputs!$B$7)*(SQRT(1+H222^2)))</f>
        <v>1.6670700002133512E-2</v>
      </c>
      <c r="O222">
        <f t="shared" si="58"/>
        <v>5.3064486202832376E-4</v>
      </c>
      <c r="P222" t="str">
        <f>VLOOKUP(U222,[2]BaseCases!$H$2:$K$143,4,FALSE)</f>
        <v>0.9625</v>
      </c>
      <c r="Q222" t="str">
        <f>VLOOKUP(U222,[2]BaseCases!$H$2:$K$143,3,FALSE)</f>
        <v>1.0100</v>
      </c>
      <c r="R222">
        <v>-0.15</v>
      </c>
      <c r="S222">
        <v>0</v>
      </c>
      <c r="T222" t="e">
        <f>IF(V222="","Test_"&amp;A222&amp;"_"&amp;[2]Inputs!$A$1&amp;"_R0"&amp;"_SCR"&amp;ROUND(G222,2)&amp;"_XR"&amp;ROUND(H222,2)&amp;"_P"&amp;E222&amp;"_Q"&amp;VLOOKUP(F222,$X$622:$Y$626,2,FALSE),"Test_"&amp;A222&amp;"_"&amp;[2]Inputs!$A$1&amp;"_R0"&amp;"_SCR"&amp;ROUND(G222,2)&amp;"_XR"&amp;ROUND(H222,2)&amp;"_P"&amp;E222&amp;"_Q"&amp;VLOOKUP(F222,$X$622:$Y$626,2,FALSE)&amp;"_"&amp;V222)</f>
        <v>#N/A</v>
      </c>
      <c r="U222" t="str">
        <f t="shared" ref="U222:U237" si="65">"PSSE_DMAT_BESSC_SCR"&amp;ROUND(G222,2)&amp;"_XR"&amp;ROUND(H222,2)&amp;"_P"&amp;E222&amp;"_Q"&amp;F222</f>
        <v>PSSE_DMAT_BESSC_SCR1000_XR10_P-1_Q-0.395</v>
      </c>
    </row>
    <row r="223" spans="1:21" x14ac:dyDescent="0.25">
      <c r="A223" s="2" t="s">
        <v>546</v>
      </c>
      <c r="B223" s="4" t="s">
        <v>17</v>
      </c>
      <c r="C223" s="27" t="s">
        <v>46</v>
      </c>
      <c r="D223" s="27"/>
      <c r="E223">
        <v>-1</v>
      </c>
      <c r="F223">
        <v>-0.39500000000000002</v>
      </c>
      <c r="G223">
        <v>1000</v>
      </c>
      <c r="H223">
        <v>10</v>
      </c>
      <c r="I223" t="str">
        <f>VLOOKUP(U223,[2]BaseCases!$H$2:$K$143,2,FALSE)</f>
        <v>1.0305</v>
      </c>
      <c r="J223">
        <v>0</v>
      </c>
      <c r="K223">
        <v>0</v>
      </c>
      <c r="L223">
        <f t="shared" si="56"/>
        <v>0</v>
      </c>
      <c r="M223">
        <f t="shared" si="57"/>
        <v>0</v>
      </c>
      <c r="N223">
        <f>[2]Inputs!$B$5^2/((G223*[2]Inputs!$B$7)*(SQRT(1+H223^2)))</f>
        <v>1.6670700002133512E-2</v>
      </c>
      <c r="O223">
        <f t="shared" si="58"/>
        <v>5.3064486202832376E-4</v>
      </c>
      <c r="P223" t="str">
        <f>VLOOKUP(U223,[2]BaseCases!$H$2:$K$143,4,FALSE)</f>
        <v>0.9625</v>
      </c>
      <c r="Q223" t="str">
        <f>VLOOKUP(U223,[2]BaseCases!$H$2:$K$143,3,FALSE)</f>
        <v>1.0100</v>
      </c>
      <c r="R223">
        <v>-0.16</v>
      </c>
      <c r="S223">
        <v>0</v>
      </c>
      <c r="T223" t="e">
        <f>IF(V223="","Test_"&amp;A223&amp;"_"&amp;[2]Inputs!$A$1&amp;"_R0"&amp;"_SCR"&amp;ROUND(G223,2)&amp;"_XR"&amp;ROUND(H223,2)&amp;"_P"&amp;E223&amp;"_Q"&amp;VLOOKUP(F223,$X$622:$Y$626,2,FALSE),"Test_"&amp;A223&amp;"_"&amp;[2]Inputs!$A$1&amp;"_R0"&amp;"_SCR"&amp;ROUND(G223,2)&amp;"_XR"&amp;ROUND(H223,2)&amp;"_P"&amp;E223&amp;"_Q"&amp;VLOOKUP(F223,$X$622:$Y$626,2,FALSE)&amp;"_"&amp;V223)</f>
        <v>#N/A</v>
      </c>
      <c r="U223" t="str">
        <f t="shared" si="65"/>
        <v>PSSE_DMAT_BESSC_SCR1000_XR10_P-1_Q-0.395</v>
      </c>
    </row>
    <row r="224" spans="1:21" x14ac:dyDescent="0.25">
      <c r="A224" s="2" t="s">
        <v>547</v>
      </c>
      <c r="B224" s="4" t="s">
        <v>17</v>
      </c>
      <c r="C224" s="27" t="s">
        <v>46</v>
      </c>
      <c r="D224" s="27"/>
      <c r="E224">
        <v>-1</v>
      </c>
      <c r="F224">
        <v>-0.39500000000000002</v>
      </c>
      <c r="G224">
        <v>1000</v>
      </c>
      <c r="H224">
        <v>10</v>
      </c>
      <c r="I224" t="str">
        <f>VLOOKUP(U224,[2]BaseCases!$H$2:$K$143,2,FALSE)</f>
        <v>1.0305</v>
      </c>
      <c r="J224">
        <v>0</v>
      </c>
      <c r="K224">
        <v>0</v>
      </c>
      <c r="L224">
        <f t="shared" si="56"/>
        <v>0</v>
      </c>
      <c r="M224">
        <f t="shared" si="57"/>
        <v>0</v>
      </c>
      <c r="N224">
        <f>[2]Inputs!$B$5^2/((G224*[2]Inputs!$B$7)*(SQRT(1+H224^2)))</f>
        <v>1.6670700002133512E-2</v>
      </c>
      <c r="O224">
        <f t="shared" si="58"/>
        <v>5.3064486202832376E-4</v>
      </c>
      <c r="P224" t="str">
        <f>VLOOKUP(U224,[2]BaseCases!$H$2:$K$143,4,FALSE)</f>
        <v>0.9625</v>
      </c>
      <c r="Q224" t="str">
        <f>VLOOKUP(U224,[2]BaseCases!$H$2:$K$143,3,FALSE)</f>
        <v>1.0100</v>
      </c>
      <c r="R224">
        <v>-0.17</v>
      </c>
      <c r="S224">
        <v>0</v>
      </c>
      <c r="T224" t="e">
        <f>IF(V224="","Test_"&amp;A224&amp;"_"&amp;[2]Inputs!$A$1&amp;"_R0"&amp;"_SCR"&amp;ROUND(G224,2)&amp;"_XR"&amp;ROUND(H224,2)&amp;"_P"&amp;E224&amp;"_Q"&amp;VLOOKUP(F224,$X$622:$Y$626,2,FALSE),"Test_"&amp;A224&amp;"_"&amp;[2]Inputs!$A$1&amp;"_R0"&amp;"_SCR"&amp;ROUND(G224,2)&amp;"_XR"&amp;ROUND(H224,2)&amp;"_P"&amp;E224&amp;"_Q"&amp;VLOOKUP(F224,$X$622:$Y$626,2,FALSE)&amp;"_"&amp;V224)</f>
        <v>#N/A</v>
      </c>
      <c r="U224" t="str">
        <f t="shared" si="65"/>
        <v>PSSE_DMAT_BESSC_SCR1000_XR10_P-1_Q-0.395</v>
      </c>
    </row>
    <row r="225" spans="1:21" x14ac:dyDescent="0.25">
      <c r="A225" s="2" t="s">
        <v>548</v>
      </c>
      <c r="B225" s="4" t="s">
        <v>17</v>
      </c>
      <c r="C225" s="27" t="s">
        <v>46</v>
      </c>
      <c r="D225" s="27"/>
      <c r="E225">
        <v>-1</v>
      </c>
      <c r="F225">
        <v>-0.39500000000000002</v>
      </c>
      <c r="G225">
        <v>1000</v>
      </c>
      <c r="H225">
        <v>10</v>
      </c>
      <c r="I225" t="str">
        <f>VLOOKUP(U225,[2]BaseCases!$H$2:$K$143,2,FALSE)</f>
        <v>1.0305</v>
      </c>
      <c r="J225">
        <v>0</v>
      </c>
      <c r="K225">
        <v>0</v>
      </c>
      <c r="L225">
        <f t="shared" si="56"/>
        <v>0</v>
      </c>
      <c r="M225">
        <f t="shared" si="57"/>
        <v>0</v>
      </c>
      <c r="N225">
        <f>[2]Inputs!$B$5^2/((G225*[2]Inputs!$B$7)*(SQRT(1+H225^2)))</f>
        <v>1.6670700002133512E-2</v>
      </c>
      <c r="O225">
        <f t="shared" si="58"/>
        <v>5.3064486202832376E-4</v>
      </c>
      <c r="P225" t="str">
        <f>VLOOKUP(U225,[2]BaseCases!$H$2:$K$143,4,FALSE)</f>
        <v>0.9625</v>
      </c>
      <c r="Q225" t="str">
        <f>VLOOKUP(U225,[2]BaseCases!$H$2:$K$143,3,FALSE)</f>
        <v>1.0100</v>
      </c>
      <c r="R225">
        <v>-0.18000000000000002</v>
      </c>
      <c r="S225">
        <v>0</v>
      </c>
      <c r="T225" t="e">
        <f>IF(V225="","Test_"&amp;A225&amp;"_"&amp;[2]Inputs!$A$1&amp;"_R0"&amp;"_SCR"&amp;ROUND(G225,2)&amp;"_XR"&amp;ROUND(H225,2)&amp;"_P"&amp;E225&amp;"_Q"&amp;VLOOKUP(F225,$X$622:$Y$626,2,FALSE),"Test_"&amp;A225&amp;"_"&amp;[2]Inputs!$A$1&amp;"_R0"&amp;"_SCR"&amp;ROUND(G225,2)&amp;"_XR"&amp;ROUND(H225,2)&amp;"_P"&amp;E225&amp;"_Q"&amp;VLOOKUP(F225,$X$622:$Y$626,2,FALSE)&amp;"_"&amp;V225)</f>
        <v>#N/A</v>
      </c>
      <c r="U225" t="str">
        <f t="shared" si="65"/>
        <v>PSSE_DMAT_BESSC_SCR1000_XR10_P-1_Q-0.395</v>
      </c>
    </row>
    <row r="226" spans="1:21" x14ac:dyDescent="0.25">
      <c r="A226" s="2" t="s">
        <v>549</v>
      </c>
      <c r="B226" s="4" t="s">
        <v>17</v>
      </c>
      <c r="C226" s="27" t="s">
        <v>46</v>
      </c>
      <c r="D226" s="27"/>
      <c r="E226">
        <v>-1</v>
      </c>
      <c r="F226">
        <v>-0.39500000000000002</v>
      </c>
      <c r="G226">
        <v>1000</v>
      </c>
      <c r="H226">
        <v>10</v>
      </c>
      <c r="I226" t="str">
        <f>VLOOKUP(U226,[2]BaseCases!$H$2:$K$143,2,FALSE)</f>
        <v>1.0305</v>
      </c>
      <c r="J226">
        <v>0</v>
      </c>
      <c r="K226">
        <v>0</v>
      </c>
      <c r="L226">
        <f t="shared" si="56"/>
        <v>0</v>
      </c>
      <c r="M226">
        <f t="shared" si="57"/>
        <v>0</v>
      </c>
      <c r="N226">
        <f>[2]Inputs!$B$5^2/((G226*[2]Inputs!$B$7)*(SQRT(1+H226^2)))</f>
        <v>1.6670700002133512E-2</v>
      </c>
      <c r="O226">
        <f t="shared" si="58"/>
        <v>5.3064486202832376E-4</v>
      </c>
      <c r="P226" t="str">
        <f>VLOOKUP(U226,[2]BaseCases!$H$2:$K$143,4,FALSE)</f>
        <v>0.9625</v>
      </c>
      <c r="Q226" t="str">
        <f>VLOOKUP(U226,[2]BaseCases!$H$2:$K$143,3,FALSE)</f>
        <v>1.0100</v>
      </c>
      <c r="R226">
        <v>-0.19000000000000003</v>
      </c>
      <c r="S226">
        <v>0</v>
      </c>
      <c r="T226" t="e">
        <f>IF(V226="","Test_"&amp;A226&amp;"_"&amp;[2]Inputs!$A$1&amp;"_R0"&amp;"_SCR"&amp;ROUND(G226,2)&amp;"_XR"&amp;ROUND(H226,2)&amp;"_P"&amp;E226&amp;"_Q"&amp;VLOOKUP(F226,$X$622:$Y$626,2,FALSE),"Test_"&amp;A226&amp;"_"&amp;[2]Inputs!$A$1&amp;"_R0"&amp;"_SCR"&amp;ROUND(G226,2)&amp;"_XR"&amp;ROUND(H226,2)&amp;"_P"&amp;E226&amp;"_Q"&amp;VLOOKUP(F226,$X$622:$Y$626,2,FALSE)&amp;"_"&amp;V226)</f>
        <v>#N/A</v>
      </c>
      <c r="U226" t="str">
        <f t="shared" si="65"/>
        <v>PSSE_DMAT_BESSC_SCR1000_XR10_P-1_Q-0.395</v>
      </c>
    </row>
    <row r="227" spans="1:21" x14ac:dyDescent="0.25">
      <c r="A227" s="2" t="s">
        <v>550</v>
      </c>
      <c r="B227" s="4" t="s">
        <v>17</v>
      </c>
      <c r="C227" s="27" t="s">
        <v>46</v>
      </c>
      <c r="D227" s="27"/>
      <c r="E227">
        <v>-1</v>
      </c>
      <c r="F227">
        <v>-0.39500000000000002</v>
      </c>
      <c r="G227">
        <v>1000</v>
      </c>
      <c r="H227">
        <v>10</v>
      </c>
      <c r="I227" t="str">
        <f>VLOOKUP(U227,[2]BaseCases!$H$2:$K$143,2,FALSE)</f>
        <v>1.0305</v>
      </c>
      <c r="J227">
        <v>0</v>
      </c>
      <c r="K227">
        <v>0</v>
      </c>
      <c r="L227">
        <f t="shared" si="56"/>
        <v>0</v>
      </c>
      <c r="M227">
        <f t="shared" si="57"/>
        <v>0</v>
      </c>
      <c r="N227">
        <f>[2]Inputs!$B$5^2/((G227*[2]Inputs!$B$7)*(SQRT(1+H227^2)))</f>
        <v>1.6670700002133512E-2</v>
      </c>
      <c r="O227">
        <f t="shared" si="58"/>
        <v>5.3064486202832376E-4</v>
      </c>
      <c r="P227" t="str">
        <f>VLOOKUP(U227,[2]BaseCases!$H$2:$K$143,4,FALSE)</f>
        <v>0.9625</v>
      </c>
      <c r="Q227" t="str">
        <f>VLOOKUP(U227,[2]BaseCases!$H$2:$K$143,3,FALSE)</f>
        <v>1.0100</v>
      </c>
      <c r="R227">
        <v>-0.20000000000000004</v>
      </c>
      <c r="S227">
        <v>0</v>
      </c>
      <c r="T227" t="e">
        <f>IF(V227="","Test_"&amp;A227&amp;"_"&amp;[2]Inputs!$A$1&amp;"_R0"&amp;"_SCR"&amp;ROUND(G227,2)&amp;"_XR"&amp;ROUND(H227,2)&amp;"_P"&amp;E227&amp;"_Q"&amp;VLOOKUP(F227,$X$622:$Y$626,2,FALSE),"Test_"&amp;A227&amp;"_"&amp;[2]Inputs!$A$1&amp;"_R0"&amp;"_SCR"&amp;ROUND(G227,2)&amp;"_XR"&amp;ROUND(H227,2)&amp;"_P"&amp;E227&amp;"_Q"&amp;VLOOKUP(F227,$X$622:$Y$626,2,FALSE)&amp;"_"&amp;V227)</f>
        <v>#N/A</v>
      </c>
      <c r="U227" t="str">
        <f t="shared" si="65"/>
        <v>PSSE_DMAT_BESSC_SCR1000_XR10_P-1_Q-0.395</v>
      </c>
    </row>
    <row r="228" spans="1:21" x14ac:dyDescent="0.25">
      <c r="A228" s="2" t="s">
        <v>551</v>
      </c>
      <c r="B228" s="4" t="s">
        <v>17</v>
      </c>
      <c r="C228" s="27" t="s">
        <v>46</v>
      </c>
      <c r="D228" s="27"/>
      <c r="E228">
        <v>-1</v>
      </c>
      <c r="F228">
        <v>-0.39500000000000002</v>
      </c>
      <c r="G228">
        <v>1000</v>
      </c>
      <c r="H228">
        <v>10</v>
      </c>
      <c r="I228" t="str">
        <f>VLOOKUP(U228,[2]BaseCases!$H$2:$K$143,2,FALSE)</f>
        <v>1.0305</v>
      </c>
      <c r="J228">
        <v>0</v>
      </c>
      <c r="K228">
        <v>0</v>
      </c>
      <c r="L228">
        <f t="shared" si="56"/>
        <v>0</v>
      </c>
      <c r="M228">
        <f t="shared" si="57"/>
        <v>0</v>
      </c>
      <c r="N228">
        <f>[2]Inputs!$B$5^2/((G228*[2]Inputs!$B$7)*(SQRT(1+H228^2)))</f>
        <v>1.6670700002133512E-2</v>
      </c>
      <c r="O228">
        <f t="shared" si="58"/>
        <v>5.3064486202832376E-4</v>
      </c>
      <c r="P228" t="str">
        <f>VLOOKUP(U228,[2]BaseCases!$H$2:$K$143,4,FALSE)</f>
        <v>0.9625</v>
      </c>
      <c r="Q228" t="str">
        <f>VLOOKUP(U228,[2]BaseCases!$H$2:$K$143,3,FALSE)</f>
        <v>1.0100</v>
      </c>
      <c r="R228">
        <v>-0.21000000000000005</v>
      </c>
      <c r="S228">
        <v>0</v>
      </c>
      <c r="T228" t="e">
        <f>IF(V228="","Test_"&amp;A228&amp;"_"&amp;[2]Inputs!$A$1&amp;"_R0"&amp;"_SCR"&amp;ROUND(G228,2)&amp;"_XR"&amp;ROUND(H228,2)&amp;"_P"&amp;E228&amp;"_Q"&amp;VLOOKUP(F228,$X$622:$Y$626,2,FALSE),"Test_"&amp;A228&amp;"_"&amp;[2]Inputs!$A$1&amp;"_R0"&amp;"_SCR"&amp;ROUND(G228,2)&amp;"_XR"&amp;ROUND(H228,2)&amp;"_P"&amp;E228&amp;"_Q"&amp;VLOOKUP(F228,$X$622:$Y$626,2,FALSE)&amp;"_"&amp;V228)</f>
        <v>#N/A</v>
      </c>
      <c r="U228" t="str">
        <f t="shared" si="65"/>
        <v>PSSE_DMAT_BESSC_SCR1000_XR10_P-1_Q-0.395</v>
      </c>
    </row>
    <row r="229" spans="1:21" x14ac:dyDescent="0.25">
      <c r="A229" s="2" t="s">
        <v>552</v>
      </c>
      <c r="B229" s="4" t="s">
        <v>17</v>
      </c>
      <c r="C229" s="27" t="s">
        <v>46</v>
      </c>
      <c r="D229" s="27"/>
      <c r="E229">
        <v>-1</v>
      </c>
      <c r="F229">
        <v>-0.39500000000000002</v>
      </c>
      <c r="G229">
        <v>1000</v>
      </c>
      <c r="H229">
        <v>10</v>
      </c>
      <c r="I229" t="str">
        <f>VLOOKUP(U229,[2]BaseCases!$H$2:$K$143,2,FALSE)</f>
        <v>1.0305</v>
      </c>
      <c r="J229">
        <v>0</v>
      </c>
      <c r="K229">
        <v>0</v>
      </c>
      <c r="L229">
        <f t="shared" si="56"/>
        <v>0</v>
      </c>
      <c r="M229">
        <f t="shared" si="57"/>
        <v>0</v>
      </c>
      <c r="N229">
        <f>[2]Inputs!$B$5^2/((G229*[2]Inputs!$B$7)*(SQRT(1+H229^2)))</f>
        <v>1.6670700002133512E-2</v>
      </c>
      <c r="O229">
        <f t="shared" si="58"/>
        <v>5.3064486202832376E-4</v>
      </c>
      <c r="P229" t="str">
        <f>VLOOKUP(U229,[2]BaseCases!$H$2:$K$143,4,FALSE)</f>
        <v>0.9625</v>
      </c>
      <c r="Q229" t="str">
        <f>VLOOKUP(U229,[2]BaseCases!$H$2:$K$143,3,FALSE)</f>
        <v>1.0100</v>
      </c>
      <c r="R229">
        <v>-0.22000000000000006</v>
      </c>
      <c r="S229">
        <v>0</v>
      </c>
      <c r="T229" t="e">
        <f>IF(V229="","Test_"&amp;A229&amp;"_"&amp;[2]Inputs!$A$1&amp;"_R0"&amp;"_SCR"&amp;ROUND(G229,2)&amp;"_XR"&amp;ROUND(H229,2)&amp;"_P"&amp;E229&amp;"_Q"&amp;VLOOKUP(F229,$X$622:$Y$626,2,FALSE),"Test_"&amp;A229&amp;"_"&amp;[2]Inputs!$A$1&amp;"_R0"&amp;"_SCR"&amp;ROUND(G229,2)&amp;"_XR"&amp;ROUND(H229,2)&amp;"_P"&amp;E229&amp;"_Q"&amp;VLOOKUP(F229,$X$622:$Y$626,2,FALSE)&amp;"_"&amp;V229)</f>
        <v>#N/A</v>
      </c>
      <c r="U229" t="str">
        <f t="shared" si="65"/>
        <v>PSSE_DMAT_BESSC_SCR1000_XR10_P-1_Q-0.395</v>
      </c>
    </row>
    <row r="230" spans="1:21" x14ac:dyDescent="0.25">
      <c r="A230" s="2" t="s">
        <v>553</v>
      </c>
      <c r="B230" s="4" t="s">
        <v>17</v>
      </c>
      <c r="C230" s="27" t="s">
        <v>46</v>
      </c>
      <c r="D230" s="27"/>
      <c r="E230">
        <v>-1</v>
      </c>
      <c r="F230">
        <v>-0.39500000000000002</v>
      </c>
      <c r="G230">
        <v>1000</v>
      </c>
      <c r="H230">
        <v>10</v>
      </c>
      <c r="I230" t="str">
        <f>VLOOKUP(U230,[2]BaseCases!$H$2:$K$143,2,FALSE)</f>
        <v>1.0305</v>
      </c>
      <c r="J230">
        <v>0</v>
      </c>
      <c r="K230">
        <v>0</v>
      </c>
      <c r="L230">
        <f t="shared" si="56"/>
        <v>0</v>
      </c>
      <c r="M230">
        <f t="shared" si="57"/>
        <v>0</v>
      </c>
      <c r="N230">
        <f>[2]Inputs!$B$5^2/((G230*[2]Inputs!$B$7)*(SQRT(1+H230^2)))</f>
        <v>1.6670700002133512E-2</v>
      </c>
      <c r="O230">
        <f t="shared" si="58"/>
        <v>5.3064486202832376E-4</v>
      </c>
      <c r="P230" t="str">
        <f>VLOOKUP(U230,[2]BaseCases!$H$2:$K$143,4,FALSE)</f>
        <v>0.9625</v>
      </c>
      <c r="Q230" t="str">
        <f>VLOOKUP(U230,[2]BaseCases!$H$2:$K$143,3,FALSE)</f>
        <v>1.0100</v>
      </c>
      <c r="R230">
        <v>-0.23000000000000007</v>
      </c>
      <c r="S230">
        <v>0</v>
      </c>
      <c r="T230" t="e">
        <f>IF(V230="","Test_"&amp;A230&amp;"_"&amp;[2]Inputs!$A$1&amp;"_R0"&amp;"_SCR"&amp;ROUND(G230,2)&amp;"_XR"&amp;ROUND(H230,2)&amp;"_P"&amp;E230&amp;"_Q"&amp;VLOOKUP(F230,$X$622:$Y$626,2,FALSE),"Test_"&amp;A230&amp;"_"&amp;[2]Inputs!$A$1&amp;"_R0"&amp;"_SCR"&amp;ROUND(G230,2)&amp;"_XR"&amp;ROUND(H230,2)&amp;"_P"&amp;E230&amp;"_Q"&amp;VLOOKUP(F230,$X$622:$Y$626,2,FALSE)&amp;"_"&amp;V230)</f>
        <v>#N/A</v>
      </c>
      <c r="U230" t="str">
        <f t="shared" si="65"/>
        <v>PSSE_DMAT_BESSC_SCR1000_XR10_P-1_Q-0.395</v>
      </c>
    </row>
    <row r="231" spans="1:21" x14ac:dyDescent="0.25">
      <c r="A231" s="2" t="s">
        <v>554</v>
      </c>
      <c r="B231" s="4" t="s">
        <v>17</v>
      </c>
      <c r="C231" s="27" t="s">
        <v>46</v>
      </c>
      <c r="D231" s="27"/>
      <c r="E231">
        <v>-1</v>
      </c>
      <c r="F231">
        <v>-0.39500000000000002</v>
      </c>
      <c r="G231">
        <v>1000</v>
      </c>
      <c r="H231">
        <v>10</v>
      </c>
      <c r="I231" t="str">
        <f>VLOOKUP(U231,[2]BaseCases!$H$2:$K$143,2,FALSE)</f>
        <v>1.0305</v>
      </c>
      <c r="J231">
        <v>0</v>
      </c>
      <c r="K231">
        <v>0</v>
      </c>
      <c r="L231">
        <f t="shared" si="56"/>
        <v>0</v>
      </c>
      <c r="M231">
        <f t="shared" si="57"/>
        <v>0</v>
      </c>
      <c r="N231">
        <f>[2]Inputs!$B$5^2/((G231*[2]Inputs!$B$7)*(SQRT(1+H231^2)))</f>
        <v>1.6670700002133512E-2</v>
      </c>
      <c r="O231">
        <f t="shared" si="58"/>
        <v>5.3064486202832376E-4</v>
      </c>
      <c r="P231" t="str">
        <f>VLOOKUP(U231,[2]BaseCases!$H$2:$K$143,4,FALSE)</f>
        <v>0.9625</v>
      </c>
      <c r="Q231" t="str">
        <f>VLOOKUP(U231,[2]BaseCases!$H$2:$K$143,3,FALSE)</f>
        <v>1.0100</v>
      </c>
      <c r="R231">
        <v>-0.24000000000000007</v>
      </c>
      <c r="S231">
        <v>0</v>
      </c>
      <c r="T231" t="e">
        <f>IF(V231="","Test_"&amp;A231&amp;"_"&amp;[2]Inputs!$A$1&amp;"_R0"&amp;"_SCR"&amp;ROUND(G231,2)&amp;"_XR"&amp;ROUND(H231,2)&amp;"_P"&amp;E231&amp;"_Q"&amp;VLOOKUP(F231,$X$622:$Y$626,2,FALSE),"Test_"&amp;A231&amp;"_"&amp;[2]Inputs!$A$1&amp;"_R0"&amp;"_SCR"&amp;ROUND(G231,2)&amp;"_XR"&amp;ROUND(H231,2)&amp;"_P"&amp;E231&amp;"_Q"&amp;VLOOKUP(F231,$X$622:$Y$626,2,FALSE)&amp;"_"&amp;V231)</f>
        <v>#N/A</v>
      </c>
      <c r="U231" t="str">
        <f t="shared" si="65"/>
        <v>PSSE_DMAT_BESSC_SCR1000_XR10_P-1_Q-0.395</v>
      </c>
    </row>
    <row r="232" spans="1:21" x14ac:dyDescent="0.25">
      <c r="A232" s="2" t="s">
        <v>555</v>
      </c>
      <c r="B232" s="4" t="s">
        <v>17</v>
      </c>
      <c r="C232" s="27" t="s">
        <v>46</v>
      </c>
      <c r="D232" s="27"/>
      <c r="E232">
        <v>-1</v>
      </c>
      <c r="F232">
        <v>-0.39500000000000002</v>
      </c>
      <c r="G232">
        <v>1000</v>
      </c>
      <c r="H232">
        <v>10</v>
      </c>
      <c r="I232" t="str">
        <f>VLOOKUP(U232,[2]BaseCases!$H$2:$K$143,2,FALSE)</f>
        <v>1.0305</v>
      </c>
      <c r="J232">
        <v>0</v>
      </c>
      <c r="K232">
        <v>0</v>
      </c>
      <c r="L232">
        <f t="shared" si="56"/>
        <v>0</v>
      </c>
      <c r="M232">
        <f t="shared" si="57"/>
        <v>0</v>
      </c>
      <c r="N232">
        <f>[2]Inputs!$B$5^2/((G232*[2]Inputs!$B$7)*(SQRT(1+H232^2)))</f>
        <v>1.6670700002133512E-2</v>
      </c>
      <c r="O232">
        <f t="shared" si="58"/>
        <v>5.3064486202832376E-4</v>
      </c>
      <c r="P232" t="str">
        <f>VLOOKUP(U232,[2]BaseCases!$H$2:$K$143,4,FALSE)</f>
        <v>0.9625</v>
      </c>
      <c r="Q232" t="str">
        <f>VLOOKUP(U232,[2]BaseCases!$H$2:$K$143,3,FALSE)</f>
        <v>1.0100</v>
      </c>
      <c r="R232">
        <v>-0.25000000000000006</v>
      </c>
      <c r="S232">
        <v>0</v>
      </c>
      <c r="T232" t="e">
        <f>IF(V232="","Test_"&amp;A232&amp;"_"&amp;[2]Inputs!$A$1&amp;"_R0"&amp;"_SCR"&amp;ROUND(G232,2)&amp;"_XR"&amp;ROUND(H232,2)&amp;"_P"&amp;E232&amp;"_Q"&amp;VLOOKUP(F232,$X$622:$Y$626,2,FALSE),"Test_"&amp;A232&amp;"_"&amp;[2]Inputs!$A$1&amp;"_R0"&amp;"_SCR"&amp;ROUND(G232,2)&amp;"_XR"&amp;ROUND(H232,2)&amp;"_P"&amp;E232&amp;"_Q"&amp;VLOOKUP(F232,$X$622:$Y$626,2,FALSE)&amp;"_"&amp;V232)</f>
        <v>#N/A</v>
      </c>
      <c r="U232" t="str">
        <f t="shared" si="65"/>
        <v>PSSE_DMAT_BESSC_SCR1000_XR10_P-1_Q-0.395</v>
      </c>
    </row>
    <row r="233" spans="1:21" x14ac:dyDescent="0.25">
      <c r="A233" s="2" t="s">
        <v>556</v>
      </c>
      <c r="B233" s="4" t="s">
        <v>17</v>
      </c>
      <c r="C233" s="27" t="s">
        <v>46</v>
      </c>
      <c r="D233" s="27"/>
      <c r="E233">
        <v>-1</v>
      </c>
      <c r="F233">
        <v>-0.39500000000000002</v>
      </c>
      <c r="G233">
        <v>1000</v>
      </c>
      <c r="H233">
        <v>10</v>
      </c>
      <c r="I233" t="str">
        <f>VLOOKUP(U233,[2]BaseCases!$H$2:$K$143,2,FALSE)</f>
        <v>1.0305</v>
      </c>
      <c r="J233">
        <v>0</v>
      </c>
      <c r="K233">
        <v>0</v>
      </c>
      <c r="L233">
        <f t="shared" si="56"/>
        <v>0</v>
      </c>
      <c r="M233">
        <f t="shared" si="57"/>
        <v>0</v>
      </c>
      <c r="N233">
        <f>[2]Inputs!$B$5^2/((G233*[2]Inputs!$B$7)*(SQRT(1+H233^2)))</f>
        <v>1.6670700002133512E-2</v>
      </c>
      <c r="O233">
        <f t="shared" si="58"/>
        <v>5.3064486202832376E-4</v>
      </c>
      <c r="P233" t="str">
        <f>VLOOKUP(U233,[2]BaseCases!$H$2:$K$143,4,FALSE)</f>
        <v>0.9625</v>
      </c>
      <c r="Q233" t="str">
        <f>VLOOKUP(U233,[2]BaseCases!$H$2:$K$143,3,FALSE)</f>
        <v>1.0100</v>
      </c>
      <c r="R233">
        <v>-0.26000000000000006</v>
      </c>
      <c r="S233">
        <v>0</v>
      </c>
      <c r="T233" t="e">
        <f>IF(V233="","Test_"&amp;A233&amp;"_"&amp;[2]Inputs!$A$1&amp;"_R0"&amp;"_SCR"&amp;ROUND(G233,2)&amp;"_XR"&amp;ROUND(H233,2)&amp;"_P"&amp;E233&amp;"_Q"&amp;VLOOKUP(F233,$X$622:$Y$626,2,FALSE),"Test_"&amp;A233&amp;"_"&amp;[2]Inputs!$A$1&amp;"_R0"&amp;"_SCR"&amp;ROUND(G233,2)&amp;"_XR"&amp;ROUND(H233,2)&amp;"_P"&amp;E233&amp;"_Q"&amp;VLOOKUP(F233,$X$622:$Y$626,2,FALSE)&amp;"_"&amp;V233)</f>
        <v>#N/A</v>
      </c>
      <c r="U233" t="str">
        <f t="shared" si="65"/>
        <v>PSSE_DMAT_BESSC_SCR1000_XR10_P-1_Q-0.395</v>
      </c>
    </row>
    <row r="234" spans="1:21" x14ac:dyDescent="0.25">
      <c r="A234" s="2" t="s">
        <v>557</v>
      </c>
      <c r="B234" s="4" t="s">
        <v>17</v>
      </c>
      <c r="C234" s="27" t="s">
        <v>46</v>
      </c>
      <c r="D234" s="27"/>
      <c r="E234">
        <v>-1</v>
      </c>
      <c r="F234">
        <v>-0.39500000000000002</v>
      </c>
      <c r="G234">
        <v>1000</v>
      </c>
      <c r="H234">
        <v>10</v>
      </c>
      <c r="I234" t="str">
        <f>VLOOKUP(U234,[2]BaseCases!$H$2:$K$143,2,FALSE)</f>
        <v>1.0305</v>
      </c>
      <c r="J234">
        <v>0</v>
      </c>
      <c r="K234">
        <v>0</v>
      </c>
      <c r="L234">
        <f t="shared" si="56"/>
        <v>0</v>
      </c>
      <c r="M234">
        <f t="shared" si="57"/>
        <v>0</v>
      </c>
      <c r="N234">
        <f>[2]Inputs!$B$5^2/((G234*[2]Inputs!$B$7)*(SQRT(1+H234^2)))</f>
        <v>1.6670700002133512E-2</v>
      </c>
      <c r="O234">
        <f t="shared" si="58"/>
        <v>5.3064486202832376E-4</v>
      </c>
      <c r="P234" t="str">
        <f>VLOOKUP(U234,[2]BaseCases!$H$2:$K$143,4,FALSE)</f>
        <v>0.9625</v>
      </c>
      <c r="Q234" t="str">
        <f>VLOOKUP(U234,[2]BaseCases!$H$2:$K$143,3,FALSE)</f>
        <v>1.0100</v>
      </c>
      <c r="R234">
        <v>-0.27000000000000007</v>
      </c>
      <c r="S234">
        <v>0</v>
      </c>
      <c r="T234" t="e">
        <f>IF(V234="","Test_"&amp;A234&amp;"_"&amp;[2]Inputs!$A$1&amp;"_R0"&amp;"_SCR"&amp;ROUND(G234,2)&amp;"_XR"&amp;ROUND(H234,2)&amp;"_P"&amp;E234&amp;"_Q"&amp;VLOOKUP(F234,$X$622:$Y$626,2,FALSE),"Test_"&amp;A234&amp;"_"&amp;[2]Inputs!$A$1&amp;"_R0"&amp;"_SCR"&amp;ROUND(G234,2)&amp;"_XR"&amp;ROUND(H234,2)&amp;"_P"&amp;E234&amp;"_Q"&amp;VLOOKUP(F234,$X$622:$Y$626,2,FALSE)&amp;"_"&amp;V234)</f>
        <v>#N/A</v>
      </c>
      <c r="U234" t="str">
        <f t="shared" si="65"/>
        <v>PSSE_DMAT_BESSC_SCR1000_XR10_P-1_Q-0.395</v>
      </c>
    </row>
    <row r="235" spans="1:21" x14ac:dyDescent="0.25">
      <c r="A235" s="2" t="s">
        <v>558</v>
      </c>
      <c r="B235" s="4" t="s">
        <v>17</v>
      </c>
      <c r="C235" s="27" t="s">
        <v>46</v>
      </c>
      <c r="D235" s="27"/>
      <c r="E235">
        <v>-1</v>
      </c>
      <c r="F235">
        <v>-0.39500000000000002</v>
      </c>
      <c r="G235">
        <v>1000</v>
      </c>
      <c r="H235">
        <v>10</v>
      </c>
      <c r="I235" t="str">
        <f>VLOOKUP(U235,[2]BaseCases!$H$2:$K$143,2,FALSE)</f>
        <v>1.0305</v>
      </c>
      <c r="J235">
        <v>0</v>
      </c>
      <c r="K235">
        <v>0</v>
      </c>
      <c r="L235">
        <f t="shared" si="56"/>
        <v>0</v>
      </c>
      <c r="M235">
        <f t="shared" si="57"/>
        <v>0</v>
      </c>
      <c r="N235">
        <f>[2]Inputs!$B$5^2/((G235*[2]Inputs!$B$7)*(SQRT(1+H235^2)))</f>
        <v>1.6670700002133512E-2</v>
      </c>
      <c r="O235">
        <f t="shared" si="58"/>
        <v>5.3064486202832376E-4</v>
      </c>
      <c r="P235" t="str">
        <f>VLOOKUP(U235,[2]BaseCases!$H$2:$K$143,4,FALSE)</f>
        <v>0.9625</v>
      </c>
      <c r="Q235" t="str">
        <f>VLOOKUP(U235,[2]BaseCases!$H$2:$K$143,3,FALSE)</f>
        <v>1.0100</v>
      </c>
      <c r="R235">
        <v>-0.28000000000000008</v>
      </c>
      <c r="S235">
        <v>0</v>
      </c>
      <c r="T235" t="e">
        <f>IF(V235="","Test_"&amp;A235&amp;"_"&amp;[2]Inputs!$A$1&amp;"_R0"&amp;"_SCR"&amp;ROUND(G235,2)&amp;"_XR"&amp;ROUND(H235,2)&amp;"_P"&amp;E235&amp;"_Q"&amp;VLOOKUP(F235,$X$622:$Y$626,2,FALSE),"Test_"&amp;A235&amp;"_"&amp;[2]Inputs!$A$1&amp;"_R0"&amp;"_SCR"&amp;ROUND(G235,2)&amp;"_XR"&amp;ROUND(H235,2)&amp;"_P"&amp;E235&amp;"_Q"&amp;VLOOKUP(F235,$X$622:$Y$626,2,FALSE)&amp;"_"&amp;V235)</f>
        <v>#N/A</v>
      </c>
      <c r="U235" t="str">
        <f t="shared" si="65"/>
        <v>PSSE_DMAT_BESSC_SCR1000_XR10_P-1_Q-0.395</v>
      </c>
    </row>
    <row r="236" spans="1:21" x14ac:dyDescent="0.25">
      <c r="A236" s="2" t="s">
        <v>559</v>
      </c>
      <c r="B236" s="4" t="s">
        <v>17</v>
      </c>
      <c r="C236" s="27" t="s">
        <v>46</v>
      </c>
      <c r="D236" s="27"/>
      <c r="E236">
        <v>-1</v>
      </c>
      <c r="F236">
        <v>-0.39500000000000002</v>
      </c>
      <c r="G236">
        <v>1000</v>
      </c>
      <c r="H236">
        <v>10</v>
      </c>
      <c r="I236" t="str">
        <f>VLOOKUP(U236,[2]BaseCases!$H$2:$K$143,2,FALSE)</f>
        <v>1.0305</v>
      </c>
      <c r="J236">
        <v>0</v>
      </c>
      <c r="K236">
        <v>0</v>
      </c>
      <c r="L236">
        <f t="shared" si="56"/>
        <v>0</v>
      </c>
      <c r="M236">
        <f t="shared" si="57"/>
        <v>0</v>
      </c>
      <c r="N236">
        <f>[2]Inputs!$B$5^2/((G236*[2]Inputs!$B$7)*(SQRT(1+H236^2)))</f>
        <v>1.6670700002133512E-2</v>
      </c>
      <c r="O236">
        <f t="shared" si="58"/>
        <v>5.3064486202832376E-4</v>
      </c>
      <c r="P236" t="str">
        <f>VLOOKUP(U236,[2]BaseCases!$H$2:$K$143,4,FALSE)</f>
        <v>0.9625</v>
      </c>
      <c r="Q236" t="str">
        <f>VLOOKUP(U236,[2]BaseCases!$H$2:$K$143,3,FALSE)</f>
        <v>1.0100</v>
      </c>
      <c r="R236">
        <v>-0.29000000000000009</v>
      </c>
      <c r="S236">
        <v>0</v>
      </c>
      <c r="T236" t="e">
        <f>IF(V236="","Test_"&amp;A236&amp;"_"&amp;[2]Inputs!$A$1&amp;"_R0"&amp;"_SCR"&amp;ROUND(G236,2)&amp;"_XR"&amp;ROUND(H236,2)&amp;"_P"&amp;E236&amp;"_Q"&amp;VLOOKUP(F236,$X$622:$Y$626,2,FALSE),"Test_"&amp;A236&amp;"_"&amp;[2]Inputs!$A$1&amp;"_R0"&amp;"_SCR"&amp;ROUND(G236,2)&amp;"_XR"&amp;ROUND(H236,2)&amp;"_P"&amp;E236&amp;"_Q"&amp;VLOOKUP(F236,$X$622:$Y$626,2,FALSE)&amp;"_"&amp;V236)</f>
        <v>#N/A</v>
      </c>
      <c r="U236" t="str">
        <f t="shared" si="65"/>
        <v>PSSE_DMAT_BESSC_SCR1000_XR10_P-1_Q-0.395</v>
      </c>
    </row>
    <row r="237" spans="1:21" x14ac:dyDescent="0.25">
      <c r="A237" s="2" t="s">
        <v>560</v>
      </c>
      <c r="B237" s="4" t="s">
        <v>17</v>
      </c>
      <c r="C237" s="27" t="s">
        <v>46</v>
      </c>
      <c r="D237" s="27"/>
      <c r="E237">
        <v>-1</v>
      </c>
      <c r="F237">
        <v>-0.39500000000000002</v>
      </c>
      <c r="G237">
        <v>1000</v>
      </c>
      <c r="H237">
        <v>10</v>
      </c>
      <c r="I237" t="str">
        <f>VLOOKUP(U237,[2]BaseCases!$H$2:$K$143,2,FALSE)</f>
        <v>1.0305</v>
      </c>
      <c r="J237">
        <v>0</v>
      </c>
      <c r="K237">
        <v>0</v>
      </c>
      <c r="L237">
        <f t="shared" si="56"/>
        <v>0</v>
      </c>
      <c r="M237">
        <f t="shared" si="57"/>
        <v>0</v>
      </c>
      <c r="N237">
        <f>[2]Inputs!$B$5^2/((G237*[2]Inputs!$B$7)*(SQRT(1+H237^2)))</f>
        <v>1.6670700002133512E-2</v>
      </c>
      <c r="O237">
        <f t="shared" si="58"/>
        <v>5.3064486202832376E-4</v>
      </c>
      <c r="P237" t="str">
        <f>VLOOKUP(U237,[2]BaseCases!$H$2:$K$143,4,FALSE)</f>
        <v>0.9625</v>
      </c>
      <c r="Q237" t="str">
        <f>VLOOKUP(U237,[2]BaseCases!$H$2:$K$143,3,FALSE)</f>
        <v>1.0100</v>
      </c>
      <c r="R237">
        <v>-0.3000000000000001</v>
      </c>
      <c r="S237">
        <v>0</v>
      </c>
      <c r="T237" t="e">
        <f>IF(V237="","Test_"&amp;A237&amp;"_"&amp;[2]Inputs!$A$1&amp;"_R0"&amp;"_SCR"&amp;ROUND(G237,2)&amp;"_XR"&amp;ROUND(H237,2)&amp;"_P"&amp;E237&amp;"_Q"&amp;VLOOKUP(F237,$X$622:$Y$626,2,FALSE),"Test_"&amp;A237&amp;"_"&amp;[2]Inputs!$A$1&amp;"_R0"&amp;"_SCR"&amp;ROUND(G237,2)&amp;"_XR"&amp;ROUND(H237,2)&amp;"_P"&amp;E237&amp;"_Q"&amp;VLOOKUP(F237,$X$622:$Y$626,2,FALSE)&amp;"_"&amp;V237)</f>
        <v>#N/A</v>
      </c>
      <c r="U237" t="str">
        <f t="shared" si="65"/>
        <v>PSSE_DMAT_BESSC_SCR1000_XR10_P-1_Q-0.395</v>
      </c>
    </row>
    <row r="238" spans="1:21" x14ac:dyDescent="0.25">
      <c r="A238" t="s">
        <v>561</v>
      </c>
      <c r="B238" s="4" t="s">
        <v>17</v>
      </c>
      <c r="C238" t="s">
        <v>40</v>
      </c>
      <c r="E238">
        <v>1</v>
      </c>
      <c r="F238">
        <v>0</v>
      </c>
      <c r="G238">
        <f>[2]Inputs!$C$3</f>
        <v>7.06</v>
      </c>
      <c r="H238">
        <f>[2]Inputs!$D$3</f>
        <v>1.63</v>
      </c>
      <c r="I238" t="str">
        <f>VLOOKUP(U238,[2]BaseCases!$H$2:$K$143,2,FALSE)</f>
        <v>0.9653</v>
      </c>
      <c r="J238">
        <v>0</v>
      </c>
      <c r="K238">
        <v>0</v>
      </c>
      <c r="L238">
        <f t="shared" si="56"/>
        <v>0</v>
      </c>
      <c r="M238">
        <f t="shared" si="57"/>
        <v>0</v>
      </c>
      <c r="N238">
        <f>[2]Inputs!$B$5^2/((G238*[2]Inputs!$B$7)*(SQRT(1+H238^2)))</f>
        <v>12.409471324438538</v>
      </c>
      <c r="O238">
        <f t="shared" si="58"/>
        <v>6.4385935699593638E-2</v>
      </c>
      <c r="P238" t="str">
        <f>VLOOKUP(U238,[2]BaseCases!$H$2:$K$143,4,FALSE)</f>
        <v>1.0000</v>
      </c>
      <c r="Q238" t="str">
        <f>VLOOKUP(U238,[2]BaseCases!$H$2:$K$143,3,FALSE)</f>
        <v>1.0300</v>
      </c>
      <c r="R238">
        <v>0</v>
      </c>
      <c r="S238">
        <v>0</v>
      </c>
      <c r="T238" t="e">
        <f>IF(V238="","Test_"&amp;A238&amp;"_"&amp;[2]Inputs!$A$1&amp;"_R0"&amp;"_SCR"&amp;ROUND(G238,2)&amp;"_XR"&amp;ROUND(H238,2)&amp;"_P"&amp;E238&amp;"_Q"&amp;VLOOKUP(F238,$X$622:$Y$626,2,FALSE),"Test_"&amp;A238&amp;"_"&amp;[2]Inputs!$A$1&amp;"_R0"&amp;"_SCR"&amp;ROUND(G238,2)&amp;"_XR"&amp;ROUND(H238,2)&amp;"_P"&amp;E238&amp;"_Q"&amp;VLOOKUP(F238,$X$622:$Y$626,2,FALSE)&amp;"_"&amp;V238)</f>
        <v>#N/A</v>
      </c>
      <c r="U238" t="str">
        <f t="shared" ref="U238:U239" si="66">"PSSE_DMAT_BESSD_SCR"&amp;ROUND(G238,2)&amp;"_XR"&amp;ROUND(H238,2)&amp;"_P"&amp;E238&amp;"_Q"&amp;F238</f>
        <v>PSSE_DMAT_BESSD_SCR7.06_XR1.63_P1_Q0</v>
      </c>
    </row>
    <row r="239" spans="1:21" x14ac:dyDescent="0.25">
      <c r="A239" t="s">
        <v>562</v>
      </c>
      <c r="B239" s="4" t="s">
        <v>17</v>
      </c>
      <c r="C239" t="s">
        <v>40</v>
      </c>
      <c r="E239">
        <v>1</v>
      </c>
      <c r="F239">
        <v>0</v>
      </c>
      <c r="G239">
        <f>[2]Inputs!$C$4</f>
        <v>4.53</v>
      </c>
      <c r="H239">
        <f>[2]Inputs!$D$4</f>
        <v>1.21</v>
      </c>
      <c r="I239" t="str">
        <f>VLOOKUP(U239,[2]BaseCases!$H$2:$K$143,2,FALSE)</f>
        <v>0.9087</v>
      </c>
      <c r="J239">
        <v>0</v>
      </c>
      <c r="K239">
        <v>0</v>
      </c>
      <c r="L239">
        <f t="shared" si="56"/>
        <v>0</v>
      </c>
      <c r="M239">
        <f t="shared" si="57"/>
        <v>0</v>
      </c>
      <c r="N239">
        <f>[2]Inputs!$B$5^2/((G239*[2]Inputs!$B$7)*(SQRT(1+H239^2)))</f>
        <v>23.560643977140487</v>
      </c>
      <c r="O239">
        <f t="shared" si="58"/>
        <v>9.0744989423642855E-2</v>
      </c>
      <c r="P239" t="str">
        <f>VLOOKUP(U239,[2]BaseCases!$H$2:$K$143,4,FALSE)</f>
        <v>1.0000</v>
      </c>
      <c r="Q239" t="str">
        <f>VLOOKUP(U239,[2]BaseCases!$H$2:$K$143,3,FALSE)</f>
        <v>1.0300</v>
      </c>
      <c r="R239">
        <v>0</v>
      </c>
      <c r="S239">
        <v>0</v>
      </c>
      <c r="T239" t="e">
        <f>IF(V239="","Test_"&amp;A239&amp;"_"&amp;[2]Inputs!$A$1&amp;"_R0"&amp;"_SCR"&amp;ROUND(G239,2)&amp;"_XR"&amp;ROUND(H239,2)&amp;"_P"&amp;E239&amp;"_Q"&amp;VLOOKUP(F239,$X$622:$Y$626,2,FALSE),"Test_"&amp;A239&amp;"_"&amp;[2]Inputs!$A$1&amp;"_R0"&amp;"_SCR"&amp;ROUND(G239,2)&amp;"_XR"&amp;ROUND(H239,2)&amp;"_P"&amp;E239&amp;"_Q"&amp;VLOOKUP(F239,$X$622:$Y$626,2,FALSE)&amp;"_"&amp;V239)</f>
        <v>#N/A</v>
      </c>
      <c r="U239" t="str">
        <f t="shared" si="66"/>
        <v>PSSE_DMAT_BESSD_SCR4.53_XR1.21_P1_Q0</v>
      </c>
    </row>
    <row r="240" spans="1:21" x14ac:dyDescent="0.25">
      <c r="A240" t="s">
        <v>563</v>
      </c>
      <c r="B240" s="4" t="s">
        <v>17</v>
      </c>
      <c r="C240" t="s">
        <v>40</v>
      </c>
      <c r="E240">
        <v>-1</v>
      </c>
      <c r="F240">
        <v>0</v>
      </c>
      <c r="G240">
        <f>[2]Inputs!$C$3</f>
        <v>7.06</v>
      </c>
      <c r="H240">
        <f>[2]Inputs!$D$3</f>
        <v>1.63</v>
      </c>
      <c r="I240" t="str">
        <f>VLOOKUP(U240,[2]BaseCases!$H$2:$K$143,2,FALSE)</f>
        <v>1.1081</v>
      </c>
      <c r="J240">
        <v>0</v>
      </c>
      <c r="K240">
        <v>0</v>
      </c>
      <c r="L240">
        <f t="shared" si="56"/>
        <v>0</v>
      </c>
      <c r="M240">
        <f t="shared" si="57"/>
        <v>0</v>
      </c>
      <c r="N240">
        <f>[2]Inputs!$B$5^2/((G240*[2]Inputs!$B$7)*(SQRT(1+H240^2)))</f>
        <v>12.409471324438538</v>
      </c>
      <c r="O240">
        <f t="shared" si="58"/>
        <v>6.4385935699593638E-2</v>
      </c>
      <c r="P240" t="str">
        <f>VLOOKUP(U240,[2]BaseCases!$H$2:$K$143,4,FALSE)</f>
        <v>1.0000</v>
      </c>
      <c r="Q240" t="str">
        <f>VLOOKUP(U240,[2]BaseCases!$H$2:$K$143,3,FALSE)</f>
        <v>1.0300</v>
      </c>
      <c r="R240">
        <v>0</v>
      </c>
      <c r="S240">
        <v>0</v>
      </c>
      <c r="T240" t="e">
        <f>IF(V240="","Test_"&amp;A240&amp;"_"&amp;[2]Inputs!$A$1&amp;"_R0"&amp;"_SCR"&amp;ROUND(G240,2)&amp;"_XR"&amp;ROUND(H240,2)&amp;"_P"&amp;E240&amp;"_Q"&amp;VLOOKUP(F240,$X$622:$Y$626,2,FALSE),"Test_"&amp;A240&amp;"_"&amp;[2]Inputs!$A$1&amp;"_R0"&amp;"_SCR"&amp;ROUND(G240,2)&amp;"_XR"&amp;ROUND(H240,2)&amp;"_P"&amp;E240&amp;"_Q"&amp;VLOOKUP(F240,$X$622:$Y$626,2,FALSE)&amp;"_"&amp;V240)</f>
        <v>#N/A</v>
      </c>
      <c r="U240" t="str">
        <f t="shared" ref="U240:U241" si="67">"PSSE_DMAT_BESSC_SCR"&amp;ROUND(G240,2)&amp;"_XR"&amp;ROUND(H240,2)&amp;"_P"&amp;E240&amp;"_Q"&amp;F240</f>
        <v>PSSE_DMAT_BESSC_SCR7.06_XR1.63_P-1_Q0</v>
      </c>
    </row>
    <row r="241" spans="1:21" x14ac:dyDescent="0.25">
      <c r="A241" t="s">
        <v>564</v>
      </c>
      <c r="B241" s="4" t="s">
        <v>17</v>
      </c>
      <c r="C241" t="s">
        <v>40</v>
      </c>
      <c r="E241">
        <v>-1</v>
      </c>
      <c r="F241">
        <v>0</v>
      </c>
      <c r="G241">
        <f>[2]Inputs!$C$4</f>
        <v>4.53</v>
      </c>
      <c r="H241">
        <f>[2]Inputs!$D$4</f>
        <v>1.21</v>
      </c>
      <c r="I241" t="str">
        <f>VLOOKUP(U241,[2]BaseCases!$H$2:$K$143,2,FALSE)</f>
        <v>1.1782</v>
      </c>
      <c r="J241">
        <v>0</v>
      </c>
      <c r="K241">
        <v>0</v>
      </c>
      <c r="L241">
        <f t="shared" si="56"/>
        <v>0</v>
      </c>
      <c r="M241">
        <f t="shared" si="57"/>
        <v>0</v>
      </c>
      <c r="N241">
        <f>[2]Inputs!$B$5^2/((G241*[2]Inputs!$B$7)*(SQRT(1+H241^2)))</f>
        <v>23.560643977140487</v>
      </c>
      <c r="O241">
        <f t="shared" si="58"/>
        <v>9.0744989423642855E-2</v>
      </c>
      <c r="P241" t="str">
        <f>VLOOKUP(U241,[2]BaseCases!$H$2:$K$143,4,FALSE)</f>
        <v>1.0000</v>
      </c>
      <c r="Q241" t="str">
        <f>VLOOKUP(U241,[2]BaseCases!$H$2:$K$143,3,FALSE)</f>
        <v>1.0300</v>
      </c>
      <c r="R241">
        <v>0</v>
      </c>
      <c r="S241">
        <v>0</v>
      </c>
      <c r="T241" t="e">
        <f>IF(V241="","Test_"&amp;A241&amp;"_"&amp;[2]Inputs!$A$1&amp;"_R0"&amp;"_SCR"&amp;ROUND(G241,2)&amp;"_XR"&amp;ROUND(H241,2)&amp;"_P"&amp;E241&amp;"_Q"&amp;VLOOKUP(F241,$X$622:$Y$626,2,FALSE),"Test_"&amp;A241&amp;"_"&amp;[2]Inputs!$A$1&amp;"_R0"&amp;"_SCR"&amp;ROUND(G241,2)&amp;"_XR"&amp;ROUND(H241,2)&amp;"_P"&amp;E241&amp;"_Q"&amp;VLOOKUP(F241,$X$622:$Y$626,2,FALSE)&amp;"_"&amp;V241)</f>
        <v>#N/A</v>
      </c>
      <c r="U241" t="str">
        <f t="shared" si="67"/>
        <v>PSSE_DMAT_BESSC_SCR4.53_XR1.21_P-1_Q0</v>
      </c>
    </row>
    <row r="242" spans="1:21" x14ac:dyDescent="0.25">
      <c r="A242" t="s">
        <v>565</v>
      </c>
      <c r="B242" s="4" t="s">
        <v>17</v>
      </c>
      <c r="C242" t="s">
        <v>41</v>
      </c>
      <c r="E242">
        <v>1</v>
      </c>
      <c r="F242">
        <v>0</v>
      </c>
      <c r="G242">
        <f>[2]Inputs!$C$3</f>
        <v>7.06</v>
      </c>
      <c r="H242">
        <f>[2]Inputs!$D$3</f>
        <v>1.63</v>
      </c>
      <c r="I242" t="str">
        <f>VLOOKUP(U242,[2]BaseCases!$H$2:$K$143,2,FALSE)</f>
        <v>0.9653</v>
      </c>
      <c r="J242">
        <v>0</v>
      </c>
      <c r="K242">
        <v>0</v>
      </c>
      <c r="L242">
        <f t="shared" si="56"/>
        <v>0</v>
      </c>
      <c r="M242">
        <f t="shared" si="57"/>
        <v>0</v>
      </c>
      <c r="N242">
        <f>[2]Inputs!$B$5^2/((G242*[2]Inputs!$B$7)*(SQRT(1+H242^2)))</f>
        <v>12.409471324438538</v>
      </c>
      <c r="O242">
        <f t="shared" si="58"/>
        <v>6.4385935699593638E-2</v>
      </c>
      <c r="P242" t="str">
        <f>VLOOKUP(U242,[2]BaseCases!$H$2:$K$143,4,FALSE)</f>
        <v>1.0000</v>
      </c>
      <c r="Q242" t="str">
        <f>VLOOKUP(U242,[2]BaseCases!$H$2:$K$143,3,FALSE)</f>
        <v>1.0300</v>
      </c>
      <c r="R242">
        <v>0</v>
      </c>
      <c r="S242">
        <v>0</v>
      </c>
      <c r="T242" t="e">
        <f>IF(V242="","Test_"&amp;A242&amp;"_"&amp;[2]Inputs!$A$1&amp;"_R0"&amp;"_SCR"&amp;ROUND(G242,2)&amp;"_XR"&amp;ROUND(H242,2)&amp;"_P"&amp;E242&amp;"_Q"&amp;VLOOKUP(F242,$X$622:$Y$626,2,FALSE),"Test_"&amp;A242&amp;"_"&amp;[2]Inputs!$A$1&amp;"_R0"&amp;"_SCR"&amp;ROUND(G242,2)&amp;"_XR"&amp;ROUND(H242,2)&amp;"_P"&amp;E242&amp;"_Q"&amp;VLOOKUP(F242,$X$622:$Y$626,2,FALSE)&amp;"_"&amp;V242)</f>
        <v>#N/A</v>
      </c>
      <c r="U242" t="str">
        <f t="shared" ref="U242:U243" si="68">"PSSE_DMAT_BESSD_SCR"&amp;ROUND(G242,2)&amp;"_XR"&amp;ROUND(H242,2)&amp;"_P"&amp;E242&amp;"_Q"&amp;F242</f>
        <v>PSSE_DMAT_BESSD_SCR7.06_XR1.63_P1_Q0</v>
      </c>
    </row>
    <row r="243" spans="1:21" x14ac:dyDescent="0.25">
      <c r="A243" t="s">
        <v>566</v>
      </c>
      <c r="B243" s="4" t="s">
        <v>17</v>
      </c>
      <c r="C243" t="s">
        <v>41</v>
      </c>
      <c r="E243">
        <v>1</v>
      </c>
      <c r="F243">
        <v>0</v>
      </c>
      <c r="G243">
        <f>[2]Inputs!$C$4</f>
        <v>4.53</v>
      </c>
      <c r="H243">
        <f>[2]Inputs!$D$4</f>
        <v>1.21</v>
      </c>
      <c r="I243" t="str">
        <f>VLOOKUP(U243,[2]BaseCases!$H$2:$K$143,2,FALSE)</f>
        <v>0.9087</v>
      </c>
      <c r="J243">
        <v>0</v>
      </c>
      <c r="K243">
        <v>0</v>
      </c>
      <c r="L243">
        <f t="shared" si="56"/>
        <v>0</v>
      </c>
      <c r="M243">
        <f t="shared" si="57"/>
        <v>0</v>
      </c>
      <c r="N243">
        <f>[2]Inputs!$B$5^2/((G243*[2]Inputs!$B$7)*(SQRT(1+H243^2)))</f>
        <v>23.560643977140487</v>
      </c>
      <c r="O243">
        <f t="shared" si="58"/>
        <v>9.0744989423642855E-2</v>
      </c>
      <c r="P243" t="str">
        <f>VLOOKUP(U243,[2]BaseCases!$H$2:$K$143,4,FALSE)</f>
        <v>1.0000</v>
      </c>
      <c r="Q243" t="str">
        <f>VLOOKUP(U243,[2]BaseCases!$H$2:$K$143,3,FALSE)</f>
        <v>1.0300</v>
      </c>
      <c r="R243">
        <v>0</v>
      </c>
      <c r="S243">
        <v>0</v>
      </c>
      <c r="T243" t="e">
        <f>IF(V243="","Test_"&amp;A243&amp;"_"&amp;[2]Inputs!$A$1&amp;"_R0"&amp;"_SCR"&amp;ROUND(G243,2)&amp;"_XR"&amp;ROUND(H243,2)&amp;"_P"&amp;E243&amp;"_Q"&amp;VLOOKUP(F243,$X$622:$Y$626,2,FALSE),"Test_"&amp;A243&amp;"_"&amp;[2]Inputs!$A$1&amp;"_R0"&amp;"_SCR"&amp;ROUND(G243,2)&amp;"_XR"&amp;ROUND(H243,2)&amp;"_P"&amp;E243&amp;"_Q"&amp;VLOOKUP(F243,$X$622:$Y$626,2,FALSE)&amp;"_"&amp;V243)</f>
        <v>#N/A</v>
      </c>
      <c r="U243" t="str">
        <f t="shared" si="68"/>
        <v>PSSE_DMAT_BESSD_SCR4.53_XR1.21_P1_Q0</v>
      </c>
    </row>
    <row r="244" spans="1:21" x14ac:dyDescent="0.25">
      <c r="A244" t="s">
        <v>567</v>
      </c>
      <c r="B244" s="4" t="s">
        <v>17</v>
      </c>
      <c r="C244" t="s">
        <v>41</v>
      </c>
      <c r="E244">
        <v>-1</v>
      </c>
      <c r="F244">
        <v>0</v>
      </c>
      <c r="G244">
        <f>[2]Inputs!$C$3</f>
        <v>7.06</v>
      </c>
      <c r="H244">
        <f>[2]Inputs!$D$3</f>
        <v>1.63</v>
      </c>
      <c r="I244" t="str">
        <f>VLOOKUP(U244,[2]BaseCases!$H$2:$K$143,2,FALSE)</f>
        <v>1.1081</v>
      </c>
      <c r="J244">
        <v>0</v>
      </c>
      <c r="K244">
        <v>0</v>
      </c>
      <c r="L244">
        <f t="shared" si="56"/>
        <v>0</v>
      </c>
      <c r="M244">
        <f t="shared" si="57"/>
        <v>0</v>
      </c>
      <c r="N244">
        <f>[2]Inputs!$B$5^2/((G244*[2]Inputs!$B$7)*(SQRT(1+H244^2)))</f>
        <v>12.409471324438538</v>
      </c>
      <c r="O244">
        <f t="shared" si="58"/>
        <v>6.4385935699593638E-2</v>
      </c>
      <c r="P244" t="str">
        <f>VLOOKUP(U244,[2]BaseCases!$H$2:$K$143,4,FALSE)</f>
        <v>1.0000</v>
      </c>
      <c r="Q244" t="str">
        <f>VLOOKUP(U244,[2]BaseCases!$H$2:$K$143,3,FALSE)</f>
        <v>1.0300</v>
      </c>
      <c r="R244">
        <v>0</v>
      </c>
      <c r="S244">
        <v>0</v>
      </c>
      <c r="T244" t="e">
        <f>IF(V244="","Test_"&amp;A244&amp;"_"&amp;[2]Inputs!$A$1&amp;"_R0"&amp;"_SCR"&amp;ROUND(G244,2)&amp;"_XR"&amp;ROUND(H244,2)&amp;"_P"&amp;E244&amp;"_Q"&amp;VLOOKUP(F244,$X$622:$Y$626,2,FALSE),"Test_"&amp;A244&amp;"_"&amp;[2]Inputs!$A$1&amp;"_R0"&amp;"_SCR"&amp;ROUND(G244,2)&amp;"_XR"&amp;ROUND(H244,2)&amp;"_P"&amp;E244&amp;"_Q"&amp;VLOOKUP(F244,$X$622:$Y$626,2,FALSE)&amp;"_"&amp;V244)</f>
        <v>#N/A</v>
      </c>
      <c r="U244" t="str">
        <f t="shared" ref="U244:U245" si="69">"PSSE_DMAT_BESSC_SCR"&amp;ROUND(G244,2)&amp;"_XR"&amp;ROUND(H244,2)&amp;"_P"&amp;E244&amp;"_Q"&amp;F244</f>
        <v>PSSE_DMAT_BESSC_SCR7.06_XR1.63_P-1_Q0</v>
      </c>
    </row>
    <row r="245" spans="1:21" x14ac:dyDescent="0.25">
      <c r="A245" t="s">
        <v>568</v>
      </c>
      <c r="B245" s="4" t="s">
        <v>17</v>
      </c>
      <c r="C245" t="s">
        <v>41</v>
      </c>
      <c r="E245">
        <v>-1</v>
      </c>
      <c r="F245">
        <v>0</v>
      </c>
      <c r="G245">
        <f>[2]Inputs!$C$4</f>
        <v>4.53</v>
      </c>
      <c r="H245">
        <f>[2]Inputs!$D$4</f>
        <v>1.21</v>
      </c>
      <c r="I245" t="str">
        <f>VLOOKUP(U245,[2]BaseCases!$H$2:$K$143,2,FALSE)</f>
        <v>1.1782</v>
      </c>
      <c r="J245">
        <v>0</v>
      </c>
      <c r="K245">
        <v>0</v>
      </c>
      <c r="L245">
        <f t="shared" si="56"/>
        <v>0</v>
      </c>
      <c r="M245">
        <f t="shared" si="57"/>
        <v>0</v>
      </c>
      <c r="N245">
        <f>[2]Inputs!$B$5^2/((G245*[2]Inputs!$B$7)*(SQRT(1+H245^2)))</f>
        <v>23.560643977140487</v>
      </c>
      <c r="O245">
        <f t="shared" si="58"/>
        <v>9.0744989423642855E-2</v>
      </c>
      <c r="P245" t="str">
        <f>VLOOKUP(U245,[2]BaseCases!$H$2:$K$143,4,FALSE)</f>
        <v>1.0000</v>
      </c>
      <c r="Q245" t="str">
        <f>VLOOKUP(U245,[2]BaseCases!$H$2:$K$143,3,FALSE)</f>
        <v>1.0300</v>
      </c>
      <c r="R245">
        <v>0</v>
      </c>
      <c r="S245">
        <v>0</v>
      </c>
      <c r="T245" t="e">
        <f>IF(V245="","Test_"&amp;A245&amp;"_"&amp;[2]Inputs!$A$1&amp;"_R0"&amp;"_SCR"&amp;ROUND(G245,2)&amp;"_XR"&amp;ROUND(H245,2)&amp;"_P"&amp;E245&amp;"_Q"&amp;VLOOKUP(F245,$X$622:$Y$626,2,FALSE),"Test_"&amp;A245&amp;"_"&amp;[2]Inputs!$A$1&amp;"_R0"&amp;"_SCR"&amp;ROUND(G245,2)&amp;"_XR"&amp;ROUND(H245,2)&amp;"_P"&amp;E245&amp;"_Q"&amp;VLOOKUP(F245,$X$622:$Y$626,2,FALSE)&amp;"_"&amp;V245)</f>
        <v>#N/A</v>
      </c>
      <c r="U245" t="str">
        <f t="shared" si="69"/>
        <v>PSSE_DMAT_BESSC_SCR4.53_XR1.21_P-1_Q0</v>
      </c>
    </row>
    <row r="246" spans="1:21" x14ac:dyDescent="0.25">
      <c r="A246" s="2" t="s">
        <v>569</v>
      </c>
      <c r="B246" s="4" t="s">
        <v>17</v>
      </c>
      <c r="C246" t="s">
        <v>43</v>
      </c>
      <c r="E246" s="3">
        <v>1</v>
      </c>
      <c r="F246" s="3">
        <v>0</v>
      </c>
      <c r="G246" s="3">
        <v>7.06</v>
      </c>
      <c r="H246" s="3">
        <v>1.6319999999999999</v>
      </c>
      <c r="I246" t="str">
        <f>VLOOKUP(U246,[2]BaseCases!$H$2:$K$143,2,FALSE)</f>
        <v>0.9653</v>
      </c>
      <c r="J246" s="3">
        <v>0</v>
      </c>
      <c r="K246" s="3">
        <v>0.32500000000000001</v>
      </c>
      <c r="L246" s="3">
        <v>1E-3</v>
      </c>
      <c r="M246">
        <v>0</v>
      </c>
      <c r="N246" s="3">
        <v>1.26105</v>
      </c>
      <c r="O246" s="3">
        <v>1.9599999999999999E-2</v>
      </c>
      <c r="P246" t="str">
        <f>VLOOKUP(U246,[2]BaseCases!$H$2:$K$143,4,FALSE)</f>
        <v>1.0000</v>
      </c>
      <c r="Q246" t="str">
        <f>VLOOKUP(U246,[2]BaseCases!$H$2:$K$143,3,FALSE)</f>
        <v>1.0300</v>
      </c>
      <c r="R246" s="3">
        <v>0</v>
      </c>
      <c r="S246" s="3">
        <v>0</v>
      </c>
      <c r="T246" t="e">
        <f>IF(V246="","Test_"&amp;A246&amp;"_"&amp;[2]Inputs!$A$1&amp;"_R0"&amp;"_SCR"&amp;ROUND(G246,2)&amp;"_XR"&amp;ROUND(H246,2)&amp;"_P"&amp;E246&amp;"_Q"&amp;VLOOKUP(F246,$X$622:$Y$626,2,FALSE),"Test_"&amp;A246&amp;"_"&amp;[2]Inputs!$A$1&amp;"_R0"&amp;"_SCR"&amp;ROUND(G246,2)&amp;"_XR"&amp;ROUND(H246,2)&amp;"_P"&amp;E246&amp;"_Q"&amp;VLOOKUP(F246,$X$622:$Y$626,2,FALSE)&amp;"_"&amp;V246)</f>
        <v>#N/A</v>
      </c>
      <c r="U246" t="str">
        <f t="shared" ref="U246:U254" si="70">"PSSE_DMAT_BESSD_SCR"&amp;ROUND(G246,2)&amp;"_XR"&amp;ROUND(H246,2)&amp;"_P"&amp;E246&amp;"_Q"&amp;F246</f>
        <v>PSSE_DMAT_BESSD_SCR7.06_XR1.63_P1_Q0</v>
      </c>
    </row>
    <row r="247" spans="1:21" x14ac:dyDescent="0.25">
      <c r="A247" s="2" t="s">
        <v>570</v>
      </c>
      <c r="B247" s="4" t="s">
        <v>17</v>
      </c>
      <c r="C247" t="s">
        <v>43</v>
      </c>
      <c r="E247" s="3">
        <v>1</v>
      </c>
      <c r="F247" s="3">
        <v>0</v>
      </c>
      <c r="G247" s="3">
        <v>7.06</v>
      </c>
      <c r="H247" s="3">
        <v>1.6319999999999999</v>
      </c>
      <c r="I247" t="str">
        <f>VLOOKUP(U247,[2]BaseCases!$H$2:$K$143,2,FALSE)</f>
        <v>0.9653</v>
      </c>
      <c r="J247" s="3">
        <v>0</v>
      </c>
      <c r="K247" s="3">
        <v>0.32500000000000001</v>
      </c>
      <c r="L247" s="3">
        <v>1.26104825</v>
      </c>
      <c r="M247">
        <v>0.02</v>
      </c>
      <c r="N247" s="3">
        <v>1.26105</v>
      </c>
      <c r="O247" s="3">
        <v>1.9599999999999999E-2</v>
      </c>
      <c r="P247" t="str">
        <f>VLOOKUP(U247,[2]BaseCases!$H$2:$K$143,4,FALSE)</f>
        <v>1.0000</v>
      </c>
      <c r="Q247" t="str">
        <f>VLOOKUP(U247,[2]BaseCases!$H$2:$K$143,3,FALSE)</f>
        <v>1.0300</v>
      </c>
      <c r="R247" s="3">
        <v>0</v>
      </c>
      <c r="S247" s="3">
        <v>1</v>
      </c>
      <c r="T247" t="e">
        <f>IF(V247="","Test_"&amp;A247&amp;"_"&amp;[2]Inputs!$A$1&amp;"_R0"&amp;"_SCR"&amp;ROUND(G247,2)&amp;"_XR"&amp;ROUND(H247,2)&amp;"_P"&amp;E247&amp;"_Q"&amp;VLOOKUP(F247,$X$622:$Y$626,2,FALSE),"Test_"&amp;A247&amp;"_"&amp;[2]Inputs!$A$1&amp;"_R0"&amp;"_SCR"&amp;ROUND(G247,2)&amp;"_XR"&amp;ROUND(H247,2)&amp;"_P"&amp;E247&amp;"_Q"&amp;VLOOKUP(F247,$X$622:$Y$626,2,FALSE)&amp;"_"&amp;V247)</f>
        <v>#N/A</v>
      </c>
      <c r="U247" t="str">
        <f t="shared" si="70"/>
        <v>PSSE_DMAT_BESSD_SCR7.06_XR1.63_P1_Q0</v>
      </c>
    </row>
    <row r="248" spans="1:21" x14ac:dyDescent="0.25">
      <c r="A248" s="2" t="s">
        <v>571</v>
      </c>
      <c r="B248" s="4" t="s">
        <v>17</v>
      </c>
      <c r="C248" t="s">
        <v>43</v>
      </c>
      <c r="E248" s="3">
        <v>1</v>
      </c>
      <c r="F248" s="3">
        <v>0</v>
      </c>
      <c r="G248" s="3">
        <v>7.06</v>
      </c>
      <c r="H248" s="3">
        <v>1.6319999999999999</v>
      </c>
      <c r="I248" t="str">
        <f>VLOOKUP(U248,[2]BaseCases!$H$2:$K$143,2,FALSE)</f>
        <v>0.9653</v>
      </c>
      <c r="J248" s="3">
        <v>0</v>
      </c>
      <c r="K248" s="3">
        <v>0.32500000000000001</v>
      </c>
      <c r="L248" s="3">
        <v>2.5220965</v>
      </c>
      <c r="M248" s="3">
        <v>3.9E-2</v>
      </c>
      <c r="N248" s="3">
        <v>1.26105</v>
      </c>
      <c r="O248" s="3">
        <v>1.9599999999999999E-2</v>
      </c>
      <c r="P248" t="str">
        <f>VLOOKUP(U248,[2]BaseCases!$H$2:$K$143,4,FALSE)</f>
        <v>1.0000</v>
      </c>
      <c r="Q248" t="str">
        <f>VLOOKUP(U248,[2]BaseCases!$H$2:$K$143,3,FALSE)</f>
        <v>1.0300</v>
      </c>
      <c r="R248" s="3">
        <v>0</v>
      </c>
      <c r="S248" s="3">
        <v>2</v>
      </c>
      <c r="T248" t="e">
        <f>IF(V248="","Test_"&amp;A248&amp;"_"&amp;[2]Inputs!$A$1&amp;"_R0"&amp;"_SCR"&amp;ROUND(G248,2)&amp;"_XR"&amp;ROUND(H248,2)&amp;"_P"&amp;E248&amp;"_Q"&amp;VLOOKUP(F248,$X$622:$Y$626,2,FALSE),"Test_"&amp;A248&amp;"_"&amp;[2]Inputs!$A$1&amp;"_R0"&amp;"_SCR"&amp;ROUND(G248,2)&amp;"_XR"&amp;ROUND(H248,2)&amp;"_P"&amp;E248&amp;"_Q"&amp;VLOOKUP(F248,$X$622:$Y$626,2,FALSE)&amp;"_"&amp;V248)</f>
        <v>#N/A</v>
      </c>
      <c r="U248" t="str">
        <f t="shared" si="70"/>
        <v>PSSE_DMAT_BESSD_SCR7.06_XR1.63_P1_Q0</v>
      </c>
    </row>
    <row r="249" spans="1:21" x14ac:dyDescent="0.25">
      <c r="A249" s="2" t="s">
        <v>572</v>
      </c>
      <c r="B249" s="4" t="s">
        <v>17</v>
      </c>
      <c r="C249" t="s">
        <v>43</v>
      </c>
      <c r="E249" s="3">
        <v>1</v>
      </c>
      <c r="F249" s="3">
        <v>0.39500000000000002</v>
      </c>
      <c r="G249" s="3">
        <v>7.06</v>
      </c>
      <c r="H249" s="3">
        <v>1.6319999999999999</v>
      </c>
      <c r="I249" t="str">
        <f>VLOOKUP(U249,[2]BaseCases!$H$2:$K$143,2,FALSE)</f>
        <v>0.9161</v>
      </c>
      <c r="J249" s="3">
        <v>0</v>
      </c>
      <c r="K249" s="3">
        <v>0.32500000000000001</v>
      </c>
      <c r="L249" s="3">
        <v>1E-3</v>
      </c>
      <c r="M249" s="3">
        <v>0</v>
      </c>
      <c r="N249" s="3">
        <v>1.26105</v>
      </c>
      <c r="O249" s="3">
        <v>1.9599999999999999E-2</v>
      </c>
      <c r="P249" t="str">
        <f>VLOOKUP(U249,[2]BaseCases!$H$2:$K$143,4,FALSE)</f>
        <v>1.0500</v>
      </c>
      <c r="Q249" t="str">
        <f>VLOOKUP(U249,[2]BaseCases!$H$2:$K$143,3,FALSE)</f>
        <v>1.0500</v>
      </c>
      <c r="R249" s="3">
        <v>0</v>
      </c>
      <c r="S249" s="3">
        <v>0</v>
      </c>
      <c r="T249" t="e">
        <f>IF(V249="","Test_"&amp;A249&amp;"_"&amp;[2]Inputs!$A$1&amp;"_R0"&amp;"_SCR"&amp;ROUND(G249,2)&amp;"_XR"&amp;ROUND(H249,2)&amp;"_P"&amp;E249&amp;"_Q"&amp;VLOOKUP(F249,$X$622:$Y$626,2,FALSE),"Test_"&amp;A249&amp;"_"&amp;[2]Inputs!$A$1&amp;"_R0"&amp;"_SCR"&amp;ROUND(G249,2)&amp;"_XR"&amp;ROUND(H249,2)&amp;"_P"&amp;E249&amp;"_Q"&amp;VLOOKUP(F249,$X$622:$Y$626,2,FALSE)&amp;"_"&amp;V249)</f>
        <v>#N/A</v>
      </c>
      <c r="U249" t="str">
        <f t="shared" si="70"/>
        <v>PSSE_DMAT_BESSD_SCR7.06_XR1.63_P1_Q0.395</v>
      </c>
    </row>
    <row r="250" spans="1:21" x14ac:dyDescent="0.25">
      <c r="A250" s="2" t="s">
        <v>573</v>
      </c>
      <c r="B250" s="4" t="s">
        <v>17</v>
      </c>
      <c r="C250" t="s">
        <v>43</v>
      </c>
      <c r="E250" s="3">
        <v>1</v>
      </c>
      <c r="F250" s="3">
        <v>0.39500000000000002</v>
      </c>
      <c r="G250" s="3">
        <v>7.06</v>
      </c>
      <c r="H250" s="3">
        <v>1.6319999999999999</v>
      </c>
      <c r="I250" t="str">
        <f>VLOOKUP(U250,[2]BaseCases!$H$2:$K$143,2,FALSE)</f>
        <v>0.9161</v>
      </c>
      <c r="J250" s="3">
        <v>0</v>
      </c>
      <c r="K250" s="3">
        <v>0.32500000000000001</v>
      </c>
      <c r="L250" s="3">
        <v>1.26104825</v>
      </c>
      <c r="M250" s="3">
        <v>0.02</v>
      </c>
      <c r="N250" s="3">
        <v>1.26105</v>
      </c>
      <c r="O250" s="3">
        <v>1.9599999999999999E-2</v>
      </c>
      <c r="P250" t="str">
        <f>VLOOKUP(U250,[2]BaseCases!$H$2:$K$143,4,FALSE)</f>
        <v>1.0500</v>
      </c>
      <c r="Q250" t="str">
        <f>VLOOKUP(U250,[2]BaseCases!$H$2:$K$143,3,FALSE)</f>
        <v>1.0500</v>
      </c>
      <c r="R250" s="3">
        <v>0</v>
      </c>
      <c r="S250" s="3">
        <v>1</v>
      </c>
      <c r="T250" t="e">
        <f>IF(V250="","Test_"&amp;A250&amp;"_"&amp;[2]Inputs!$A$1&amp;"_R0"&amp;"_SCR"&amp;ROUND(G250,2)&amp;"_XR"&amp;ROUND(H250,2)&amp;"_P"&amp;E250&amp;"_Q"&amp;VLOOKUP(F250,$X$622:$Y$626,2,FALSE),"Test_"&amp;A250&amp;"_"&amp;[2]Inputs!$A$1&amp;"_R0"&amp;"_SCR"&amp;ROUND(G250,2)&amp;"_XR"&amp;ROUND(H250,2)&amp;"_P"&amp;E250&amp;"_Q"&amp;VLOOKUP(F250,$X$622:$Y$626,2,FALSE)&amp;"_"&amp;V250)</f>
        <v>#N/A</v>
      </c>
      <c r="U250" t="str">
        <f t="shared" si="70"/>
        <v>PSSE_DMAT_BESSD_SCR7.06_XR1.63_P1_Q0.395</v>
      </c>
    </row>
    <row r="251" spans="1:21" x14ac:dyDescent="0.25">
      <c r="A251" s="2" t="s">
        <v>574</v>
      </c>
      <c r="B251" s="4" t="s">
        <v>17</v>
      </c>
      <c r="C251" t="s">
        <v>43</v>
      </c>
      <c r="E251" s="3">
        <v>1</v>
      </c>
      <c r="F251" s="3">
        <v>0.39500000000000002</v>
      </c>
      <c r="G251" s="3">
        <v>7.06</v>
      </c>
      <c r="H251" s="3">
        <v>1.6319999999999999</v>
      </c>
      <c r="I251" t="str">
        <f>VLOOKUP(U251,[2]BaseCases!$H$2:$K$143,2,FALSE)</f>
        <v>0.9161</v>
      </c>
      <c r="J251" s="3">
        <v>0</v>
      </c>
      <c r="K251" s="3">
        <v>0.32500000000000001</v>
      </c>
      <c r="L251" s="3">
        <v>2.5220965</v>
      </c>
      <c r="M251" s="3">
        <v>3.9E-2</v>
      </c>
      <c r="N251" s="3">
        <v>1.26105</v>
      </c>
      <c r="O251" s="3">
        <v>1.9599999999999999E-2</v>
      </c>
      <c r="P251" t="str">
        <f>VLOOKUP(U251,[2]BaseCases!$H$2:$K$143,4,FALSE)</f>
        <v>1.0500</v>
      </c>
      <c r="Q251" t="str">
        <f>VLOOKUP(U251,[2]BaseCases!$H$2:$K$143,3,FALSE)</f>
        <v>1.0500</v>
      </c>
      <c r="R251" s="3">
        <v>0</v>
      </c>
      <c r="S251" s="3">
        <v>2</v>
      </c>
      <c r="T251" t="e">
        <f>IF(V251="","Test_"&amp;A251&amp;"_"&amp;[2]Inputs!$A$1&amp;"_R0"&amp;"_SCR"&amp;ROUND(G251,2)&amp;"_XR"&amp;ROUND(H251,2)&amp;"_P"&amp;E251&amp;"_Q"&amp;VLOOKUP(F251,$X$622:$Y$626,2,FALSE),"Test_"&amp;A251&amp;"_"&amp;[2]Inputs!$A$1&amp;"_R0"&amp;"_SCR"&amp;ROUND(G251,2)&amp;"_XR"&amp;ROUND(H251,2)&amp;"_P"&amp;E251&amp;"_Q"&amp;VLOOKUP(F251,$X$622:$Y$626,2,FALSE)&amp;"_"&amp;V251)</f>
        <v>#N/A</v>
      </c>
      <c r="U251" t="str">
        <f t="shared" si="70"/>
        <v>PSSE_DMAT_BESSD_SCR7.06_XR1.63_P1_Q0.395</v>
      </c>
    </row>
    <row r="252" spans="1:21" x14ac:dyDescent="0.25">
      <c r="A252" s="2" t="s">
        <v>575</v>
      </c>
      <c r="B252" s="4" t="s">
        <v>17</v>
      </c>
      <c r="C252" t="s">
        <v>43</v>
      </c>
      <c r="E252" s="3">
        <v>1</v>
      </c>
      <c r="F252" s="3">
        <v>-0.39500000000000002</v>
      </c>
      <c r="G252" s="3">
        <v>7.06</v>
      </c>
      <c r="H252" s="3">
        <v>1.6319999999999999</v>
      </c>
      <c r="I252" t="str">
        <f>VLOOKUP(U252,[2]BaseCases!$H$2:$K$143,2,FALSE)</f>
        <v>1.0148</v>
      </c>
      <c r="J252" s="3">
        <v>0</v>
      </c>
      <c r="K252" s="3">
        <v>0.32500000000000001</v>
      </c>
      <c r="L252" s="3">
        <v>1E-3</v>
      </c>
      <c r="M252">
        <v>0</v>
      </c>
      <c r="N252" s="3">
        <v>1.26105</v>
      </c>
      <c r="O252" s="3">
        <v>1.9599999999999999E-2</v>
      </c>
      <c r="P252" t="str">
        <f>VLOOKUP(U252,[2]BaseCases!$H$2:$K$143,4,FALSE)</f>
        <v>0.9750</v>
      </c>
      <c r="Q252" t="str">
        <f>VLOOKUP(U252,[2]BaseCases!$H$2:$K$143,3,FALSE)</f>
        <v>1.0100</v>
      </c>
      <c r="R252" s="3">
        <v>0</v>
      </c>
      <c r="S252" s="3">
        <v>0</v>
      </c>
      <c r="T252" t="e">
        <f>IF(V252="","Test_"&amp;A252&amp;"_"&amp;[2]Inputs!$A$1&amp;"_R0"&amp;"_SCR"&amp;ROUND(G252,2)&amp;"_XR"&amp;ROUND(H252,2)&amp;"_P"&amp;E252&amp;"_Q"&amp;VLOOKUP(F252,$X$622:$Y$626,2,FALSE),"Test_"&amp;A252&amp;"_"&amp;[2]Inputs!$A$1&amp;"_R0"&amp;"_SCR"&amp;ROUND(G252,2)&amp;"_XR"&amp;ROUND(H252,2)&amp;"_P"&amp;E252&amp;"_Q"&amp;VLOOKUP(F252,$X$622:$Y$626,2,FALSE)&amp;"_"&amp;V252)</f>
        <v>#N/A</v>
      </c>
      <c r="U252" t="str">
        <f t="shared" si="70"/>
        <v>PSSE_DMAT_BESSD_SCR7.06_XR1.63_P1_Q-0.395</v>
      </c>
    </row>
    <row r="253" spans="1:21" x14ac:dyDescent="0.25">
      <c r="A253" s="2" t="s">
        <v>576</v>
      </c>
      <c r="B253" s="4" t="s">
        <v>17</v>
      </c>
      <c r="C253" t="s">
        <v>43</v>
      </c>
      <c r="E253" s="3">
        <v>1</v>
      </c>
      <c r="F253" s="3">
        <v>-0.39500000000000002</v>
      </c>
      <c r="G253" s="3">
        <v>7.06</v>
      </c>
      <c r="H253" s="3">
        <v>1.6319999999999999</v>
      </c>
      <c r="I253" t="str">
        <f>VLOOKUP(U253,[2]BaseCases!$H$2:$K$143,2,FALSE)</f>
        <v>1.0148</v>
      </c>
      <c r="J253" s="3">
        <v>0</v>
      </c>
      <c r="K253" s="3">
        <v>0.32500000000000001</v>
      </c>
      <c r="L253" s="3">
        <v>1.26104825</v>
      </c>
      <c r="M253">
        <v>0.02</v>
      </c>
      <c r="N253" s="3">
        <v>1.26105</v>
      </c>
      <c r="O253" s="3">
        <v>1.9599999999999999E-2</v>
      </c>
      <c r="P253" t="str">
        <f>VLOOKUP(U253,[2]BaseCases!$H$2:$K$143,4,FALSE)</f>
        <v>0.9750</v>
      </c>
      <c r="Q253" t="str">
        <f>VLOOKUP(U253,[2]BaseCases!$H$2:$K$143,3,FALSE)</f>
        <v>1.0100</v>
      </c>
      <c r="R253" s="3">
        <v>0</v>
      </c>
      <c r="S253" s="3">
        <v>1</v>
      </c>
      <c r="T253" t="e">
        <f>IF(V253="","Test_"&amp;A253&amp;"_"&amp;[2]Inputs!$A$1&amp;"_R0"&amp;"_SCR"&amp;ROUND(G253,2)&amp;"_XR"&amp;ROUND(H253,2)&amp;"_P"&amp;E253&amp;"_Q"&amp;VLOOKUP(F253,$X$622:$Y$626,2,FALSE),"Test_"&amp;A253&amp;"_"&amp;[2]Inputs!$A$1&amp;"_R0"&amp;"_SCR"&amp;ROUND(G253,2)&amp;"_XR"&amp;ROUND(H253,2)&amp;"_P"&amp;E253&amp;"_Q"&amp;VLOOKUP(F253,$X$622:$Y$626,2,FALSE)&amp;"_"&amp;V253)</f>
        <v>#N/A</v>
      </c>
      <c r="U253" t="str">
        <f t="shared" si="70"/>
        <v>PSSE_DMAT_BESSD_SCR7.06_XR1.63_P1_Q-0.395</v>
      </c>
    </row>
    <row r="254" spans="1:21" x14ac:dyDescent="0.25">
      <c r="A254" s="2" t="s">
        <v>577</v>
      </c>
      <c r="B254" s="4" t="s">
        <v>17</v>
      </c>
      <c r="C254" t="s">
        <v>43</v>
      </c>
      <c r="E254" s="3">
        <v>1</v>
      </c>
      <c r="F254" s="3">
        <v>-0.39500000000000002</v>
      </c>
      <c r="G254" s="3">
        <v>7.06</v>
      </c>
      <c r="H254" s="3">
        <v>1.6319999999999999</v>
      </c>
      <c r="I254" t="str">
        <f>VLOOKUP(U254,[2]BaseCases!$H$2:$K$143,2,FALSE)</f>
        <v>1.0148</v>
      </c>
      <c r="J254" s="3">
        <v>0</v>
      </c>
      <c r="K254" s="3">
        <v>0.32500000000000001</v>
      </c>
      <c r="L254" s="3">
        <v>2.5220965</v>
      </c>
      <c r="M254" s="3">
        <v>3.9E-2</v>
      </c>
      <c r="N254" s="3">
        <v>1.26105</v>
      </c>
      <c r="O254" s="3">
        <v>1.9599999999999999E-2</v>
      </c>
      <c r="P254" t="str">
        <f>VLOOKUP(U254,[2]BaseCases!$H$2:$K$143,4,FALSE)</f>
        <v>0.9750</v>
      </c>
      <c r="Q254" t="str">
        <f>VLOOKUP(U254,[2]BaseCases!$H$2:$K$143,3,FALSE)</f>
        <v>1.0100</v>
      </c>
      <c r="R254" s="3">
        <v>0</v>
      </c>
      <c r="S254" s="3">
        <v>2</v>
      </c>
      <c r="T254" t="e">
        <f>IF(V254="","Test_"&amp;A254&amp;"_"&amp;[2]Inputs!$A$1&amp;"_R0"&amp;"_SCR"&amp;ROUND(G254,2)&amp;"_XR"&amp;ROUND(H254,2)&amp;"_P"&amp;E254&amp;"_Q"&amp;VLOOKUP(F254,$X$622:$Y$626,2,FALSE),"Test_"&amp;A254&amp;"_"&amp;[2]Inputs!$A$1&amp;"_R0"&amp;"_SCR"&amp;ROUND(G254,2)&amp;"_XR"&amp;ROUND(H254,2)&amp;"_P"&amp;E254&amp;"_Q"&amp;VLOOKUP(F254,$X$622:$Y$626,2,FALSE)&amp;"_"&amp;V254)</f>
        <v>#N/A</v>
      </c>
      <c r="U254" t="str">
        <f t="shared" si="70"/>
        <v>PSSE_DMAT_BESSD_SCR7.06_XR1.63_P1_Q-0.395</v>
      </c>
    </row>
    <row r="255" spans="1:21" x14ac:dyDescent="0.25">
      <c r="A255" s="2" t="s">
        <v>578</v>
      </c>
      <c r="B255" s="4" t="s">
        <v>17</v>
      </c>
      <c r="C255" t="s">
        <v>43</v>
      </c>
      <c r="E255" s="3">
        <v>0</v>
      </c>
      <c r="F255" s="3">
        <v>0</v>
      </c>
      <c r="G255" s="3">
        <v>7.06</v>
      </c>
      <c r="H255" s="3">
        <v>1.6319999999999999</v>
      </c>
      <c r="I255" t="str">
        <f>VLOOKUP(U255,[2]BaseCases!$H$2:$K$143,2,FALSE)</f>
        <v>1.0299</v>
      </c>
      <c r="J255" s="3">
        <v>0</v>
      </c>
      <c r="K255">
        <v>0.32500000000000001</v>
      </c>
      <c r="L255" s="1">
        <v>1E-3</v>
      </c>
      <c r="M255" s="1">
        <v>0</v>
      </c>
      <c r="N255">
        <v>1.2610482511503491</v>
      </c>
      <c r="O255">
        <v>1.9596549396947591E-2</v>
      </c>
      <c r="P255" t="str">
        <f>VLOOKUP(U255,[2]BaseCases!$H$2:$K$143,4,FALSE)</f>
        <v>1.0000</v>
      </c>
      <c r="Q255" t="str">
        <f>VLOOKUP(U255,[2]BaseCases!$H$2:$K$143,3,FALSE)</f>
        <v>1.0300</v>
      </c>
      <c r="R255" s="3">
        <v>0</v>
      </c>
      <c r="S255" s="3">
        <v>0</v>
      </c>
      <c r="T255" t="e">
        <f>IF(V255="","Test_"&amp;A255&amp;"_"&amp;[2]Inputs!$A$1&amp;"_R0"&amp;"_SCR"&amp;ROUND(G255,2)&amp;"_XR"&amp;ROUND(H255,2)&amp;"_P"&amp;E255&amp;"_Q"&amp;VLOOKUP(F255,$X$622:$Y$626,2,FALSE),"Test_"&amp;A255&amp;"_"&amp;[2]Inputs!$A$1&amp;"_R0"&amp;"_SCR"&amp;ROUND(G255,2)&amp;"_XR"&amp;ROUND(H255,2)&amp;"_P"&amp;E255&amp;"_Q"&amp;VLOOKUP(F255,$X$622:$Y$626,2,FALSE)&amp;"_"&amp;V255)</f>
        <v>#N/A</v>
      </c>
      <c r="U255" t="str">
        <f t="shared" ref="U255:U272" si="71">"PSSE_DMAT_BESSC_SCR"&amp;ROUND(G255,2)&amp;"_XR"&amp;ROUND(H255,2)&amp;"_P"&amp;E255&amp;"_Q"&amp;F255</f>
        <v>PSSE_DMAT_BESSC_SCR7.06_XR1.63_P0_Q0</v>
      </c>
    </row>
    <row r="256" spans="1:21" x14ac:dyDescent="0.25">
      <c r="A256" s="2" t="s">
        <v>579</v>
      </c>
      <c r="B256" s="4" t="s">
        <v>17</v>
      </c>
      <c r="C256" t="s">
        <v>43</v>
      </c>
      <c r="E256" s="3">
        <v>0</v>
      </c>
      <c r="F256" s="3">
        <v>0</v>
      </c>
      <c r="G256" s="3">
        <v>7.06</v>
      </c>
      <c r="H256" s="3">
        <v>1.6319999999999999</v>
      </c>
      <c r="I256" t="str">
        <f>VLOOKUP(U256,[2]BaseCases!$H$2:$K$143,2,FALSE)</f>
        <v>1.0299</v>
      </c>
      <c r="J256" s="3">
        <v>0</v>
      </c>
      <c r="K256">
        <v>0.32500000000000001</v>
      </c>
      <c r="L256" s="1">
        <v>1.2610482511503491</v>
      </c>
      <c r="M256" s="1">
        <v>1.9596549396947591E-2</v>
      </c>
      <c r="N256">
        <v>1.2610482511503491</v>
      </c>
      <c r="O256">
        <v>1.9596549396947591E-2</v>
      </c>
      <c r="P256" t="str">
        <f>VLOOKUP(U256,[2]BaseCases!$H$2:$K$143,4,FALSE)</f>
        <v>1.0000</v>
      </c>
      <c r="Q256" t="str">
        <f>VLOOKUP(U256,[2]BaseCases!$H$2:$K$143,3,FALSE)</f>
        <v>1.0300</v>
      </c>
      <c r="R256" s="3">
        <v>0</v>
      </c>
      <c r="S256" s="3">
        <v>1</v>
      </c>
      <c r="T256" t="e">
        <f>IF(V256="","Test_"&amp;A256&amp;"_"&amp;[2]Inputs!$A$1&amp;"_R0"&amp;"_SCR"&amp;ROUND(G256,2)&amp;"_XR"&amp;ROUND(H256,2)&amp;"_P"&amp;E256&amp;"_Q"&amp;VLOOKUP(F256,$X$622:$Y$626,2,FALSE),"Test_"&amp;A256&amp;"_"&amp;[2]Inputs!$A$1&amp;"_R0"&amp;"_SCR"&amp;ROUND(G256,2)&amp;"_XR"&amp;ROUND(H256,2)&amp;"_P"&amp;E256&amp;"_Q"&amp;VLOOKUP(F256,$X$622:$Y$626,2,FALSE)&amp;"_"&amp;V256)</f>
        <v>#N/A</v>
      </c>
      <c r="U256" t="str">
        <f t="shared" si="71"/>
        <v>PSSE_DMAT_BESSC_SCR7.06_XR1.63_P0_Q0</v>
      </c>
    </row>
    <row r="257" spans="1:21" x14ac:dyDescent="0.25">
      <c r="A257" s="2" t="s">
        <v>580</v>
      </c>
      <c r="B257" s="4" t="s">
        <v>17</v>
      </c>
      <c r="C257" t="s">
        <v>43</v>
      </c>
      <c r="E257" s="3">
        <v>0</v>
      </c>
      <c r="F257" s="3">
        <v>0</v>
      </c>
      <c r="G257" s="3">
        <v>7.06</v>
      </c>
      <c r="H257" s="3">
        <v>1.6319999999999999</v>
      </c>
      <c r="I257" t="str">
        <f>VLOOKUP(U257,[2]BaseCases!$H$2:$K$143,2,FALSE)</f>
        <v>1.0299</v>
      </c>
      <c r="J257" s="3">
        <v>0</v>
      </c>
      <c r="K257">
        <v>0.32500000000000001</v>
      </c>
      <c r="L257" s="1">
        <v>2.5220965023006983</v>
      </c>
      <c r="M257" s="1">
        <v>3.6643535131077529E-2</v>
      </c>
      <c r="N257">
        <v>1.2610482511503491</v>
      </c>
      <c r="O257">
        <v>1.9596549396947591E-2</v>
      </c>
      <c r="P257" t="str">
        <f>VLOOKUP(U257,[2]BaseCases!$H$2:$K$143,4,FALSE)</f>
        <v>1.0000</v>
      </c>
      <c r="Q257" t="str">
        <f>VLOOKUP(U257,[2]BaseCases!$H$2:$K$143,3,FALSE)</f>
        <v>1.0300</v>
      </c>
      <c r="R257" s="3">
        <v>0</v>
      </c>
      <c r="S257" s="3">
        <v>2</v>
      </c>
      <c r="T257" t="e">
        <f>IF(V257="","Test_"&amp;A257&amp;"_"&amp;[2]Inputs!$A$1&amp;"_R0"&amp;"_SCR"&amp;ROUND(G257,2)&amp;"_XR"&amp;ROUND(H257,2)&amp;"_P"&amp;E257&amp;"_Q"&amp;VLOOKUP(F257,$X$622:$Y$626,2,FALSE),"Test_"&amp;A257&amp;"_"&amp;[2]Inputs!$A$1&amp;"_R0"&amp;"_SCR"&amp;ROUND(G257,2)&amp;"_XR"&amp;ROUND(H257,2)&amp;"_P"&amp;E257&amp;"_Q"&amp;VLOOKUP(F257,$X$622:$Y$626,2,FALSE)&amp;"_"&amp;V257)</f>
        <v>#N/A</v>
      </c>
      <c r="U257" t="str">
        <f t="shared" si="71"/>
        <v>PSSE_DMAT_BESSC_SCR7.06_XR1.63_P0_Q0</v>
      </c>
    </row>
    <row r="258" spans="1:21" x14ac:dyDescent="0.25">
      <c r="A258" s="2" t="s">
        <v>581</v>
      </c>
      <c r="B258" s="4" t="s">
        <v>17</v>
      </c>
      <c r="C258" t="s">
        <v>43</v>
      </c>
      <c r="E258" s="3">
        <v>0</v>
      </c>
      <c r="F258" s="3">
        <v>0.39500000000000002</v>
      </c>
      <c r="G258" s="3">
        <v>7.06</v>
      </c>
      <c r="H258" s="3">
        <v>1.6319999999999999</v>
      </c>
      <c r="I258" t="str">
        <f>VLOOKUP(U258,[2]BaseCases!$H$2:$K$143,2,FALSE)</f>
        <v>0.9841</v>
      </c>
      <c r="J258" s="3">
        <v>0</v>
      </c>
      <c r="K258">
        <v>0.32500000000000001</v>
      </c>
      <c r="L258" s="1">
        <v>1E-3</v>
      </c>
      <c r="M258" s="1">
        <v>0</v>
      </c>
      <c r="N258">
        <v>1.2610482511503491</v>
      </c>
      <c r="O258">
        <v>1.9596549396947591E-2</v>
      </c>
      <c r="P258" t="str">
        <f>VLOOKUP(U258,[2]BaseCases!$H$2:$K$143,4,FALSE)</f>
        <v>1.0375</v>
      </c>
      <c r="Q258" t="str">
        <f>VLOOKUP(U258,[2]BaseCases!$H$2:$K$143,3,FALSE)</f>
        <v>1.0500</v>
      </c>
      <c r="R258" s="3">
        <v>0</v>
      </c>
      <c r="S258" s="3">
        <v>0</v>
      </c>
      <c r="T258" t="e">
        <f>IF(V258="","Test_"&amp;A258&amp;"_"&amp;[2]Inputs!$A$1&amp;"_R0"&amp;"_SCR"&amp;ROUND(G258,2)&amp;"_XR"&amp;ROUND(H258,2)&amp;"_P"&amp;E258&amp;"_Q"&amp;VLOOKUP(F258,$X$622:$Y$626,2,FALSE),"Test_"&amp;A258&amp;"_"&amp;[2]Inputs!$A$1&amp;"_R0"&amp;"_SCR"&amp;ROUND(G258,2)&amp;"_XR"&amp;ROUND(H258,2)&amp;"_P"&amp;E258&amp;"_Q"&amp;VLOOKUP(F258,$X$622:$Y$626,2,FALSE)&amp;"_"&amp;V258)</f>
        <v>#N/A</v>
      </c>
      <c r="U258" t="str">
        <f t="shared" si="71"/>
        <v>PSSE_DMAT_BESSC_SCR7.06_XR1.63_P0_Q0.395</v>
      </c>
    </row>
    <row r="259" spans="1:21" x14ac:dyDescent="0.25">
      <c r="A259" s="2" t="s">
        <v>582</v>
      </c>
      <c r="B259" s="4" t="s">
        <v>17</v>
      </c>
      <c r="C259" t="s">
        <v>43</v>
      </c>
      <c r="E259" s="3">
        <v>0</v>
      </c>
      <c r="F259" s="3">
        <v>0.39500000000000002</v>
      </c>
      <c r="G259" s="3">
        <v>7.06</v>
      </c>
      <c r="H259" s="3">
        <v>1.6319999999999999</v>
      </c>
      <c r="I259" t="str">
        <f>VLOOKUP(U259,[2]BaseCases!$H$2:$K$143,2,FALSE)</f>
        <v>0.9841</v>
      </c>
      <c r="J259" s="3">
        <v>0</v>
      </c>
      <c r="K259">
        <v>0.32500000000000001</v>
      </c>
      <c r="L259" s="1">
        <v>1.2610482511503491</v>
      </c>
      <c r="M259" s="1">
        <v>1.9596549396947591E-2</v>
      </c>
      <c r="N259">
        <v>1.2610482511503491</v>
      </c>
      <c r="O259">
        <v>1.9596549396947591E-2</v>
      </c>
      <c r="P259" t="str">
        <f>VLOOKUP(U259,[2]BaseCases!$H$2:$K$143,4,FALSE)</f>
        <v>1.0375</v>
      </c>
      <c r="Q259" t="str">
        <f>VLOOKUP(U259,[2]BaseCases!$H$2:$K$143,3,FALSE)</f>
        <v>1.0500</v>
      </c>
      <c r="R259" s="3">
        <v>0</v>
      </c>
      <c r="S259" s="3">
        <v>1</v>
      </c>
      <c r="T259" t="e">
        <f>IF(V259="","Test_"&amp;A259&amp;"_"&amp;[2]Inputs!$A$1&amp;"_R0"&amp;"_SCR"&amp;ROUND(G259,2)&amp;"_XR"&amp;ROUND(H259,2)&amp;"_P"&amp;E259&amp;"_Q"&amp;VLOOKUP(F259,$X$622:$Y$626,2,FALSE),"Test_"&amp;A259&amp;"_"&amp;[2]Inputs!$A$1&amp;"_R0"&amp;"_SCR"&amp;ROUND(G259,2)&amp;"_XR"&amp;ROUND(H259,2)&amp;"_P"&amp;E259&amp;"_Q"&amp;VLOOKUP(F259,$X$622:$Y$626,2,FALSE)&amp;"_"&amp;V259)</f>
        <v>#N/A</v>
      </c>
      <c r="U259" t="str">
        <f t="shared" si="71"/>
        <v>PSSE_DMAT_BESSC_SCR7.06_XR1.63_P0_Q0.395</v>
      </c>
    </row>
    <row r="260" spans="1:21" x14ac:dyDescent="0.25">
      <c r="A260" s="2" t="s">
        <v>583</v>
      </c>
      <c r="B260" s="4" t="s">
        <v>17</v>
      </c>
      <c r="C260" t="s">
        <v>43</v>
      </c>
      <c r="E260" s="3">
        <v>0</v>
      </c>
      <c r="F260" s="3">
        <v>0.39500000000000002</v>
      </c>
      <c r="G260" s="3">
        <v>7.06</v>
      </c>
      <c r="H260" s="3">
        <v>1.6319999999999999</v>
      </c>
      <c r="I260" t="str">
        <f>VLOOKUP(U260,[2]BaseCases!$H$2:$K$143,2,FALSE)</f>
        <v>0.9841</v>
      </c>
      <c r="J260" s="3">
        <v>0</v>
      </c>
      <c r="K260">
        <v>0.32500000000000001</v>
      </c>
      <c r="L260" s="1">
        <v>2.5220965023006983</v>
      </c>
      <c r="M260" s="1">
        <v>3.6643535131077529E-2</v>
      </c>
      <c r="N260">
        <v>1.2610482511503491</v>
      </c>
      <c r="O260">
        <v>1.9596549396947591E-2</v>
      </c>
      <c r="P260" t="str">
        <f>VLOOKUP(U260,[2]BaseCases!$H$2:$K$143,4,FALSE)</f>
        <v>1.0375</v>
      </c>
      <c r="Q260" t="str">
        <f>VLOOKUP(U260,[2]BaseCases!$H$2:$K$143,3,FALSE)</f>
        <v>1.0500</v>
      </c>
      <c r="R260" s="3">
        <v>0</v>
      </c>
      <c r="S260" s="3">
        <v>2</v>
      </c>
      <c r="T260" t="e">
        <f>IF(V260="","Test_"&amp;A260&amp;"_"&amp;[2]Inputs!$A$1&amp;"_R0"&amp;"_SCR"&amp;ROUND(G260,2)&amp;"_XR"&amp;ROUND(H260,2)&amp;"_P"&amp;E260&amp;"_Q"&amp;VLOOKUP(F260,$X$622:$Y$626,2,FALSE),"Test_"&amp;A260&amp;"_"&amp;[2]Inputs!$A$1&amp;"_R0"&amp;"_SCR"&amp;ROUND(G260,2)&amp;"_XR"&amp;ROUND(H260,2)&amp;"_P"&amp;E260&amp;"_Q"&amp;VLOOKUP(F260,$X$622:$Y$626,2,FALSE)&amp;"_"&amp;V260)</f>
        <v>#N/A</v>
      </c>
      <c r="U260" t="str">
        <f t="shared" si="71"/>
        <v>PSSE_DMAT_BESSC_SCR7.06_XR1.63_P0_Q0.395</v>
      </c>
    </row>
    <row r="261" spans="1:21" x14ac:dyDescent="0.25">
      <c r="A261" s="2" t="s">
        <v>584</v>
      </c>
      <c r="B261" s="4" t="s">
        <v>17</v>
      </c>
      <c r="C261" t="s">
        <v>43</v>
      </c>
      <c r="E261" s="3">
        <v>0</v>
      </c>
      <c r="F261" s="3">
        <v>-0.39500000000000002</v>
      </c>
      <c r="G261" s="3">
        <v>7.06</v>
      </c>
      <c r="H261" s="3">
        <v>1.6319999999999999</v>
      </c>
      <c r="I261" t="str">
        <f>VLOOKUP(U261,[2]BaseCases!$H$2:$K$143,2,FALSE)</f>
        <v>1.0766</v>
      </c>
      <c r="J261" s="3">
        <v>0</v>
      </c>
      <c r="K261">
        <v>0.32500000000000001</v>
      </c>
      <c r="L261" s="1">
        <v>1E-3</v>
      </c>
      <c r="M261" s="1">
        <v>0</v>
      </c>
      <c r="N261">
        <v>1.2610482511503491</v>
      </c>
      <c r="O261">
        <v>1.9596549396947591E-2</v>
      </c>
      <c r="P261" t="str">
        <f>VLOOKUP(U261,[2]BaseCases!$H$2:$K$143,4,FALSE)</f>
        <v>0.9625</v>
      </c>
      <c r="Q261" t="str">
        <f>VLOOKUP(U261,[2]BaseCases!$H$2:$K$143,3,FALSE)</f>
        <v>1.0100</v>
      </c>
      <c r="R261" s="3">
        <v>0</v>
      </c>
      <c r="S261" s="3">
        <v>0</v>
      </c>
      <c r="T261" t="e">
        <f>IF(V261="","Test_"&amp;A261&amp;"_"&amp;[2]Inputs!$A$1&amp;"_R0"&amp;"_SCR"&amp;ROUND(G261,2)&amp;"_XR"&amp;ROUND(H261,2)&amp;"_P"&amp;E261&amp;"_Q"&amp;VLOOKUP(F261,$X$622:$Y$626,2,FALSE),"Test_"&amp;A261&amp;"_"&amp;[2]Inputs!$A$1&amp;"_R0"&amp;"_SCR"&amp;ROUND(G261,2)&amp;"_XR"&amp;ROUND(H261,2)&amp;"_P"&amp;E261&amp;"_Q"&amp;VLOOKUP(F261,$X$622:$Y$626,2,FALSE)&amp;"_"&amp;V261)</f>
        <v>#N/A</v>
      </c>
      <c r="U261" t="str">
        <f t="shared" si="71"/>
        <v>PSSE_DMAT_BESSC_SCR7.06_XR1.63_P0_Q-0.395</v>
      </c>
    </row>
    <row r="262" spans="1:21" x14ac:dyDescent="0.25">
      <c r="A262" s="2" t="s">
        <v>585</v>
      </c>
      <c r="B262" s="4" t="s">
        <v>17</v>
      </c>
      <c r="C262" t="s">
        <v>43</v>
      </c>
      <c r="E262" s="3">
        <v>0</v>
      </c>
      <c r="F262" s="3">
        <v>-0.39500000000000002</v>
      </c>
      <c r="G262" s="3">
        <v>7.06</v>
      </c>
      <c r="H262" s="3">
        <v>1.6319999999999999</v>
      </c>
      <c r="I262" t="str">
        <f>VLOOKUP(U262,[2]BaseCases!$H$2:$K$143,2,FALSE)</f>
        <v>1.0766</v>
      </c>
      <c r="J262" s="3">
        <v>0</v>
      </c>
      <c r="K262">
        <v>0.32500000000000001</v>
      </c>
      <c r="L262" s="1">
        <v>1.2610482511503491</v>
      </c>
      <c r="M262" s="1">
        <v>1.9596549396947591E-2</v>
      </c>
      <c r="N262">
        <v>1.2610482511503491</v>
      </c>
      <c r="O262">
        <v>1.9596549396947591E-2</v>
      </c>
      <c r="P262" t="str">
        <f>VLOOKUP(U262,[2]BaseCases!$H$2:$K$143,4,FALSE)</f>
        <v>0.9625</v>
      </c>
      <c r="Q262" t="str">
        <f>VLOOKUP(U262,[2]BaseCases!$H$2:$K$143,3,FALSE)</f>
        <v>1.0100</v>
      </c>
      <c r="R262" s="3">
        <v>0</v>
      </c>
      <c r="S262" s="3">
        <v>1</v>
      </c>
      <c r="T262" t="e">
        <f>IF(V262="","Test_"&amp;A262&amp;"_"&amp;[2]Inputs!$A$1&amp;"_R0"&amp;"_SCR"&amp;ROUND(G262,2)&amp;"_XR"&amp;ROUND(H262,2)&amp;"_P"&amp;E262&amp;"_Q"&amp;VLOOKUP(F262,$X$622:$Y$626,2,FALSE),"Test_"&amp;A262&amp;"_"&amp;[2]Inputs!$A$1&amp;"_R0"&amp;"_SCR"&amp;ROUND(G262,2)&amp;"_XR"&amp;ROUND(H262,2)&amp;"_P"&amp;E262&amp;"_Q"&amp;VLOOKUP(F262,$X$622:$Y$626,2,FALSE)&amp;"_"&amp;V262)</f>
        <v>#N/A</v>
      </c>
      <c r="U262" t="str">
        <f t="shared" si="71"/>
        <v>PSSE_DMAT_BESSC_SCR7.06_XR1.63_P0_Q-0.395</v>
      </c>
    </row>
    <row r="263" spans="1:21" x14ac:dyDescent="0.25">
      <c r="A263" s="2" t="s">
        <v>586</v>
      </c>
      <c r="B263" s="4" t="s">
        <v>17</v>
      </c>
      <c r="C263" t="s">
        <v>43</v>
      </c>
      <c r="E263" s="3">
        <v>0</v>
      </c>
      <c r="F263" s="3">
        <v>-0.39500000000000002</v>
      </c>
      <c r="G263" s="3">
        <v>7.06</v>
      </c>
      <c r="H263" s="3">
        <v>1.6319999999999999</v>
      </c>
      <c r="I263" t="str">
        <f>VLOOKUP(U263,[2]BaseCases!$H$2:$K$143,2,FALSE)</f>
        <v>1.0766</v>
      </c>
      <c r="J263" s="3">
        <v>0</v>
      </c>
      <c r="K263">
        <v>0.32500000000000001</v>
      </c>
      <c r="L263" s="1">
        <v>2.5220965023006983</v>
      </c>
      <c r="M263" s="1">
        <v>3.6643535131077529E-2</v>
      </c>
      <c r="N263">
        <v>1.2610482511503491</v>
      </c>
      <c r="O263">
        <v>1.9596549396947591E-2</v>
      </c>
      <c r="P263" t="str">
        <f>VLOOKUP(U263,[2]BaseCases!$H$2:$K$143,4,FALSE)</f>
        <v>0.9625</v>
      </c>
      <c r="Q263" t="str">
        <f>VLOOKUP(U263,[2]BaseCases!$H$2:$K$143,3,FALSE)</f>
        <v>1.0100</v>
      </c>
      <c r="R263" s="3">
        <v>0</v>
      </c>
      <c r="S263" s="3">
        <v>2</v>
      </c>
      <c r="T263" t="e">
        <f>IF(V263="","Test_"&amp;A263&amp;"_"&amp;[2]Inputs!$A$1&amp;"_R0"&amp;"_SCR"&amp;ROUND(G263,2)&amp;"_XR"&amp;ROUND(H263,2)&amp;"_P"&amp;E263&amp;"_Q"&amp;VLOOKUP(F263,$X$622:$Y$626,2,FALSE),"Test_"&amp;A263&amp;"_"&amp;[2]Inputs!$A$1&amp;"_R0"&amp;"_SCR"&amp;ROUND(G263,2)&amp;"_XR"&amp;ROUND(H263,2)&amp;"_P"&amp;E263&amp;"_Q"&amp;VLOOKUP(F263,$X$622:$Y$626,2,FALSE)&amp;"_"&amp;V263)</f>
        <v>#N/A</v>
      </c>
      <c r="U263" t="str">
        <f t="shared" si="71"/>
        <v>PSSE_DMAT_BESSC_SCR7.06_XR1.63_P0_Q-0.395</v>
      </c>
    </row>
    <row r="264" spans="1:21" x14ac:dyDescent="0.25">
      <c r="A264" s="2" t="s">
        <v>587</v>
      </c>
      <c r="B264" s="4" t="s">
        <v>17</v>
      </c>
      <c r="C264" t="s">
        <v>43</v>
      </c>
      <c r="E264" s="3">
        <v>-1</v>
      </c>
      <c r="F264" s="3">
        <v>0</v>
      </c>
      <c r="G264" s="3">
        <v>7.06</v>
      </c>
      <c r="H264" s="3">
        <v>1.6319999999999999</v>
      </c>
      <c r="I264" t="str">
        <f>VLOOKUP(U264,[2]BaseCases!$H$2:$K$143,2,FALSE)</f>
        <v>1.1081</v>
      </c>
      <c r="J264" s="3">
        <v>0</v>
      </c>
      <c r="K264">
        <v>0.32500000000000001</v>
      </c>
      <c r="L264" s="1">
        <v>1E-3</v>
      </c>
      <c r="M264" s="1">
        <v>0</v>
      </c>
      <c r="N264">
        <v>1.26105</v>
      </c>
      <c r="O264">
        <v>1.9599999999999999E-2</v>
      </c>
      <c r="P264" t="str">
        <f>VLOOKUP(U264,[2]BaseCases!$H$2:$K$143,4,FALSE)</f>
        <v>1.0000</v>
      </c>
      <c r="Q264" t="str">
        <f>VLOOKUP(U264,[2]BaseCases!$H$2:$K$143,3,FALSE)</f>
        <v>1.0300</v>
      </c>
      <c r="R264" s="3">
        <v>0</v>
      </c>
      <c r="S264" s="3">
        <v>0</v>
      </c>
      <c r="T264" t="e">
        <f>IF(V264="","Test_"&amp;A264&amp;"_"&amp;[2]Inputs!$A$1&amp;"_R0"&amp;"_SCR"&amp;ROUND(G264,2)&amp;"_XR"&amp;ROUND(H264,2)&amp;"_P"&amp;E264&amp;"_Q"&amp;VLOOKUP(F264,$X$622:$Y$626,2,FALSE),"Test_"&amp;A264&amp;"_"&amp;[2]Inputs!$A$1&amp;"_R0"&amp;"_SCR"&amp;ROUND(G264,2)&amp;"_XR"&amp;ROUND(H264,2)&amp;"_P"&amp;E264&amp;"_Q"&amp;VLOOKUP(F264,$X$622:$Y$626,2,FALSE)&amp;"_"&amp;V264)</f>
        <v>#N/A</v>
      </c>
      <c r="U264" t="str">
        <f t="shared" si="71"/>
        <v>PSSE_DMAT_BESSC_SCR7.06_XR1.63_P-1_Q0</v>
      </c>
    </row>
    <row r="265" spans="1:21" x14ac:dyDescent="0.25">
      <c r="A265" s="2" t="s">
        <v>588</v>
      </c>
      <c r="B265" s="4" t="s">
        <v>17</v>
      </c>
      <c r="C265" t="s">
        <v>43</v>
      </c>
      <c r="E265" s="3">
        <v>-1</v>
      </c>
      <c r="F265" s="3">
        <v>0</v>
      </c>
      <c r="G265" s="3">
        <v>7.06</v>
      </c>
      <c r="H265" s="3">
        <v>1.6319999999999999</v>
      </c>
      <c r="I265" t="str">
        <f>VLOOKUP(U265,[2]BaseCases!$H$2:$K$143,2,FALSE)</f>
        <v>1.1081</v>
      </c>
      <c r="J265" s="3">
        <v>0</v>
      </c>
      <c r="K265">
        <v>0.32500000000000001</v>
      </c>
      <c r="L265" s="1">
        <v>1.26104825</v>
      </c>
      <c r="M265" s="1">
        <v>0.02</v>
      </c>
      <c r="N265">
        <v>1.26105</v>
      </c>
      <c r="O265">
        <v>1.9599999999999999E-2</v>
      </c>
      <c r="P265" t="str">
        <f>VLOOKUP(U265,[2]BaseCases!$H$2:$K$143,4,FALSE)</f>
        <v>1.0000</v>
      </c>
      <c r="Q265" t="str">
        <f>VLOOKUP(U265,[2]BaseCases!$H$2:$K$143,3,FALSE)</f>
        <v>1.0300</v>
      </c>
      <c r="R265" s="3">
        <v>0</v>
      </c>
      <c r="S265" s="3">
        <v>1</v>
      </c>
      <c r="T265" t="e">
        <f>IF(V265="","Test_"&amp;A265&amp;"_"&amp;[2]Inputs!$A$1&amp;"_R0"&amp;"_SCR"&amp;ROUND(G265,2)&amp;"_XR"&amp;ROUND(H265,2)&amp;"_P"&amp;E265&amp;"_Q"&amp;VLOOKUP(F265,$X$622:$Y$626,2,FALSE),"Test_"&amp;A265&amp;"_"&amp;[2]Inputs!$A$1&amp;"_R0"&amp;"_SCR"&amp;ROUND(G265,2)&amp;"_XR"&amp;ROUND(H265,2)&amp;"_P"&amp;E265&amp;"_Q"&amp;VLOOKUP(F265,$X$622:$Y$626,2,FALSE)&amp;"_"&amp;V265)</f>
        <v>#N/A</v>
      </c>
      <c r="U265" t="str">
        <f t="shared" si="71"/>
        <v>PSSE_DMAT_BESSC_SCR7.06_XR1.63_P-1_Q0</v>
      </c>
    </row>
    <row r="266" spans="1:21" x14ac:dyDescent="0.25">
      <c r="A266" s="2" t="s">
        <v>589</v>
      </c>
      <c r="B266" s="4" t="s">
        <v>17</v>
      </c>
      <c r="C266" t="s">
        <v>43</v>
      </c>
      <c r="E266" s="3">
        <v>-1</v>
      </c>
      <c r="F266" s="3">
        <v>0</v>
      </c>
      <c r="G266" s="3">
        <v>7.06</v>
      </c>
      <c r="H266" s="3">
        <v>1.6319999999999999</v>
      </c>
      <c r="I266" t="str">
        <f>VLOOKUP(U266,[2]BaseCases!$H$2:$K$143,2,FALSE)</f>
        <v>1.1081</v>
      </c>
      <c r="J266" s="3">
        <v>0</v>
      </c>
      <c r="K266">
        <v>0.32500000000000001</v>
      </c>
      <c r="L266" s="1">
        <v>2.5220965</v>
      </c>
      <c r="M266" s="1">
        <v>3.9E-2</v>
      </c>
      <c r="N266">
        <v>1.26105</v>
      </c>
      <c r="O266">
        <v>1.9599999999999999E-2</v>
      </c>
      <c r="P266" t="str">
        <f>VLOOKUP(U266,[2]BaseCases!$H$2:$K$143,4,FALSE)</f>
        <v>1.0000</v>
      </c>
      <c r="Q266" t="str">
        <f>VLOOKUP(U266,[2]BaseCases!$H$2:$K$143,3,FALSE)</f>
        <v>1.0300</v>
      </c>
      <c r="R266" s="3">
        <v>0</v>
      </c>
      <c r="S266" s="3">
        <v>2</v>
      </c>
      <c r="T266" t="e">
        <f>IF(V266="","Test_"&amp;A266&amp;"_"&amp;[2]Inputs!$A$1&amp;"_R0"&amp;"_SCR"&amp;ROUND(G266,2)&amp;"_XR"&amp;ROUND(H266,2)&amp;"_P"&amp;E266&amp;"_Q"&amp;VLOOKUP(F266,$X$622:$Y$626,2,FALSE),"Test_"&amp;A266&amp;"_"&amp;[2]Inputs!$A$1&amp;"_R0"&amp;"_SCR"&amp;ROUND(G266,2)&amp;"_XR"&amp;ROUND(H266,2)&amp;"_P"&amp;E266&amp;"_Q"&amp;VLOOKUP(F266,$X$622:$Y$626,2,FALSE)&amp;"_"&amp;V266)</f>
        <v>#N/A</v>
      </c>
      <c r="U266" t="str">
        <f t="shared" si="71"/>
        <v>PSSE_DMAT_BESSC_SCR7.06_XR1.63_P-1_Q0</v>
      </c>
    </row>
    <row r="267" spans="1:21" x14ac:dyDescent="0.25">
      <c r="A267" s="2" t="s">
        <v>590</v>
      </c>
      <c r="B267" s="4" t="s">
        <v>17</v>
      </c>
      <c r="C267" t="s">
        <v>43</v>
      </c>
      <c r="E267" s="3">
        <v>-1</v>
      </c>
      <c r="F267" s="3">
        <v>0.39500000000000002</v>
      </c>
      <c r="G267" s="3">
        <v>7.06</v>
      </c>
      <c r="H267" s="3">
        <v>1.6319999999999999</v>
      </c>
      <c r="I267" t="str">
        <f>VLOOKUP(U267,[2]BaseCases!$H$2:$K$143,2,FALSE)</f>
        <v>1.0656</v>
      </c>
      <c r="J267" s="3">
        <v>0</v>
      </c>
      <c r="K267">
        <v>0.32500000000000001</v>
      </c>
      <c r="L267" s="1">
        <v>1E-3</v>
      </c>
      <c r="M267" s="1">
        <v>0</v>
      </c>
      <c r="N267">
        <v>1.26105</v>
      </c>
      <c r="O267">
        <v>1.9599999999999999E-2</v>
      </c>
      <c r="P267" t="str">
        <f>VLOOKUP(U267,[2]BaseCases!$H$2:$K$143,4,FALSE)</f>
        <v>1.0500</v>
      </c>
      <c r="Q267" t="str">
        <f>VLOOKUP(U267,[2]BaseCases!$H$2:$K$143,3,FALSE)</f>
        <v>1.0500</v>
      </c>
      <c r="R267" s="3">
        <v>0</v>
      </c>
      <c r="S267" s="3">
        <v>0</v>
      </c>
      <c r="T267" t="e">
        <f>IF(V267="","Test_"&amp;A267&amp;"_"&amp;[2]Inputs!$A$1&amp;"_R0"&amp;"_SCR"&amp;ROUND(G267,2)&amp;"_XR"&amp;ROUND(H267,2)&amp;"_P"&amp;E267&amp;"_Q"&amp;VLOOKUP(F267,$X$622:$Y$626,2,FALSE),"Test_"&amp;A267&amp;"_"&amp;[2]Inputs!$A$1&amp;"_R0"&amp;"_SCR"&amp;ROUND(G267,2)&amp;"_XR"&amp;ROUND(H267,2)&amp;"_P"&amp;E267&amp;"_Q"&amp;VLOOKUP(F267,$X$622:$Y$626,2,FALSE)&amp;"_"&amp;V267)</f>
        <v>#N/A</v>
      </c>
      <c r="U267" t="str">
        <f t="shared" si="71"/>
        <v>PSSE_DMAT_BESSC_SCR7.06_XR1.63_P-1_Q0.395</v>
      </c>
    </row>
    <row r="268" spans="1:21" x14ac:dyDescent="0.25">
      <c r="A268" s="2" t="s">
        <v>591</v>
      </c>
      <c r="B268" s="4" t="s">
        <v>17</v>
      </c>
      <c r="C268" t="s">
        <v>43</v>
      </c>
      <c r="E268" s="3">
        <v>-1</v>
      </c>
      <c r="F268" s="3">
        <v>0.39500000000000002</v>
      </c>
      <c r="G268" s="3">
        <v>7.06</v>
      </c>
      <c r="H268" s="3">
        <v>1.6319999999999999</v>
      </c>
      <c r="I268" t="str">
        <f>VLOOKUP(U268,[2]BaseCases!$H$2:$K$143,2,FALSE)</f>
        <v>1.0656</v>
      </c>
      <c r="J268" s="3">
        <v>0</v>
      </c>
      <c r="K268">
        <v>0.32500000000000001</v>
      </c>
      <c r="L268" s="1">
        <v>1.26104825</v>
      </c>
      <c r="M268" s="1">
        <v>0.02</v>
      </c>
      <c r="N268">
        <v>1.26105</v>
      </c>
      <c r="O268">
        <v>1.9599999999999999E-2</v>
      </c>
      <c r="P268" t="str">
        <f>VLOOKUP(U268,[2]BaseCases!$H$2:$K$143,4,FALSE)</f>
        <v>1.0500</v>
      </c>
      <c r="Q268" t="str">
        <f>VLOOKUP(U268,[2]BaseCases!$H$2:$K$143,3,FALSE)</f>
        <v>1.0500</v>
      </c>
      <c r="R268" s="3">
        <v>0</v>
      </c>
      <c r="S268" s="3">
        <v>1</v>
      </c>
      <c r="T268" t="e">
        <f>IF(V268="","Test_"&amp;A268&amp;"_"&amp;[2]Inputs!$A$1&amp;"_R0"&amp;"_SCR"&amp;ROUND(G268,2)&amp;"_XR"&amp;ROUND(H268,2)&amp;"_P"&amp;E268&amp;"_Q"&amp;VLOOKUP(F268,$X$622:$Y$626,2,FALSE),"Test_"&amp;A268&amp;"_"&amp;[2]Inputs!$A$1&amp;"_R0"&amp;"_SCR"&amp;ROUND(G268,2)&amp;"_XR"&amp;ROUND(H268,2)&amp;"_P"&amp;E268&amp;"_Q"&amp;VLOOKUP(F268,$X$622:$Y$626,2,FALSE)&amp;"_"&amp;V268)</f>
        <v>#N/A</v>
      </c>
      <c r="U268" t="str">
        <f t="shared" si="71"/>
        <v>PSSE_DMAT_BESSC_SCR7.06_XR1.63_P-1_Q0.395</v>
      </c>
    </row>
    <row r="269" spans="1:21" x14ac:dyDescent="0.25">
      <c r="A269" s="2" t="s">
        <v>592</v>
      </c>
      <c r="B269" s="4" t="s">
        <v>17</v>
      </c>
      <c r="C269" t="s">
        <v>43</v>
      </c>
      <c r="E269" s="3">
        <v>-1</v>
      </c>
      <c r="F269" s="3">
        <v>0.39500000000000002</v>
      </c>
      <c r="G269" s="3">
        <v>7.06</v>
      </c>
      <c r="H269" s="3">
        <v>1.6319999999999999</v>
      </c>
      <c r="I269" t="str">
        <f>VLOOKUP(U269,[2]BaseCases!$H$2:$K$143,2,FALSE)</f>
        <v>1.0656</v>
      </c>
      <c r="J269" s="3">
        <v>0</v>
      </c>
      <c r="K269">
        <v>0.32500000000000001</v>
      </c>
      <c r="L269" s="1">
        <v>2.5220965</v>
      </c>
      <c r="M269" s="1">
        <v>3.9E-2</v>
      </c>
      <c r="N269">
        <v>1.26105</v>
      </c>
      <c r="O269">
        <v>1.9599999999999999E-2</v>
      </c>
      <c r="P269" t="str">
        <f>VLOOKUP(U269,[2]BaseCases!$H$2:$K$143,4,FALSE)</f>
        <v>1.0500</v>
      </c>
      <c r="Q269" t="str">
        <f>VLOOKUP(U269,[2]BaseCases!$H$2:$K$143,3,FALSE)</f>
        <v>1.0500</v>
      </c>
      <c r="R269" s="3">
        <v>0</v>
      </c>
      <c r="S269" s="3">
        <v>2</v>
      </c>
      <c r="T269" t="e">
        <f>IF(V269="","Test_"&amp;A269&amp;"_"&amp;[2]Inputs!$A$1&amp;"_R0"&amp;"_SCR"&amp;ROUND(G269,2)&amp;"_XR"&amp;ROUND(H269,2)&amp;"_P"&amp;E269&amp;"_Q"&amp;VLOOKUP(F269,$X$622:$Y$626,2,FALSE),"Test_"&amp;A269&amp;"_"&amp;[2]Inputs!$A$1&amp;"_R0"&amp;"_SCR"&amp;ROUND(G269,2)&amp;"_XR"&amp;ROUND(H269,2)&amp;"_P"&amp;E269&amp;"_Q"&amp;VLOOKUP(F269,$X$622:$Y$626,2,FALSE)&amp;"_"&amp;V269)</f>
        <v>#N/A</v>
      </c>
      <c r="U269" t="str">
        <f t="shared" si="71"/>
        <v>PSSE_DMAT_BESSC_SCR7.06_XR1.63_P-1_Q0.395</v>
      </c>
    </row>
    <row r="270" spans="1:21" x14ac:dyDescent="0.25">
      <c r="A270" s="2" t="s">
        <v>593</v>
      </c>
      <c r="B270" s="4" t="s">
        <v>17</v>
      </c>
      <c r="C270" t="s">
        <v>43</v>
      </c>
      <c r="E270" s="3">
        <v>-1</v>
      </c>
      <c r="F270" s="3">
        <v>-0.39500000000000002</v>
      </c>
      <c r="G270" s="3">
        <v>7.06</v>
      </c>
      <c r="H270" s="3">
        <v>1.6319999999999999</v>
      </c>
      <c r="I270" t="str">
        <f>VLOOKUP(U270,[2]BaseCases!$H$2:$K$143,2,FALSE)</f>
        <v>1.1516</v>
      </c>
      <c r="J270" s="3">
        <v>0</v>
      </c>
      <c r="K270">
        <v>0.32500000000000001</v>
      </c>
      <c r="L270" s="1">
        <v>1E-3</v>
      </c>
      <c r="M270" s="1">
        <v>0</v>
      </c>
      <c r="N270">
        <v>1.26105</v>
      </c>
      <c r="O270">
        <v>1.9599999999999999E-2</v>
      </c>
      <c r="P270" t="str">
        <f>VLOOKUP(U270,[2]BaseCases!$H$2:$K$143,4,FALSE)</f>
        <v>0.9625</v>
      </c>
      <c r="Q270" t="str">
        <f>VLOOKUP(U270,[2]BaseCases!$H$2:$K$143,3,FALSE)</f>
        <v>1.0100</v>
      </c>
      <c r="R270" s="3">
        <v>0</v>
      </c>
      <c r="S270" s="3">
        <v>0</v>
      </c>
      <c r="T270" t="e">
        <f>IF(V270="","Test_"&amp;A270&amp;"_"&amp;[2]Inputs!$A$1&amp;"_R0"&amp;"_SCR"&amp;ROUND(G270,2)&amp;"_XR"&amp;ROUND(H270,2)&amp;"_P"&amp;E270&amp;"_Q"&amp;VLOOKUP(F270,$X$622:$Y$626,2,FALSE),"Test_"&amp;A270&amp;"_"&amp;[2]Inputs!$A$1&amp;"_R0"&amp;"_SCR"&amp;ROUND(G270,2)&amp;"_XR"&amp;ROUND(H270,2)&amp;"_P"&amp;E270&amp;"_Q"&amp;VLOOKUP(F270,$X$622:$Y$626,2,FALSE)&amp;"_"&amp;V270)</f>
        <v>#N/A</v>
      </c>
      <c r="U270" t="str">
        <f t="shared" si="71"/>
        <v>PSSE_DMAT_BESSC_SCR7.06_XR1.63_P-1_Q-0.395</v>
      </c>
    </row>
    <row r="271" spans="1:21" x14ac:dyDescent="0.25">
      <c r="A271" s="2" t="s">
        <v>594</v>
      </c>
      <c r="B271" s="4" t="s">
        <v>17</v>
      </c>
      <c r="C271" t="s">
        <v>43</v>
      </c>
      <c r="E271" s="3">
        <v>-1</v>
      </c>
      <c r="F271" s="3">
        <v>-0.39500000000000002</v>
      </c>
      <c r="G271" s="3">
        <v>7.06</v>
      </c>
      <c r="H271" s="3">
        <v>1.6319999999999999</v>
      </c>
      <c r="I271" t="str">
        <f>VLOOKUP(U271,[2]BaseCases!$H$2:$K$143,2,FALSE)</f>
        <v>1.1516</v>
      </c>
      <c r="J271" s="3">
        <v>0</v>
      </c>
      <c r="K271">
        <v>0.32500000000000001</v>
      </c>
      <c r="L271" s="1">
        <v>1.26104825</v>
      </c>
      <c r="M271" s="1">
        <v>0.02</v>
      </c>
      <c r="N271">
        <v>1.26105</v>
      </c>
      <c r="O271">
        <v>1.9599999999999999E-2</v>
      </c>
      <c r="P271" t="str">
        <f>VLOOKUP(U271,[2]BaseCases!$H$2:$K$143,4,FALSE)</f>
        <v>0.9625</v>
      </c>
      <c r="Q271" t="str">
        <f>VLOOKUP(U271,[2]BaseCases!$H$2:$K$143,3,FALSE)</f>
        <v>1.0100</v>
      </c>
      <c r="R271" s="3">
        <v>0</v>
      </c>
      <c r="S271" s="3">
        <v>1</v>
      </c>
      <c r="T271" t="e">
        <f>IF(V271="","Test_"&amp;A271&amp;"_"&amp;[2]Inputs!$A$1&amp;"_R0"&amp;"_SCR"&amp;ROUND(G271,2)&amp;"_XR"&amp;ROUND(H271,2)&amp;"_P"&amp;E271&amp;"_Q"&amp;VLOOKUP(F271,$X$622:$Y$626,2,FALSE),"Test_"&amp;A271&amp;"_"&amp;[2]Inputs!$A$1&amp;"_R0"&amp;"_SCR"&amp;ROUND(G271,2)&amp;"_XR"&amp;ROUND(H271,2)&amp;"_P"&amp;E271&amp;"_Q"&amp;VLOOKUP(F271,$X$622:$Y$626,2,FALSE)&amp;"_"&amp;V271)</f>
        <v>#N/A</v>
      </c>
      <c r="U271" t="str">
        <f t="shared" si="71"/>
        <v>PSSE_DMAT_BESSC_SCR7.06_XR1.63_P-1_Q-0.395</v>
      </c>
    </row>
    <row r="272" spans="1:21" x14ac:dyDescent="0.25">
      <c r="A272" s="2" t="s">
        <v>595</v>
      </c>
      <c r="B272" s="4" t="s">
        <v>17</v>
      </c>
      <c r="C272" t="s">
        <v>43</v>
      </c>
      <c r="E272" s="3">
        <v>-1</v>
      </c>
      <c r="F272" s="3">
        <v>-0.39500000000000002</v>
      </c>
      <c r="G272" s="3">
        <v>7.06</v>
      </c>
      <c r="H272" s="3">
        <v>1.6319999999999999</v>
      </c>
      <c r="I272" t="str">
        <f>VLOOKUP(U272,[2]BaseCases!$H$2:$K$143,2,FALSE)</f>
        <v>1.1516</v>
      </c>
      <c r="J272" s="3">
        <v>0</v>
      </c>
      <c r="K272">
        <v>0.32500000000000001</v>
      </c>
      <c r="L272" s="1">
        <v>2.5220965</v>
      </c>
      <c r="M272" s="1">
        <v>3.9E-2</v>
      </c>
      <c r="N272">
        <v>1.26105</v>
      </c>
      <c r="O272">
        <v>1.9599999999999999E-2</v>
      </c>
      <c r="P272" t="str">
        <f>VLOOKUP(U272,[2]BaseCases!$H$2:$K$143,4,FALSE)</f>
        <v>0.9625</v>
      </c>
      <c r="Q272" t="str">
        <f>VLOOKUP(U272,[2]BaseCases!$H$2:$K$143,3,FALSE)</f>
        <v>1.0100</v>
      </c>
      <c r="R272" s="3">
        <v>0</v>
      </c>
      <c r="S272" s="3">
        <v>2</v>
      </c>
      <c r="T272" t="e">
        <f>IF(V272="","Test_"&amp;A272&amp;"_"&amp;[2]Inputs!$A$1&amp;"_R0"&amp;"_SCR"&amp;ROUND(G272,2)&amp;"_XR"&amp;ROUND(H272,2)&amp;"_P"&amp;E272&amp;"_Q"&amp;VLOOKUP(F272,$X$622:$Y$626,2,FALSE),"Test_"&amp;A272&amp;"_"&amp;[2]Inputs!$A$1&amp;"_R0"&amp;"_SCR"&amp;ROUND(G272,2)&amp;"_XR"&amp;ROUND(H272,2)&amp;"_P"&amp;E272&amp;"_Q"&amp;VLOOKUP(F272,$X$622:$Y$626,2,FALSE)&amp;"_"&amp;V272)</f>
        <v>#N/A</v>
      </c>
      <c r="U272" t="str">
        <f t="shared" si="71"/>
        <v>PSSE_DMAT_BESSC_SCR7.06_XR1.63_P-1_Q-0.395</v>
      </c>
    </row>
    <row r="273" spans="1:21" x14ac:dyDescent="0.25">
      <c r="A273" s="2" t="s">
        <v>596</v>
      </c>
      <c r="B273" s="4" t="s">
        <v>17</v>
      </c>
      <c r="C273" t="s">
        <v>43</v>
      </c>
      <c r="E273" s="3">
        <v>1</v>
      </c>
      <c r="F273" s="3">
        <v>0</v>
      </c>
      <c r="G273" s="3">
        <v>4.53</v>
      </c>
      <c r="H273" s="3">
        <v>1.212</v>
      </c>
      <c r="I273" t="str">
        <f>VLOOKUP(U273,[2]BaseCases!$H$2:$K$143,2,FALSE)</f>
        <v>0.9087</v>
      </c>
      <c r="J273" s="3">
        <v>0</v>
      </c>
      <c r="K273" s="3">
        <v>0.32500000000000001</v>
      </c>
      <c r="L273" s="3">
        <v>1E-3</v>
      </c>
      <c r="M273" s="3">
        <v>0</v>
      </c>
      <c r="N273" s="3">
        <v>2.4720200000000001</v>
      </c>
      <c r="O273" s="3">
        <v>3.4200000000000001E-2</v>
      </c>
      <c r="P273" t="str">
        <f>VLOOKUP(U273,[2]BaseCases!$H$2:$K$143,4,FALSE)</f>
        <v>1.0000</v>
      </c>
      <c r="Q273" t="str">
        <f>VLOOKUP(U273,[2]BaseCases!$H$2:$K$143,3,FALSE)</f>
        <v>1.0300</v>
      </c>
      <c r="R273" s="3">
        <v>0</v>
      </c>
      <c r="S273" s="3">
        <v>0</v>
      </c>
      <c r="T273" t="e">
        <f>IF(V273="","Test_"&amp;A273&amp;"_"&amp;[2]Inputs!$A$1&amp;"_R0"&amp;"_SCR"&amp;ROUND(G273,2)&amp;"_XR"&amp;ROUND(H273,2)&amp;"_P"&amp;E273&amp;"_Q"&amp;VLOOKUP(F273,$X$622:$Y$626,2,FALSE),"Test_"&amp;A273&amp;"_"&amp;[2]Inputs!$A$1&amp;"_R0"&amp;"_SCR"&amp;ROUND(G273,2)&amp;"_XR"&amp;ROUND(H273,2)&amp;"_P"&amp;E273&amp;"_Q"&amp;VLOOKUP(F273,$X$622:$Y$626,2,FALSE)&amp;"_"&amp;V273)</f>
        <v>#N/A</v>
      </c>
      <c r="U273" t="str">
        <f t="shared" ref="U273:U281" si="72">"PSSE_DMAT_BESSD_SCR"&amp;ROUND(G273,2)&amp;"_XR"&amp;ROUND(H273,2)&amp;"_P"&amp;E273&amp;"_Q"&amp;F273</f>
        <v>PSSE_DMAT_BESSD_SCR4.53_XR1.21_P1_Q0</v>
      </c>
    </row>
    <row r="274" spans="1:21" x14ac:dyDescent="0.25">
      <c r="A274" s="2" t="s">
        <v>597</v>
      </c>
      <c r="B274" s="4" t="s">
        <v>17</v>
      </c>
      <c r="C274" t="s">
        <v>43</v>
      </c>
      <c r="E274" s="3">
        <v>1</v>
      </c>
      <c r="F274" s="3">
        <v>0</v>
      </c>
      <c r="G274" s="3">
        <v>4.53</v>
      </c>
      <c r="H274" s="3">
        <v>1.212</v>
      </c>
      <c r="I274" t="str">
        <f>VLOOKUP(U274,[2]BaseCases!$H$2:$K$143,2,FALSE)</f>
        <v>0.9087</v>
      </c>
      <c r="J274" s="3">
        <v>0</v>
      </c>
      <c r="K274" s="3">
        <v>0.32500000000000001</v>
      </c>
      <c r="L274" s="3">
        <v>2.4720243800000001</v>
      </c>
      <c r="M274" s="3">
        <v>3.4000000000000002E-2</v>
      </c>
      <c r="N274" s="3">
        <v>2.4720200000000001</v>
      </c>
      <c r="O274" s="3">
        <v>3.4200000000000001E-2</v>
      </c>
      <c r="P274" t="str">
        <f>VLOOKUP(U274,[2]BaseCases!$H$2:$K$143,4,FALSE)</f>
        <v>1.0000</v>
      </c>
      <c r="Q274" t="str">
        <f>VLOOKUP(U274,[2]BaseCases!$H$2:$K$143,3,FALSE)</f>
        <v>1.0300</v>
      </c>
      <c r="R274" s="3">
        <v>0</v>
      </c>
      <c r="S274" s="3">
        <v>1</v>
      </c>
      <c r="T274" t="e">
        <f>IF(V274="","Test_"&amp;A274&amp;"_"&amp;[2]Inputs!$A$1&amp;"_R0"&amp;"_SCR"&amp;ROUND(G274,2)&amp;"_XR"&amp;ROUND(H274,2)&amp;"_P"&amp;E274&amp;"_Q"&amp;VLOOKUP(F274,$X$622:$Y$626,2,FALSE),"Test_"&amp;A274&amp;"_"&amp;[2]Inputs!$A$1&amp;"_R0"&amp;"_SCR"&amp;ROUND(G274,2)&amp;"_XR"&amp;ROUND(H274,2)&amp;"_P"&amp;E274&amp;"_Q"&amp;VLOOKUP(F274,$X$622:$Y$626,2,FALSE)&amp;"_"&amp;V274)</f>
        <v>#N/A</v>
      </c>
      <c r="U274" t="str">
        <f t="shared" si="72"/>
        <v>PSSE_DMAT_BESSD_SCR4.53_XR1.21_P1_Q0</v>
      </c>
    </row>
    <row r="275" spans="1:21" x14ac:dyDescent="0.25">
      <c r="A275" s="2" t="s">
        <v>598</v>
      </c>
      <c r="B275" s="4" t="s">
        <v>17</v>
      </c>
      <c r="C275" t="s">
        <v>43</v>
      </c>
      <c r="E275" s="3">
        <v>1</v>
      </c>
      <c r="F275" s="3">
        <v>0</v>
      </c>
      <c r="G275" s="3">
        <v>4.53</v>
      </c>
      <c r="H275" s="3">
        <v>1.212</v>
      </c>
      <c r="I275" t="str">
        <f>VLOOKUP(U275,[2]BaseCases!$H$2:$K$143,2,FALSE)</f>
        <v>0.9087</v>
      </c>
      <c r="J275" s="3">
        <v>0</v>
      </c>
      <c r="K275" s="3">
        <v>0.32500000000000001</v>
      </c>
      <c r="L275" s="3">
        <v>4.9440487600000003</v>
      </c>
      <c r="M275" s="3">
        <v>6.8000000000000005E-2</v>
      </c>
      <c r="N275" s="3">
        <v>2.4720200000000001</v>
      </c>
      <c r="O275" s="3">
        <v>3.4200000000000001E-2</v>
      </c>
      <c r="P275" t="str">
        <f>VLOOKUP(U275,[2]BaseCases!$H$2:$K$143,4,FALSE)</f>
        <v>1.0000</v>
      </c>
      <c r="Q275" t="str">
        <f>VLOOKUP(U275,[2]BaseCases!$H$2:$K$143,3,FALSE)</f>
        <v>1.0300</v>
      </c>
      <c r="R275" s="3">
        <v>0</v>
      </c>
      <c r="S275" s="3">
        <v>2</v>
      </c>
      <c r="T275" t="e">
        <f>IF(V275="","Test_"&amp;A275&amp;"_"&amp;[2]Inputs!$A$1&amp;"_R0"&amp;"_SCR"&amp;ROUND(G275,2)&amp;"_XR"&amp;ROUND(H275,2)&amp;"_P"&amp;E275&amp;"_Q"&amp;VLOOKUP(F275,$X$622:$Y$626,2,FALSE),"Test_"&amp;A275&amp;"_"&amp;[2]Inputs!$A$1&amp;"_R0"&amp;"_SCR"&amp;ROUND(G275,2)&amp;"_XR"&amp;ROUND(H275,2)&amp;"_P"&amp;E275&amp;"_Q"&amp;VLOOKUP(F275,$X$622:$Y$626,2,FALSE)&amp;"_"&amp;V275)</f>
        <v>#N/A</v>
      </c>
      <c r="U275" t="str">
        <f t="shared" si="72"/>
        <v>PSSE_DMAT_BESSD_SCR4.53_XR1.21_P1_Q0</v>
      </c>
    </row>
    <row r="276" spans="1:21" x14ac:dyDescent="0.25">
      <c r="A276" s="2" t="s">
        <v>599</v>
      </c>
      <c r="B276" s="4" t="s">
        <v>17</v>
      </c>
      <c r="C276" t="s">
        <v>43</v>
      </c>
      <c r="E276" s="3">
        <v>1</v>
      </c>
      <c r="F276" s="3">
        <v>0.39500000000000002</v>
      </c>
      <c r="G276" s="3">
        <v>4.53</v>
      </c>
      <c r="H276" s="3">
        <v>1.212</v>
      </c>
      <c r="I276" t="str">
        <f>VLOOKUP(U276,[2]BaseCases!$H$2:$K$143,2,FALSE)</f>
        <v>0.8357</v>
      </c>
      <c r="J276" s="3">
        <v>0</v>
      </c>
      <c r="K276" s="3">
        <v>0.32500000000000001</v>
      </c>
      <c r="L276" s="3">
        <v>1E-3</v>
      </c>
      <c r="M276">
        <v>0</v>
      </c>
      <c r="N276" s="3">
        <v>2.4720200000000001</v>
      </c>
      <c r="O276" s="3">
        <v>3.4200000000000001E-2</v>
      </c>
      <c r="P276" t="str">
        <f>VLOOKUP(U276,[2]BaseCases!$H$2:$K$143,4,FALSE)</f>
        <v>1.0500</v>
      </c>
      <c r="Q276" t="str">
        <f>VLOOKUP(U276,[2]BaseCases!$H$2:$K$143,3,FALSE)</f>
        <v>1.0500</v>
      </c>
      <c r="R276" s="3">
        <v>0</v>
      </c>
      <c r="S276" s="3">
        <v>0</v>
      </c>
      <c r="T276" t="e">
        <f>IF(V276="","Test_"&amp;A276&amp;"_"&amp;[2]Inputs!$A$1&amp;"_R0"&amp;"_SCR"&amp;ROUND(G276,2)&amp;"_XR"&amp;ROUND(H276,2)&amp;"_P"&amp;E276&amp;"_Q"&amp;VLOOKUP(F276,$X$622:$Y$626,2,FALSE),"Test_"&amp;A276&amp;"_"&amp;[2]Inputs!$A$1&amp;"_R0"&amp;"_SCR"&amp;ROUND(G276,2)&amp;"_XR"&amp;ROUND(H276,2)&amp;"_P"&amp;E276&amp;"_Q"&amp;VLOOKUP(F276,$X$622:$Y$626,2,FALSE)&amp;"_"&amp;V276)</f>
        <v>#N/A</v>
      </c>
      <c r="U276" t="str">
        <f t="shared" si="72"/>
        <v>PSSE_DMAT_BESSD_SCR4.53_XR1.21_P1_Q0.395</v>
      </c>
    </row>
    <row r="277" spans="1:21" x14ac:dyDescent="0.25">
      <c r="A277" s="2" t="s">
        <v>600</v>
      </c>
      <c r="B277" s="4" t="s">
        <v>17</v>
      </c>
      <c r="C277" t="s">
        <v>43</v>
      </c>
      <c r="E277" s="3">
        <v>1</v>
      </c>
      <c r="F277" s="3">
        <v>0.39500000000000002</v>
      </c>
      <c r="G277" s="3">
        <v>4.53</v>
      </c>
      <c r="H277" s="3">
        <v>1.212</v>
      </c>
      <c r="I277" t="str">
        <f>VLOOKUP(U277,[2]BaseCases!$H$2:$K$143,2,FALSE)</f>
        <v>0.8357</v>
      </c>
      <c r="J277" s="3">
        <v>0</v>
      </c>
      <c r="K277" s="3">
        <v>0.32500000000000001</v>
      </c>
      <c r="L277" s="3">
        <v>2.4720243800000001</v>
      </c>
      <c r="M277">
        <v>3.4000000000000002E-2</v>
      </c>
      <c r="N277" s="3">
        <v>2.4720200000000001</v>
      </c>
      <c r="O277" s="3">
        <v>3.4200000000000001E-2</v>
      </c>
      <c r="P277" t="str">
        <f>VLOOKUP(U277,[2]BaseCases!$H$2:$K$143,4,FALSE)</f>
        <v>1.0500</v>
      </c>
      <c r="Q277" t="str">
        <f>VLOOKUP(U277,[2]BaseCases!$H$2:$K$143,3,FALSE)</f>
        <v>1.0500</v>
      </c>
      <c r="R277" s="3">
        <v>0</v>
      </c>
      <c r="S277" s="3">
        <v>1</v>
      </c>
      <c r="T277" t="e">
        <f>IF(V277="","Test_"&amp;A277&amp;"_"&amp;[2]Inputs!$A$1&amp;"_R0"&amp;"_SCR"&amp;ROUND(G277,2)&amp;"_XR"&amp;ROUND(H277,2)&amp;"_P"&amp;E277&amp;"_Q"&amp;VLOOKUP(F277,$X$622:$Y$626,2,FALSE),"Test_"&amp;A277&amp;"_"&amp;[2]Inputs!$A$1&amp;"_R0"&amp;"_SCR"&amp;ROUND(G277,2)&amp;"_XR"&amp;ROUND(H277,2)&amp;"_P"&amp;E277&amp;"_Q"&amp;VLOOKUP(F277,$X$622:$Y$626,2,FALSE)&amp;"_"&amp;V277)</f>
        <v>#N/A</v>
      </c>
      <c r="U277" t="str">
        <f t="shared" si="72"/>
        <v>PSSE_DMAT_BESSD_SCR4.53_XR1.21_P1_Q0.395</v>
      </c>
    </row>
    <row r="278" spans="1:21" x14ac:dyDescent="0.25">
      <c r="A278" s="2" t="s">
        <v>601</v>
      </c>
      <c r="B278" s="4" t="s">
        <v>17</v>
      </c>
      <c r="C278" t="s">
        <v>43</v>
      </c>
      <c r="E278" s="3">
        <v>1</v>
      </c>
      <c r="F278" s="3">
        <v>0.39500000000000002</v>
      </c>
      <c r="G278" s="3">
        <v>4.53</v>
      </c>
      <c r="H278" s="3">
        <v>1.212</v>
      </c>
      <c r="I278" t="str">
        <f>VLOOKUP(U278,[2]BaseCases!$H$2:$K$143,2,FALSE)</f>
        <v>0.8357</v>
      </c>
      <c r="J278" s="3">
        <v>0</v>
      </c>
      <c r="K278" s="3">
        <v>0.32500000000000001</v>
      </c>
      <c r="L278" s="3">
        <v>4.9440487600000003</v>
      </c>
      <c r="M278" s="3">
        <v>6.8000000000000005E-2</v>
      </c>
      <c r="N278" s="3">
        <v>2.4720200000000001</v>
      </c>
      <c r="O278" s="3">
        <v>3.4200000000000001E-2</v>
      </c>
      <c r="P278" t="str">
        <f>VLOOKUP(U278,[2]BaseCases!$H$2:$K$143,4,FALSE)</f>
        <v>1.0500</v>
      </c>
      <c r="Q278" t="str">
        <f>VLOOKUP(U278,[2]BaseCases!$H$2:$K$143,3,FALSE)</f>
        <v>1.0500</v>
      </c>
      <c r="R278" s="3">
        <v>0</v>
      </c>
      <c r="S278" s="3">
        <v>2</v>
      </c>
      <c r="T278" t="e">
        <f>IF(V278="","Test_"&amp;A278&amp;"_"&amp;[2]Inputs!$A$1&amp;"_R0"&amp;"_SCR"&amp;ROUND(G278,2)&amp;"_XR"&amp;ROUND(H278,2)&amp;"_P"&amp;E278&amp;"_Q"&amp;VLOOKUP(F278,$X$622:$Y$626,2,FALSE),"Test_"&amp;A278&amp;"_"&amp;[2]Inputs!$A$1&amp;"_R0"&amp;"_SCR"&amp;ROUND(G278,2)&amp;"_XR"&amp;ROUND(H278,2)&amp;"_P"&amp;E278&amp;"_Q"&amp;VLOOKUP(F278,$X$622:$Y$626,2,FALSE)&amp;"_"&amp;V278)</f>
        <v>#N/A</v>
      </c>
      <c r="U278" t="str">
        <f t="shared" si="72"/>
        <v>PSSE_DMAT_BESSD_SCR4.53_XR1.21_P1_Q0.395</v>
      </c>
    </row>
    <row r="279" spans="1:21" x14ac:dyDescent="0.25">
      <c r="A279" s="2" t="s">
        <v>602</v>
      </c>
      <c r="B279" s="4" t="s">
        <v>17</v>
      </c>
      <c r="C279" t="s">
        <v>43</v>
      </c>
      <c r="E279" s="3">
        <v>1</v>
      </c>
      <c r="F279" s="3">
        <v>-0.39500000000000002</v>
      </c>
      <c r="G279" s="3">
        <v>4.53</v>
      </c>
      <c r="H279" s="3">
        <v>1.212</v>
      </c>
      <c r="I279" t="str">
        <f>VLOOKUP(U279,[2]BaseCases!$H$2:$K$143,2,FALSE)</f>
        <v>0.9835</v>
      </c>
      <c r="J279" s="3">
        <v>0</v>
      </c>
      <c r="K279" s="3">
        <v>0.32500000000000001</v>
      </c>
      <c r="L279" s="3">
        <v>1E-3</v>
      </c>
      <c r="M279" s="3">
        <v>0</v>
      </c>
      <c r="N279" s="3">
        <v>2.4720200000000001</v>
      </c>
      <c r="O279" s="3">
        <v>3.4200000000000001E-2</v>
      </c>
      <c r="P279" t="str">
        <f>VLOOKUP(U279,[2]BaseCases!$H$2:$K$143,4,FALSE)</f>
        <v>0.9750</v>
      </c>
      <c r="Q279" t="str">
        <f>VLOOKUP(U279,[2]BaseCases!$H$2:$K$143,3,FALSE)</f>
        <v>1.0100</v>
      </c>
      <c r="R279" s="3">
        <v>0</v>
      </c>
      <c r="S279" s="3">
        <v>0</v>
      </c>
      <c r="T279" t="e">
        <f>IF(V279="","Test_"&amp;A279&amp;"_"&amp;[2]Inputs!$A$1&amp;"_R0"&amp;"_SCR"&amp;ROUND(G279,2)&amp;"_XR"&amp;ROUND(H279,2)&amp;"_P"&amp;E279&amp;"_Q"&amp;VLOOKUP(F279,$X$622:$Y$626,2,FALSE),"Test_"&amp;A279&amp;"_"&amp;[2]Inputs!$A$1&amp;"_R0"&amp;"_SCR"&amp;ROUND(G279,2)&amp;"_XR"&amp;ROUND(H279,2)&amp;"_P"&amp;E279&amp;"_Q"&amp;VLOOKUP(F279,$X$622:$Y$626,2,FALSE)&amp;"_"&amp;V279)</f>
        <v>#N/A</v>
      </c>
      <c r="U279" t="str">
        <f t="shared" si="72"/>
        <v>PSSE_DMAT_BESSD_SCR4.53_XR1.21_P1_Q-0.395</v>
      </c>
    </row>
    <row r="280" spans="1:21" x14ac:dyDescent="0.25">
      <c r="A280" s="2" t="s">
        <v>603</v>
      </c>
      <c r="B280" s="4" t="s">
        <v>17</v>
      </c>
      <c r="C280" t="s">
        <v>43</v>
      </c>
      <c r="E280" s="3">
        <v>1</v>
      </c>
      <c r="F280" s="3">
        <v>-0.39500000000000002</v>
      </c>
      <c r="G280" s="3">
        <v>4.53</v>
      </c>
      <c r="H280" s="3">
        <v>1.212</v>
      </c>
      <c r="I280" t="str">
        <f>VLOOKUP(U280,[2]BaseCases!$H$2:$K$143,2,FALSE)</f>
        <v>0.9835</v>
      </c>
      <c r="J280" s="3">
        <v>0</v>
      </c>
      <c r="K280" s="3">
        <v>0.32500000000000001</v>
      </c>
      <c r="L280" s="3">
        <v>2.4720243800000001</v>
      </c>
      <c r="M280" s="3">
        <v>3.4000000000000002E-2</v>
      </c>
      <c r="N280" s="3">
        <v>2.4720200000000001</v>
      </c>
      <c r="O280" s="3">
        <v>3.4200000000000001E-2</v>
      </c>
      <c r="P280" t="str">
        <f>VLOOKUP(U280,[2]BaseCases!$H$2:$K$143,4,FALSE)</f>
        <v>0.9750</v>
      </c>
      <c r="Q280" t="str">
        <f>VLOOKUP(U280,[2]BaseCases!$H$2:$K$143,3,FALSE)</f>
        <v>1.0100</v>
      </c>
      <c r="R280" s="3">
        <v>0</v>
      </c>
      <c r="S280" s="3">
        <v>1</v>
      </c>
      <c r="T280" t="e">
        <f>IF(V280="","Test_"&amp;A280&amp;"_"&amp;[2]Inputs!$A$1&amp;"_R0"&amp;"_SCR"&amp;ROUND(G280,2)&amp;"_XR"&amp;ROUND(H280,2)&amp;"_P"&amp;E280&amp;"_Q"&amp;VLOOKUP(F280,$X$622:$Y$626,2,FALSE),"Test_"&amp;A280&amp;"_"&amp;[2]Inputs!$A$1&amp;"_R0"&amp;"_SCR"&amp;ROUND(G280,2)&amp;"_XR"&amp;ROUND(H280,2)&amp;"_P"&amp;E280&amp;"_Q"&amp;VLOOKUP(F280,$X$622:$Y$626,2,FALSE)&amp;"_"&amp;V280)</f>
        <v>#N/A</v>
      </c>
      <c r="U280" t="str">
        <f t="shared" si="72"/>
        <v>PSSE_DMAT_BESSD_SCR4.53_XR1.21_P1_Q-0.395</v>
      </c>
    </row>
    <row r="281" spans="1:21" x14ac:dyDescent="0.25">
      <c r="A281" s="2" t="s">
        <v>604</v>
      </c>
      <c r="B281" s="4" t="s">
        <v>17</v>
      </c>
      <c r="C281" t="s">
        <v>43</v>
      </c>
      <c r="E281" s="3">
        <v>1</v>
      </c>
      <c r="F281" s="3">
        <v>-0.39500000000000002</v>
      </c>
      <c r="G281" s="3">
        <v>4.53</v>
      </c>
      <c r="H281" s="3">
        <v>1.212</v>
      </c>
      <c r="I281" t="str">
        <f>VLOOKUP(U281,[2]BaseCases!$H$2:$K$143,2,FALSE)</f>
        <v>0.9835</v>
      </c>
      <c r="J281" s="3">
        <v>0</v>
      </c>
      <c r="K281" s="3">
        <v>0.32500000000000001</v>
      </c>
      <c r="L281" s="3">
        <v>4.9440487600000003</v>
      </c>
      <c r="M281" s="3">
        <v>6.8000000000000005E-2</v>
      </c>
      <c r="N281" s="3">
        <v>2.4720200000000001</v>
      </c>
      <c r="O281" s="3">
        <v>3.4200000000000001E-2</v>
      </c>
      <c r="P281" t="str">
        <f>VLOOKUP(U281,[2]BaseCases!$H$2:$K$143,4,FALSE)</f>
        <v>0.9750</v>
      </c>
      <c r="Q281" t="str">
        <f>VLOOKUP(U281,[2]BaseCases!$H$2:$K$143,3,FALSE)</f>
        <v>1.0100</v>
      </c>
      <c r="R281" s="3">
        <v>0</v>
      </c>
      <c r="S281" s="3">
        <v>2</v>
      </c>
      <c r="T281" t="e">
        <f>IF(V281="","Test_"&amp;A281&amp;"_"&amp;[2]Inputs!$A$1&amp;"_R0"&amp;"_SCR"&amp;ROUND(G281,2)&amp;"_XR"&amp;ROUND(H281,2)&amp;"_P"&amp;E281&amp;"_Q"&amp;VLOOKUP(F281,$X$622:$Y$626,2,FALSE),"Test_"&amp;A281&amp;"_"&amp;[2]Inputs!$A$1&amp;"_R0"&amp;"_SCR"&amp;ROUND(G281,2)&amp;"_XR"&amp;ROUND(H281,2)&amp;"_P"&amp;E281&amp;"_Q"&amp;VLOOKUP(F281,$X$622:$Y$626,2,FALSE)&amp;"_"&amp;V281)</f>
        <v>#N/A</v>
      </c>
      <c r="U281" t="str">
        <f t="shared" si="72"/>
        <v>PSSE_DMAT_BESSD_SCR4.53_XR1.21_P1_Q-0.395</v>
      </c>
    </row>
    <row r="282" spans="1:21" x14ac:dyDescent="0.25">
      <c r="A282" t="s">
        <v>605</v>
      </c>
      <c r="B282" s="4" t="s">
        <v>17</v>
      </c>
      <c r="C282" t="s">
        <v>43</v>
      </c>
      <c r="E282">
        <v>0</v>
      </c>
      <c r="F282">
        <v>0</v>
      </c>
      <c r="G282">
        <v>4.53</v>
      </c>
      <c r="H282">
        <v>1.212</v>
      </c>
      <c r="I282" t="str">
        <f>VLOOKUP(U282,[2]BaseCases!$H$2:$K$143,2,FALSE)</f>
        <v>1.0300</v>
      </c>
      <c r="J282">
        <v>0</v>
      </c>
      <c r="K282">
        <v>0.32500000000000001</v>
      </c>
      <c r="L282">
        <v>1E-3</v>
      </c>
      <c r="M282">
        <v>0</v>
      </c>
      <c r="N282">
        <v>2.4720243823809871</v>
      </c>
      <c r="O282">
        <v>3.4244573687263247E-2</v>
      </c>
      <c r="P282" t="str">
        <f>VLOOKUP(U282,[2]BaseCases!$H$2:$K$143,4,FALSE)</f>
        <v>1.0000</v>
      </c>
      <c r="Q282" t="str">
        <f>VLOOKUP(U282,[2]BaseCases!$H$2:$K$143,3,FALSE)</f>
        <v>1.0300</v>
      </c>
      <c r="R282">
        <v>0</v>
      </c>
      <c r="S282">
        <v>0</v>
      </c>
      <c r="T282" t="e">
        <f>IF(V282="","Test_"&amp;A282&amp;"_"&amp;[2]Inputs!$A$1&amp;"_R0"&amp;"_SCR"&amp;ROUND(G282,2)&amp;"_XR"&amp;ROUND(H282,2)&amp;"_P"&amp;E282&amp;"_Q"&amp;VLOOKUP(F282,$X$622:$Y$626,2,FALSE),"Test_"&amp;A282&amp;"_"&amp;[2]Inputs!$A$1&amp;"_R0"&amp;"_SCR"&amp;ROUND(G282,2)&amp;"_XR"&amp;ROUND(H282,2)&amp;"_P"&amp;E282&amp;"_Q"&amp;VLOOKUP(F282,$X$622:$Y$626,2,FALSE)&amp;"_"&amp;V282)</f>
        <v>#N/A</v>
      </c>
      <c r="U282" t="str">
        <f t="shared" ref="U282:U299" si="73">"PSSE_DMAT_BESSC_SCR"&amp;ROUND(G282,2)&amp;"_XR"&amp;ROUND(H282,2)&amp;"_P"&amp;E282&amp;"_Q"&amp;F282</f>
        <v>PSSE_DMAT_BESSC_SCR4.53_XR1.21_P0_Q0</v>
      </c>
    </row>
    <row r="283" spans="1:21" x14ac:dyDescent="0.25">
      <c r="A283" t="s">
        <v>606</v>
      </c>
      <c r="B283" s="4" t="s">
        <v>17</v>
      </c>
      <c r="C283" t="s">
        <v>43</v>
      </c>
      <c r="E283">
        <v>0</v>
      </c>
      <c r="F283">
        <v>0</v>
      </c>
      <c r="G283">
        <v>4.53</v>
      </c>
      <c r="H283">
        <v>1.212</v>
      </c>
      <c r="I283" t="str">
        <f>VLOOKUP(U283,[2]BaseCases!$H$2:$K$143,2,FALSE)</f>
        <v>1.0300</v>
      </c>
      <c r="J283">
        <v>0</v>
      </c>
      <c r="K283">
        <v>0.32500000000000001</v>
      </c>
      <c r="L283">
        <v>2.4720243823809871</v>
      </c>
      <c r="M283">
        <v>3.4244573687263247E-2</v>
      </c>
      <c r="N283">
        <v>2.4720243823809871</v>
      </c>
      <c r="O283">
        <v>3.4244573687263247E-2</v>
      </c>
      <c r="P283" t="str">
        <f>VLOOKUP(U283,[2]BaseCases!$H$2:$K$143,4,FALSE)</f>
        <v>1.0000</v>
      </c>
      <c r="Q283" t="str">
        <f>VLOOKUP(U283,[2]BaseCases!$H$2:$K$143,3,FALSE)</f>
        <v>1.0300</v>
      </c>
      <c r="R283">
        <v>0</v>
      </c>
      <c r="S283">
        <v>1</v>
      </c>
      <c r="T283" t="e">
        <f>IF(V283="","Test_"&amp;A283&amp;"_"&amp;[2]Inputs!$A$1&amp;"_R0"&amp;"_SCR"&amp;ROUND(G283,2)&amp;"_XR"&amp;ROUND(H283,2)&amp;"_P"&amp;E283&amp;"_Q"&amp;VLOOKUP(F283,$X$622:$Y$626,2,FALSE),"Test_"&amp;A283&amp;"_"&amp;[2]Inputs!$A$1&amp;"_R0"&amp;"_SCR"&amp;ROUND(G283,2)&amp;"_XR"&amp;ROUND(H283,2)&amp;"_P"&amp;E283&amp;"_Q"&amp;VLOOKUP(F283,$X$622:$Y$626,2,FALSE)&amp;"_"&amp;V283)</f>
        <v>#N/A</v>
      </c>
      <c r="U283" t="str">
        <f t="shared" si="73"/>
        <v>PSSE_DMAT_BESSC_SCR4.53_XR1.21_P0_Q0</v>
      </c>
    </row>
    <row r="284" spans="1:21" x14ac:dyDescent="0.25">
      <c r="A284" t="s">
        <v>607</v>
      </c>
      <c r="B284" s="4" t="s">
        <v>17</v>
      </c>
      <c r="C284" t="s">
        <v>43</v>
      </c>
      <c r="E284">
        <v>0</v>
      </c>
      <c r="F284">
        <v>0</v>
      </c>
      <c r="G284">
        <v>4.53</v>
      </c>
      <c r="H284">
        <v>1.212</v>
      </c>
      <c r="I284" t="str">
        <f>VLOOKUP(U284,[2]BaseCases!$H$2:$K$143,2,FALSE)</f>
        <v>1.0300</v>
      </c>
      <c r="J284">
        <v>0</v>
      </c>
      <c r="K284">
        <v>0.32500000000000001</v>
      </c>
      <c r="L284">
        <v>4.9440487647619742</v>
      </c>
      <c r="M284">
        <v>6.2831253448314084E-2</v>
      </c>
      <c r="N284">
        <v>2.4720243823809871</v>
      </c>
      <c r="O284">
        <v>3.4244573687263247E-2</v>
      </c>
      <c r="P284" t="str">
        <f>VLOOKUP(U284,[2]BaseCases!$H$2:$K$143,4,FALSE)</f>
        <v>1.0000</v>
      </c>
      <c r="Q284" t="str">
        <f>VLOOKUP(U284,[2]BaseCases!$H$2:$K$143,3,FALSE)</f>
        <v>1.0300</v>
      </c>
      <c r="R284">
        <v>0</v>
      </c>
      <c r="S284">
        <v>2</v>
      </c>
      <c r="T284" t="e">
        <f>IF(V284="","Test_"&amp;A284&amp;"_"&amp;[2]Inputs!$A$1&amp;"_R0"&amp;"_SCR"&amp;ROUND(G284,2)&amp;"_XR"&amp;ROUND(H284,2)&amp;"_P"&amp;E284&amp;"_Q"&amp;VLOOKUP(F284,$X$622:$Y$626,2,FALSE),"Test_"&amp;A284&amp;"_"&amp;[2]Inputs!$A$1&amp;"_R0"&amp;"_SCR"&amp;ROUND(G284,2)&amp;"_XR"&amp;ROUND(H284,2)&amp;"_P"&amp;E284&amp;"_Q"&amp;VLOOKUP(F284,$X$622:$Y$626,2,FALSE)&amp;"_"&amp;V284)</f>
        <v>#N/A</v>
      </c>
      <c r="U284" t="str">
        <f t="shared" si="73"/>
        <v>PSSE_DMAT_BESSC_SCR4.53_XR1.21_P0_Q0</v>
      </c>
    </row>
    <row r="285" spans="1:21" x14ac:dyDescent="0.25">
      <c r="A285" t="s">
        <v>608</v>
      </c>
      <c r="B285" s="4" t="s">
        <v>17</v>
      </c>
      <c r="C285" t="s">
        <v>43</v>
      </c>
      <c r="E285">
        <v>0</v>
      </c>
      <c r="F285">
        <v>0.39500000000000002</v>
      </c>
      <c r="G285">
        <v>4.53</v>
      </c>
      <c r="H285">
        <v>1.212</v>
      </c>
      <c r="I285" t="str">
        <f>VLOOKUP(U285,[2]BaseCases!$H$2:$K$143,2,FALSE)</f>
        <v>0.9662</v>
      </c>
      <c r="J285">
        <v>0</v>
      </c>
      <c r="K285">
        <v>0.32500000000000001</v>
      </c>
      <c r="L285">
        <v>1E-3</v>
      </c>
      <c r="M285">
        <v>0</v>
      </c>
      <c r="N285">
        <v>2.4720243823809871</v>
      </c>
      <c r="O285">
        <v>3.4244573687263247E-2</v>
      </c>
      <c r="P285" t="str">
        <f>VLOOKUP(U285,[2]BaseCases!$H$2:$K$143,4,FALSE)</f>
        <v>1.0375</v>
      </c>
      <c r="Q285" t="str">
        <f>VLOOKUP(U285,[2]BaseCases!$H$2:$K$143,3,FALSE)</f>
        <v>1.0500</v>
      </c>
      <c r="R285">
        <v>0</v>
      </c>
      <c r="S285">
        <v>0</v>
      </c>
      <c r="T285" t="e">
        <f>IF(V285="","Test_"&amp;A285&amp;"_"&amp;[2]Inputs!$A$1&amp;"_R0"&amp;"_SCR"&amp;ROUND(G285,2)&amp;"_XR"&amp;ROUND(H285,2)&amp;"_P"&amp;E285&amp;"_Q"&amp;VLOOKUP(F285,$X$622:$Y$626,2,FALSE),"Test_"&amp;A285&amp;"_"&amp;[2]Inputs!$A$1&amp;"_R0"&amp;"_SCR"&amp;ROUND(G285,2)&amp;"_XR"&amp;ROUND(H285,2)&amp;"_P"&amp;E285&amp;"_Q"&amp;VLOOKUP(F285,$X$622:$Y$626,2,FALSE)&amp;"_"&amp;V285)</f>
        <v>#N/A</v>
      </c>
      <c r="U285" t="str">
        <f t="shared" si="73"/>
        <v>PSSE_DMAT_BESSC_SCR4.53_XR1.21_P0_Q0.395</v>
      </c>
    </row>
    <row r="286" spans="1:21" x14ac:dyDescent="0.25">
      <c r="A286" t="s">
        <v>609</v>
      </c>
      <c r="B286" s="4" t="s">
        <v>17</v>
      </c>
      <c r="C286" t="s">
        <v>43</v>
      </c>
      <c r="E286">
        <v>0</v>
      </c>
      <c r="F286">
        <v>0.39500000000000002</v>
      </c>
      <c r="G286">
        <v>4.53</v>
      </c>
      <c r="H286">
        <v>1.212</v>
      </c>
      <c r="I286" t="str">
        <f>VLOOKUP(U286,[2]BaseCases!$H$2:$K$143,2,FALSE)</f>
        <v>0.9662</v>
      </c>
      <c r="J286">
        <v>0</v>
      </c>
      <c r="K286">
        <v>0.32500000000000001</v>
      </c>
      <c r="L286">
        <v>2.4720243823809871</v>
      </c>
      <c r="M286">
        <v>3.4244573687263247E-2</v>
      </c>
      <c r="N286">
        <v>2.4720243823809871</v>
      </c>
      <c r="O286">
        <v>3.4244573687263247E-2</v>
      </c>
      <c r="P286" t="str">
        <f>VLOOKUP(U286,[2]BaseCases!$H$2:$K$143,4,FALSE)</f>
        <v>1.0375</v>
      </c>
      <c r="Q286" t="str">
        <f>VLOOKUP(U286,[2]BaseCases!$H$2:$K$143,3,FALSE)</f>
        <v>1.0500</v>
      </c>
      <c r="R286">
        <v>0</v>
      </c>
      <c r="S286">
        <v>1</v>
      </c>
      <c r="T286" t="e">
        <f>IF(V286="","Test_"&amp;A286&amp;"_"&amp;[2]Inputs!$A$1&amp;"_R0"&amp;"_SCR"&amp;ROUND(G286,2)&amp;"_XR"&amp;ROUND(H286,2)&amp;"_P"&amp;E286&amp;"_Q"&amp;VLOOKUP(F286,$X$622:$Y$626,2,FALSE),"Test_"&amp;A286&amp;"_"&amp;[2]Inputs!$A$1&amp;"_R0"&amp;"_SCR"&amp;ROUND(G286,2)&amp;"_XR"&amp;ROUND(H286,2)&amp;"_P"&amp;E286&amp;"_Q"&amp;VLOOKUP(F286,$X$622:$Y$626,2,FALSE)&amp;"_"&amp;V286)</f>
        <v>#N/A</v>
      </c>
      <c r="U286" t="str">
        <f t="shared" si="73"/>
        <v>PSSE_DMAT_BESSC_SCR4.53_XR1.21_P0_Q0.395</v>
      </c>
    </row>
    <row r="287" spans="1:21" x14ac:dyDescent="0.25">
      <c r="A287" t="s">
        <v>610</v>
      </c>
      <c r="B287" s="4" t="s">
        <v>17</v>
      </c>
      <c r="C287" t="s">
        <v>43</v>
      </c>
      <c r="E287">
        <v>0</v>
      </c>
      <c r="F287">
        <v>0.39500000000000002</v>
      </c>
      <c r="G287">
        <v>4.53</v>
      </c>
      <c r="H287">
        <v>1.212</v>
      </c>
      <c r="I287" t="str">
        <f>VLOOKUP(U287,[2]BaseCases!$H$2:$K$143,2,FALSE)</f>
        <v>0.9662</v>
      </c>
      <c r="J287">
        <v>0</v>
      </c>
      <c r="K287">
        <v>0.32500000000000001</v>
      </c>
      <c r="L287">
        <v>4.9440487647619742</v>
      </c>
      <c r="M287">
        <v>6.2831253448314084E-2</v>
      </c>
      <c r="N287">
        <v>2.4720243823809871</v>
      </c>
      <c r="O287">
        <v>3.4244573687263247E-2</v>
      </c>
      <c r="P287" t="str">
        <f>VLOOKUP(U287,[2]BaseCases!$H$2:$K$143,4,FALSE)</f>
        <v>1.0375</v>
      </c>
      <c r="Q287" t="str">
        <f>VLOOKUP(U287,[2]BaseCases!$H$2:$K$143,3,FALSE)</f>
        <v>1.0500</v>
      </c>
      <c r="R287">
        <v>0</v>
      </c>
      <c r="S287">
        <v>2</v>
      </c>
      <c r="T287" t="e">
        <f>IF(V287="","Test_"&amp;A287&amp;"_"&amp;[2]Inputs!$A$1&amp;"_R0"&amp;"_SCR"&amp;ROUND(G287,2)&amp;"_XR"&amp;ROUND(H287,2)&amp;"_P"&amp;E287&amp;"_Q"&amp;VLOOKUP(F287,$X$622:$Y$626,2,FALSE),"Test_"&amp;A287&amp;"_"&amp;[2]Inputs!$A$1&amp;"_R0"&amp;"_SCR"&amp;ROUND(G287,2)&amp;"_XR"&amp;ROUND(H287,2)&amp;"_P"&amp;E287&amp;"_Q"&amp;VLOOKUP(F287,$X$622:$Y$626,2,FALSE)&amp;"_"&amp;V287)</f>
        <v>#N/A</v>
      </c>
      <c r="U287" t="str">
        <f t="shared" si="73"/>
        <v>PSSE_DMAT_BESSC_SCR4.53_XR1.21_P0_Q0.395</v>
      </c>
    </row>
    <row r="288" spans="1:21" x14ac:dyDescent="0.25">
      <c r="A288" t="s">
        <v>611</v>
      </c>
      <c r="B288" s="4" t="s">
        <v>17</v>
      </c>
      <c r="C288" t="s">
        <v>43</v>
      </c>
      <c r="E288">
        <v>0</v>
      </c>
      <c r="F288">
        <v>-0.39500000000000002</v>
      </c>
      <c r="G288">
        <v>4.53</v>
      </c>
      <c r="H288">
        <v>1.212</v>
      </c>
      <c r="I288" t="str">
        <f>VLOOKUP(U288,[2]BaseCases!$H$2:$K$143,2,FALSE)</f>
        <v>1.0966</v>
      </c>
      <c r="J288">
        <v>0</v>
      </c>
      <c r="K288">
        <v>0.32500000000000001</v>
      </c>
      <c r="L288">
        <v>1E-3</v>
      </c>
      <c r="M288">
        <v>0</v>
      </c>
      <c r="N288">
        <v>2.4720243823809871</v>
      </c>
      <c r="O288">
        <v>3.4244573687263247E-2</v>
      </c>
      <c r="P288" t="str">
        <f>VLOOKUP(U288,[2]BaseCases!$H$2:$K$143,4,FALSE)</f>
        <v>0.9625</v>
      </c>
      <c r="Q288" t="str">
        <f>VLOOKUP(U288,[2]BaseCases!$H$2:$K$143,3,FALSE)</f>
        <v>1.0100</v>
      </c>
      <c r="R288">
        <v>0</v>
      </c>
      <c r="S288">
        <v>0</v>
      </c>
      <c r="T288" t="e">
        <f>IF(V288="","Test_"&amp;A288&amp;"_"&amp;[2]Inputs!$A$1&amp;"_R0"&amp;"_SCR"&amp;ROUND(G288,2)&amp;"_XR"&amp;ROUND(H288,2)&amp;"_P"&amp;E288&amp;"_Q"&amp;VLOOKUP(F288,$X$622:$Y$626,2,FALSE),"Test_"&amp;A288&amp;"_"&amp;[2]Inputs!$A$1&amp;"_R0"&amp;"_SCR"&amp;ROUND(G288,2)&amp;"_XR"&amp;ROUND(H288,2)&amp;"_P"&amp;E288&amp;"_Q"&amp;VLOOKUP(F288,$X$622:$Y$626,2,FALSE)&amp;"_"&amp;V288)</f>
        <v>#N/A</v>
      </c>
      <c r="U288" t="str">
        <f t="shared" si="73"/>
        <v>PSSE_DMAT_BESSC_SCR4.53_XR1.21_P0_Q-0.395</v>
      </c>
    </row>
    <row r="289" spans="1:35" x14ac:dyDescent="0.25">
      <c r="A289" t="s">
        <v>612</v>
      </c>
      <c r="B289" s="4" t="s">
        <v>17</v>
      </c>
      <c r="C289" t="s">
        <v>43</v>
      </c>
      <c r="E289">
        <v>0</v>
      </c>
      <c r="F289">
        <v>-0.39500000000000002</v>
      </c>
      <c r="G289">
        <v>4.53</v>
      </c>
      <c r="H289">
        <v>1.212</v>
      </c>
      <c r="I289" t="str">
        <f>VLOOKUP(U289,[2]BaseCases!$H$2:$K$143,2,FALSE)</f>
        <v>1.0966</v>
      </c>
      <c r="J289">
        <v>0</v>
      </c>
      <c r="K289">
        <v>0.32500000000000001</v>
      </c>
      <c r="L289">
        <v>2.4720243823809871</v>
      </c>
      <c r="M289">
        <v>3.4244573687263247E-2</v>
      </c>
      <c r="N289">
        <v>2.4720243823809871</v>
      </c>
      <c r="O289">
        <v>3.4244573687263247E-2</v>
      </c>
      <c r="P289" t="str">
        <f>VLOOKUP(U289,[2]BaseCases!$H$2:$K$143,4,FALSE)</f>
        <v>0.9625</v>
      </c>
      <c r="Q289" t="str">
        <f>VLOOKUP(U289,[2]BaseCases!$H$2:$K$143,3,FALSE)</f>
        <v>1.0100</v>
      </c>
      <c r="R289">
        <v>0</v>
      </c>
      <c r="S289">
        <v>1</v>
      </c>
      <c r="T289" t="e">
        <f>IF(V289="","Test_"&amp;A289&amp;"_"&amp;[2]Inputs!$A$1&amp;"_R0"&amp;"_SCR"&amp;ROUND(G289,2)&amp;"_XR"&amp;ROUND(H289,2)&amp;"_P"&amp;E289&amp;"_Q"&amp;VLOOKUP(F289,$X$622:$Y$626,2,FALSE),"Test_"&amp;A289&amp;"_"&amp;[2]Inputs!$A$1&amp;"_R0"&amp;"_SCR"&amp;ROUND(G289,2)&amp;"_XR"&amp;ROUND(H289,2)&amp;"_P"&amp;E289&amp;"_Q"&amp;VLOOKUP(F289,$X$622:$Y$626,2,FALSE)&amp;"_"&amp;V289)</f>
        <v>#N/A</v>
      </c>
      <c r="U289" t="str">
        <f t="shared" si="73"/>
        <v>PSSE_DMAT_BESSC_SCR4.53_XR1.21_P0_Q-0.395</v>
      </c>
    </row>
    <row r="290" spans="1:35" x14ac:dyDescent="0.25">
      <c r="A290" t="s">
        <v>613</v>
      </c>
      <c r="B290" s="4" t="s">
        <v>17</v>
      </c>
      <c r="C290" t="s">
        <v>43</v>
      </c>
      <c r="E290">
        <v>0</v>
      </c>
      <c r="F290">
        <v>-0.39500000000000002</v>
      </c>
      <c r="G290">
        <v>4.53</v>
      </c>
      <c r="H290">
        <v>1.212</v>
      </c>
      <c r="I290" t="str">
        <f>VLOOKUP(U290,[2]BaseCases!$H$2:$K$143,2,FALSE)</f>
        <v>1.0966</v>
      </c>
      <c r="J290">
        <v>0</v>
      </c>
      <c r="K290">
        <v>0.32500000000000001</v>
      </c>
      <c r="L290">
        <v>4.9440487647619742</v>
      </c>
      <c r="M290">
        <v>6.2831253448314084E-2</v>
      </c>
      <c r="N290">
        <v>2.4720243823809871</v>
      </c>
      <c r="O290">
        <v>3.4244573687263247E-2</v>
      </c>
      <c r="P290" t="str">
        <f>VLOOKUP(U290,[2]BaseCases!$H$2:$K$143,4,FALSE)</f>
        <v>0.9625</v>
      </c>
      <c r="Q290" t="str">
        <f>VLOOKUP(U290,[2]BaseCases!$H$2:$K$143,3,FALSE)</f>
        <v>1.0100</v>
      </c>
      <c r="R290">
        <v>0</v>
      </c>
      <c r="S290">
        <v>2</v>
      </c>
      <c r="T290" t="e">
        <f>IF(V290="","Test_"&amp;A290&amp;"_"&amp;[2]Inputs!$A$1&amp;"_R0"&amp;"_SCR"&amp;ROUND(G290,2)&amp;"_XR"&amp;ROUND(H290,2)&amp;"_P"&amp;E290&amp;"_Q"&amp;VLOOKUP(F290,$X$622:$Y$626,2,FALSE),"Test_"&amp;A290&amp;"_"&amp;[2]Inputs!$A$1&amp;"_R0"&amp;"_SCR"&amp;ROUND(G290,2)&amp;"_XR"&amp;ROUND(H290,2)&amp;"_P"&amp;E290&amp;"_Q"&amp;VLOOKUP(F290,$X$622:$Y$626,2,FALSE)&amp;"_"&amp;V290)</f>
        <v>#N/A</v>
      </c>
      <c r="U290" t="str">
        <f t="shared" si="73"/>
        <v>PSSE_DMAT_BESSC_SCR4.53_XR1.21_P0_Q-0.395</v>
      </c>
    </row>
    <row r="291" spans="1:35" x14ac:dyDescent="0.25">
      <c r="A291" t="s">
        <v>614</v>
      </c>
      <c r="B291" s="4" t="s">
        <v>17</v>
      </c>
      <c r="C291" t="s">
        <v>43</v>
      </c>
      <c r="E291">
        <v>-1</v>
      </c>
      <c r="F291">
        <v>0</v>
      </c>
      <c r="G291">
        <v>4.53</v>
      </c>
      <c r="H291">
        <v>1.212</v>
      </c>
      <c r="I291" t="str">
        <f>VLOOKUP(U291,[2]BaseCases!$H$2:$K$143,2,FALSE)</f>
        <v>1.1782</v>
      </c>
      <c r="J291">
        <v>0</v>
      </c>
      <c r="K291">
        <v>0.32500000000000001</v>
      </c>
      <c r="L291">
        <v>1E-3</v>
      </c>
      <c r="M291">
        <v>0</v>
      </c>
      <c r="N291">
        <v>2.4720200000000001</v>
      </c>
      <c r="O291">
        <v>3.4200000000000001E-2</v>
      </c>
      <c r="P291" t="str">
        <f>VLOOKUP(U291,[2]BaseCases!$H$2:$K$143,4,FALSE)</f>
        <v>1.0000</v>
      </c>
      <c r="Q291" t="str">
        <f>VLOOKUP(U291,[2]BaseCases!$H$2:$K$143,3,FALSE)</f>
        <v>1.0300</v>
      </c>
      <c r="R291">
        <v>0</v>
      </c>
      <c r="S291">
        <v>0</v>
      </c>
      <c r="T291" t="e">
        <f>IF(V291="","Test_"&amp;A291&amp;"_"&amp;[2]Inputs!$A$1&amp;"_R0"&amp;"_SCR"&amp;ROUND(G291,2)&amp;"_XR"&amp;ROUND(H291,2)&amp;"_P"&amp;E291&amp;"_Q"&amp;VLOOKUP(F291,$X$622:$Y$626,2,FALSE),"Test_"&amp;A291&amp;"_"&amp;[2]Inputs!$A$1&amp;"_R0"&amp;"_SCR"&amp;ROUND(G291,2)&amp;"_XR"&amp;ROUND(H291,2)&amp;"_P"&amp;E291&amp;"_Q"&amp;VLOOKUP(F291,$X$622:$Y$626,2,FALSE)&amp;"_"&amp;V291)</f>
        <v>#N/A</v>
      </c>
      <c r="U291" t="str">
        <f t="shared" si="73"/>
        <v>PSSE_DMAT_BESSC_SCR4.53_XR1.21_P-1_Q0</v>
      </c>
    </row>
    <row r="292" spans="1:35" x14ac:dyDescent="0.25">
      <c r="A292" t="s">
        <v>615</v>
      </c>
      <c r="B292" s="4" t="s">
        <v>17</v>
      </c>
      <c r="C292" t="s">
        <v>43</v>
      </c>
      <c r="E292">
        <v>-1</v>
      </c>
      <c r="F292">
        <v>0</v>
      </c>
      <c r="G292">
        <v>4.53</v>
      </c>
      <c r="H292">
        <v>1.212</v>
      </c>
      <c r="I292" t="str">
        <f>VLOOKUP(U292,[2]BaseCases!$H$2:$K$143,2,FALSE)</f>
        <v>1.1782</v>
      </c>
      <c r="J292">
        <v>0</v>
      </c>
      <c r="K292">
        <v>0.32500000000000001</v>
      </c>
      <c r="L292">
        <v>2.4720243800000001</v>
      </c>
      <c r="M292">
        <v>3.4000000000000002E-2</v>
      </c>
      <c r="N292">
        <v>2.4720200000000001</v>
      </c>
      <c r="O292">
        <v>3.4200000000000001E-2</v>
      </c>
      <c r="P292" t="str">
        <f>VLOOKUP(U292,[2]BaseCases!$H$2:$K$143,4,FALSE)</f>
        <v>1.0000</v>
      </c>
      <c r="Q292" t="str">
        <f>VLOOKUP(U292,[2]BaseCases!$H$2:$K$143,3,FALSE)</f>
        <v>1.0300</v>
      </c>
      <c r="R292">
        <v>0</v>
      </c>
      <c r="S292">
        <v>1</v>
      </c>
      <c r="T292" t="e">
        <f>IF(V292="","Test_"&amp;A292&amp;"_"&amp;[2]Inputs!$A$1&amp;"_R0"&amp;"_SCR"&amp;ROUND(G292,2)&amp;"_XR"&amp;ROUND(H292,2)&amp;"_P"&amp;E292&amp;"_Q"&amp;VLOOKUP(F292,$X$622:$Y$626,2,FALSE),"Test_"&amp;A292&amp;"_"&amp;[2]Inputs!$A$1&amp;"_R0"&amp;"_SCR"&amp;ROUND(G292,2)&amp;"_XR"&amp;ROUND(H292,2)&amp;"_P"&amp;E292&amp;"_Q"&amp;VLOOKUP(F292,$X$622:$Y$626,2,FALSE)&amp;"_"&amp;V292)</f>
        <v>#N/A</v>
      </c>
      <c r="U292" t="str">
        <f t="shared" si="73"/>
        <v>PSSE_DMAT_BESSC_SCR4.53_XR1.21_P-1_Q0</v>
      </c>
    </row>
    <row r="293" spans="1:35" x14ac:dyDescent="0.25">
      <c r="A293" t="s">
        <v>616</v>
      </c>
      <c r="B293" s="4" t="s">
        <v>17</v>
      </c>
      <c r="C293" t="s">
        <v>43</v>
      </c>
      <c r="E293">
        <v>-1</v>
      </c>
      <c r="F293">
        <v>0</v>
      </c>
      <c r="G293">
        <v>4.53</v>
      </c>
      <c r="H293">
        <v>1.212</v>
      </c>
      <c r="I293" t="str">
        <f>VLOOKUP(U293,[2]BaseCases!$H$2:$K$143,2,FALSE)</f>
        <v>1.1782</v>
      </c>
      <c r="J293">
        <v>0</v>
      </c>
      <c r="K293">
        <v>0.32500000000000001</v>
      </c>
      <c r="L293">
        <v>4.9440487600000003</v>
      </c>
      <c r="M293">
        <v>6.8000000000000005E-2</v>
      </c>
      <c r="N293">
        <v>2.4720200000000001</v>
      </c>
      <c r="O293">
        <v>3.4200000000000001E-2</v>
      </c>
      <c r="P293" t="str">
        <f>VLOOKUP(U293,[2]BaseCases!$H$2:$K$143,4,FALSE)</f>
        <v>1.0000</v>
      </c>
      <c r="Q293" t="str">
        <f>VLOOKUP(U293,[2]BaseCases!$H$2:$K$143,3,FALSE)</f>
        <v>1.0300</v>
      </c>
      <c r="R293">
        <v>0</v>
      </c>
      <c r="S293">
        <v>2</v>
      </c>
      <c r="T293" t="e">
        <f>IF(V293="","Test_"&amp;A293&amp;"_"&amp;[2]Inputs!$A$1&amp;"_R0"&amp;"_SCR"&amp;ROUND(G293,2)&amp;"_XR"&amp;ROUND(H293,2)&amp;"_P"&amp;E293&amp;"_Q"&amp;VLOOKUP(F293,$X$622:$Y$626,2,FALSE),"Test_"&amp;A293&amp;"_"&amp;[2]Inputs!$A$1&amp;"_R0"&amp;"_SCR"&amp;ROUND(G293,2)&amp;"_XR"&amp;ROUND(H293,2)&amp;"_P"&amp;E293&amp;"_Q"&amp;VLOOKUP(F293,$X$622:$Y$626,2,FALSE)&amp;"_"&amp;V293)</f>
        <v>#N/A</v>
      </c>
      <c r="U293" t="str">
        <f t="shared" si="73"/>
        <v>PSSE_DMAT_BESSC_SCR4.53_XR1.21_P-1_Q0</v>
      </c>
    </row>
    <row r="294" spans="1:35" x14ac:dyDescent="0.25">
      <c r="A294" t="s">
        <v>617</v>
      </c>
      <c r="B294" s="4" t="s">
        <v>17</v>
      </c>
      <c r="C294" t="s">
        <v>43</v>
      </c>
      <c r="E294">
        <v>-1</v>
      </c>
      <c r="F294">
        <v>0.39500000000000002</v>
      </c>
      <c r="G294">
        <v>4.53</v>
      </c>
      <c r="H294">
        <v>1.212</v>
      </c>
      <c r="I294" t="str">
        <f>VLOOKUP(U294,[2]BaseCases!$H$2:$K$143,2,FALSE)</f>
        <v>1.1228</v>
      </c>
      <c r="J294">
        <v>0</v>
      </c>
      <c r="K294">
        <v>0.32500000000000001</v>
      </c>
      <c r="L294">
        <v>1E-3</v>
      </c>
      <c r="M294">
        <v>0</v>
      </c>
      <c r="N294">
        <v>2.4720200000000001</v>
      </c>
      <c r="O294">
        <v>3.4200000000000001E-2</v>
      </c>
      <c r="P294" t="str">
        <f>VLOOKUP(U294,[2]BaseCases!$H$2:$K$143,4,FALSE)</f>
        <v>1.0500</v>
      </c>
      <c r="Q294" t="str">
        <f>VLOOKUP(U294,[2]BaseCases!$H$2:$K$143,3,FALSE)</f>
        <v>1.0500</v>
      </c>
      <c r="R294">
        <v>0</v>
      </c>
      <c r="S294">
        <v>0</v>
      </c>
      <c r="T294" t="e">
        <f>IF(V294="","Test_"&amp;A294&amp;"_"&amp;[2]Inputs!$A$1&amp;"_R0"&amp;"_SCR"&amp;ROUND(G294,2)&amp;"_XR"&amp;ROUND(H294,2)&amp;"_P"&amp;E294&amp;"_Q"&amp;VLOOKUP(F294,$X$622:$Y$626,2,FALSE),"Test_"&amp;A294&amp;"_"&amp;[2]Inputs!$A$1&amp;"_R0"&amp;"_SCR"&amp;ROUND(G294,2)&amp;"_XR"&amp;ROUND(H294,2)&amp;"_P"&amp;E294&amp;"_Q"&amp;VLOOKUP(F294,$X$622:$Y$626,2,FALSE)&amp;"_"&amp;V294)</f>
        <v>#N/A</v>
      </c>
      <c r="U294" t="str">
        <f t="shared" si="73"/>
        <v>PSSE_DMAT_BESSC_SCR4.53_XR1.21_P-1_Q0.395</v>
      </c>
    </row>
    <row r="295" spans="1:35" x14ac:dyDescent="0.25">
      <c r="A295" t="s">
        <v>618</v>
      </c>
      <c r="B295" s="4" t="s">
        <v>17</v>
      </c>
      <c r="C295" t="s">
        <v>43</v>
      </c>
      <c r="E295">
        <v>-1</v>
      </c>
      <c r="F295">
        <v>0.39500000000000002</v>
      </c>
      <c r="G295">
        <v>4.53</v>
      </c>
      <c r="H295">
        <v>1.212</v>
      </c>
      <c r="I295" t="str">
        <f>VLOOKUP(U295,[2]BaseCases!$H$2:$K$143,2,FALSE)</f>
        <v>1.1228</v>
      </c>
      <c r="J295">
        <v>0</v>
      </c>
      <c r="K295">
        <v>0.32500000000000001</v>
      </c>
      <c r="L295">
        <v>2.4720243800000001</v>
      </c>
      <c r="M295">
        <v>3.4000000000000002E-2</v>
      </c>
      <c r="N295">
        <v>2.4720200000000001</v>
      </c>
      <c r="O295">
        <v>3.4200000000000001E-2</v>
      </c>
      <c r="P295" t="str">
        <f>VLOOKUP(U295,[2]BaseCases!$H$2:$K$143,4,FALSE)</f>
        <v>1.0500</v>
      </c>
      <c r="Q295" t="str">
        <f>VLOOKUP(U295,[2]BaseCases!$H$2:$K$143,3,FALSE)</f>
        <v>1.0500</v>
      </c>
      <c r="R295">
        <v>0</v>
      </c>
      <c r="S295">
        <v>1</v>
      </c>
      <c r="T295" t="e">
        <f>IF(V295="","Test_"&amp;A295&amp;"_"&amp;[2]Inputs!$A$1&amp;"_R0"&amp;"_SCR"&amp;ROUND(G295,2)&amp;"_XR"&amp;ROUND(H295,2)&amp;"_P"&amp;E295&amp;"_Q"&amp;VLOOKUP(F295,$X$622:$Y$626,2,FALSE),"Test_"&amp;A295&amp;"_"&amp;[2]Inputs!$A$1&amp;"_R0"&amp;"_SCR"&amp;ROUND(G295,2)&amp;"_XR"&amp;ROUND(H295,2)&amp;"_P"&amp;E295&amp;"_Q"&amp;VLOOKUP(F295,$X$622:$Y$626,2,FALSE)&amp;"_"&amp;V295)</f>
        <v>#N/A</v>
      </c>
      <c r="U295" t="str">
        <f t="shared" si="73"/>
        <v>PSSE_DMAT_BESSC_SCR4.53_XR1.21_P-1_Q0.395</v>
      </c>
    </row>
    <row r="296" spans="1:35" x14ac:dyDescent="0.25">
      <c r="A296" t="s">
        <v>619</v>
      </c>
      <c r="B296" s="4" t="s">
        <v>17</v>
      </c>
      <c r="C296" t="s">
        <v>43</v>
      </c>
      <c r="E296">
        <v>-1</v>
      </c>
      <c r="F296">
        <v>0.39500000000000002</v>
      </c>
      <c r="G296">
        <v>4.53</v>
      </c>
      <c r="H296">
        <v>1.212</v>
      </c>
      <c r="I296" t="str">
        <f>VLOOKUP(U296,[2]BaseCases!$H$2:$K$143,2,FALSE)</f>
        <v>1.1228</v>
      </c>
      <c r="J296">
        <v>0</v>
      </c>
      <c r="K296">
        <v>0.32500000000000001</v>
      </c>
      <c r="L296">
        <v>4.9440487600000003</v>
      </c>
      <c r="M296">
        <v>6.8000000000000005E-2</v>
      </c>
      <c r="N296">
        <v>2.4720200000000001</v>
      </c>
      <c r="O296">
        <v>3.4200000000000001E-2</v>
      </c>
      <c r="P296" t="str">
        <f>VLOOKUP(U296,[2]BaseCases!$H$2:$K$143,4,FALSE)</f>
        <v>1.0500</v>
      </c>
      <c r="Q296" t="str">
        <f>VLOOKUP(U296,[2]BaseCases!$H$2:$K$143,3,FALSE)</f>
        <v>1.0500</v>
      </c>
      <c r="R296">
        <v>0</v>
      </c>
      <c r="S296">
        <v>2</v>
      </c>
      <c r="T296" t="e">
        <f>IF(V296="","Test_"&amp;A296&amp;"_"&amp;[2]Inputs!$A$1&amp;"_R0"&amp;"_SCR"&amp;ROUND(G296,2)&amp;"_XR"&amp;ROUND(H296,2)&amp;"_P"&amp;E296&amp;"_Q"&amp;VLOOKUP(F296,$X$622:$Y$626,2,FALSE),"Test_"&amp;A296&amp;"_"&amp;[2]Inputs!$A$1&amp;"_R0"&amp;"_SCR"&amp;ROUND(G296,2)&amp;"_XR"&amp;ROUND(H296,2)&amp;"_P"&amp;E296&amp;"_Q"&amp;VLOOKUP(F296,$X$622:$Y$626,2,FALSE)&amp;"_"&amp;V296)</f>
        <v>#N/A</v>
      </c>
      <c r="U296" t="str">
        <f t="shared" si="73"/>
        <v>PSSE_DMAT_BESSC_SCR4.53_XR1.21_P-1_Q0.395</v>
      </c>
    </row>
    <row r="297" spans="1:35" x14ac:dyDescent="0.25">
      <c r="A297" t="s">
        <v>620</v>
      </c>
      <c r="B297" s="4" t="s">
        <v>17</v>
      </c>
      <c r="C297" t="s">
        <v>43</v>
      </c>
      <c r="E297">
        <v>-1</v>
      </c>
      <c r="F297">
        <v>-0.39500000000000002</v>
      </c>
      <c r="G297">
        <v>4.53</v>
      </c>
      <c r="H297">
        <v>1.212</v>
      </c>
      <c r="I297" t="str">
        <f>VLOOKUP(U297,[2]BaseCases!$H$2:$K$143,2,FALSE)</f>
        <v>1.2369</v>
      </c>
      <c r="J297">
        <v>0</v>
      </c>
      <c r="K297">
        <v>0.32500000000000001</v>
      </c>
      <c r="L297">
        <v>1E-3</v>
      </c>
      <c r="M297">
        <v>0</v>
      </c>
      <c r="N297">
        <v>2.4720200000000001</v>
      </c>
      <c r="O297">
        <v>3.4200000000000001E-2</v>
      </c>
      <c r="P297" t="str">
        <f>VLOOKUP(U297,[2]BaseCases!$H$2:$K$143,4,FALSE)</f>
        <v>0.9625</v>
      </c>
      <c r="Q297" t="str">
        <f>VLOOKUP(U297,[2]BaseCases!$H$2:$K$143,3,FALSE)</f>
        <v>1.0100</v>
      </c>
      <c r="R297">
        <v>0</v>
      </c>
      <c r="S297">
        <v>0</v>
      </c>
      <c r="T297" t="e">
        <f>IF(V297="","Test_"&amp;A297&amp;"_"&amp;[2]Inputs!$A$1&amp;"_R0"&amp;"_SCR"&amp;ROUND(G297,2)&amp;"_XR"&amp;ROUND(H297,2)&amp;"_P"&amp;E297&amp;"_Q"&amp;VLOOKUP(F297,$X$622:$Y$626,2,FALSE),"Test_"&amp;A297&amp;"_"&amp;[2]Inputs!$A$1&amp;"_R0"&amp;"_SCR"&amp;ROUND(G297,2)&amp;"_XR"&amp;ROUND(H297,2)&amp;"_P"&amp;E297&amp;"_Q"&amp;VLOOKUP(F297,$X$622:$Y$626,2,FALSE)&amp;"_"&amp;V297)</f>
        <v>#N/A</v>
      </c>
      <c r="U297" t="str">
        <f t="shared" si="73"/>
        <v>PSSE_DMAT_BESSC_SCR4.53_XR1.21_P-1_Q-0.395</v>
      </c>
    </row>
    <row r="298" spans="1:35" x14ac:dyDescent="0.25">
      <c r="A298" t="s">
        <v>621</v>
      </c>
      <c r="B298" s="4" t="s">
        <v>17</v>
      </c>
      <c r="C298" t="s">
        <v>43</v>
      </c>
      <c r="E298">
        <v>-1</v>
      </c>
      <c r="F298">
        <v>-0.39500000000000002</v>
      </c>
      <c r="G298">
        <v>4.53</v>
      </c>
      <c r="H298">
        <v>1.212</v>
      </c>
      <c r="I298" t="str">
        <f>VLOOKUP(U298,[2]BaseCases!$H$2:$K$143,2,FALSE)</f>
        <v>1.2369</v>
      </c>
      <c r="J298">
        <v>0</v>
      </c>
      <c r="K298">
        <v>0.32500000000000001</v>
      </c>
      <c r="L298">
        <v>2.4720243800000001</v>
      </c>
      <c r="M298">
        <v>3.4000000000000002E-2</v>
      </c>
      <c r="N298">
        <v>2.4720200000000001</v>
      </c>
      <c r="O298">
        <v>3.4200000000000001E-2</v>
      </c>
      <c r="P298" t="str">
        <f>VLOOKUP(U298,[2]BaseCases!$H$2:$K$143,4,FALSE)</f>
        <v>0.9625</v>
      </c>
      <c r="Q298" t="str">
        <f>VLOOKUP(U298,[2]BaseCases!$H$2:$K$143,3,FALSE)</f>
        <v>1.0100</v>
      </c>
      <c r="R298">
        <v>0</v>
      </c>
      <c r="S298">
        <v>1</v>
      </c>
      <c r="T298" t="e">
        <f>IF(V298="","Test_"&amp;A298&amp;"_"&amp;[2]Inputs!$A$1&amp;"_R0"&amp;"_SCR"&amp;ROUND(G298,2)&amp;"_XR"&amp;ROUND(H298,2)&amp;"_P"&amp;E298&amp;"_Q"&amp;VLOOKUP(F298,$X$622:$Y$626,2,FALSE),"Test_"&amp;A298&amp;"_"&amp;[2]Inputs!$A$1&amp;"_R0"&amp;"_SCR"&amp;ROUND(G298,2)&amp;"_XR"&amp;ROUND(H298,2)&amp;"_P"&amp;E298&amp;"_Q"&amp;VLOOKUP(F298,$X$622:$Y$626,2,FALSE)&amp;"_"&amp;V298)</f>
        <v>#N/A</v>
      </c>
      <c r="U298" t="str">
        <f t="shared" si="73"/>
        <v>PSSE_DMAT_BESSC_SCR4.53_XR1.21_P-1_Q-0.395</v>
      </c>
    </row>
    <row r="299" spans="1:35" x14ac:dyDescent="0.25">
      <c r="A299" t="s">
        <v>622</v>
      </c>
      <c r="B299" s="4" t="s">
        <v>17</v>
      </c>
      <c r="C299" t="s">
        <v>43</v>
      </c>
      <c r="E299">
        <v>-1</v>
      </c>
      <c r="F299">
        <v>-0.39500000000000002</v>
      </c>
      <c r="G299">
        <v>4.53</v>
      </c>
      <c r="H299">
        <v>1.212</v>
      </c>
      <c r="I299" t="str">
        <f>VLOOKUP(U299,[2]BaseCases!$H$2:$K$143,2,FALSE)</f>
        <v>1.2369</v>
      </c>
      <c r="J299">
        <v>0</v>
      </c>
      <c r="K299">
        <v>0.32500000000000001</v>
      </c>
      <c r="L299">
        <v>4.9440487600000003</v>
      </c>
      <c r="M299">
        <v>6.8000000000000005E-2</v>
      </c>
      <c r="N299">
        <v>2.4720200000000001</v>
      </c>
      <c r="O299">
        <v>3.4200000000000001E-2</v>
      </c>
      <c r="P299" t="str">
        <f>VLOOKUP(U299,[2]BaseCases!$H$2:$K$143,4,FALSE)</f>
        <v>0.9625</v>
      </c>
      <c r="Q299" t="str">
        <f>VLOOKUP(U299,[2]BaseCases!$H$2:$K$143,3,FALSE)</f>
        <v>1.0100</v>
      </c>
      <c r="R299">
        <v>0</v>
      </c>
      <c r="S299">
        <v>2</v>
      </c>
      <c r="T299" t="e">
        <f>IF(V299="","Test_"&amp;A299&amp;"_"&amp;[2]Inputs!$A$1&amp;"_R0"&amp;"_SCR"&amp;ROUND(G299,2)&amp;"_XR"&amp;ROUND(H299,2)&amp;"_P"&amp;E299&amp;"_Q"&amp;VLOOKUP(F299,$X$622:$Y$626,2,FALSE),"Test_"&amp;A299&amp;"_"&amp;[2]Inputs!$A$1&amp;"_R0"&amp;"_SCR"&amp;ROUND(G299,2)&amp;"_XR"&amp;ROUND(H299,2)&amp;"_P"&amp;E299&amp;"_Q"&amp;VLOOKUP(F299,$X$622:$Y$626,2,FALSE)&amp;"_"&amp;V299)</f>
        <v>#N/A</v>
      </c>
      <c r="U299" t="str">
        <f t="shared" si="73"/>
        <v>PSSE_DMAT_BESSC_SCR4.53_XR1.21_P-1_Q-0.395</v>
      </c>
    </row>
    <row r="300" spans="1:35" x14ac:dyDescent="0.25">
      <c r="A300" s="4" t="s">
        <v>120</v>
      </c>
      <c r="B300" s="4" t="s">
        <v>17</v>
      </c>
      <c r="C300" t="s">
        <v>35</v>
      </c>
      <c r="D300">
        <v>750</v>
      </c>
      <c r="E300">
        <v>1</v>
      </c>
      <c r="F300">
        <v>0</v>
      </c>
      <c r="G300" s="7">
        <v>7.06</v>
      </c>
      <c r="H300" s="7">
        <v>1.63</v>
      </c>
      <c r="I300" t="e">
        <f>VLOOKUP(V300,#REF!,2,FALSE)</f>
        <v>#REF!</v>
      </c>
      <c r="J300">
        <v>0</v>
      </c>
      <c r="K300">
        <v>0</v>
      </c>
      <c r="L300">
        <v>0</v>
      </c>
      <c r="M300" t="e">
        <f t="shared" ref="M296:M304" si="74">O300*T300</f>
        <v>#REF!</v>
      </c>
      <c r="N300" t="e">
        <f t="shared" ref="N296:N304" si="75">P300*T300</f>
        <v>#REF!</v>
      </c>
      <c r="O300" t="e">
        <f>#REF!^2/((G300*#REF!)*(SQRT(1+H300^2)))</f>
        <v>#REF!</v>
      </c>
      <c r="P300" t="e">
        <f t="shared" ref="P298:P303" si="76">O300*H300/(2*PI()*50)</f>
        <v>#REF!</v>
      </c>
      <c r="Q300" t="e">
        <f>VLOOKUP(V300,#REF!,4,FALSE)</f>
        <v>#REF!</v>
      </c>
      <c r="R300" s="12" t="e">
        <f>VLOOKUP(V300,#REF!,3,FALSE)</f>
        <v>#REF!</v>
      </c>
      <c r="S300">
        <v>0</v>
      </c>
      <c r="T300">
        <v>0</v>
      </c>
      <c r="U300" t="e">
        <f>IF(W300="","PSSE_Test_"&amp;A300&amp;"_"&amp;#REF!&amp;"_R0"&amp;"_SCR"&amp;ROUND(G300,2)&amp;"_XR"&amp;ROUND(H300,2)&amp;"_P"&amp;E300&amp;"_Q"&amp;VLOOKUP(F300,$AK$3:$AL$7,2,FALSE),"Test_"&amp;A300&amp;"_"&amp;#REF!&amp;"_R0"&amp;"_SCR"&amp;ROUND(G300,2)&amp;"_XR"&amp;ROUND(H300,2)&amp;"_P"&amp;E300&amp;"_Q"&amp;VLOOKUP(F300,$AK$3:$AL$7,2,FALSE)&amp;"_"&amp;W300)</f>
        <v>#REF!</v>
      </c>
      <c r="V300" t="str">
        <f t="shared" ref="V259:V322" si="77">"PSSE_DMAT_HYB_SCR"&amp;ROUND(G300,2)&amp;"_XR"&amp;ROUND(H300,2)&amp;"_P"&amp;E300&amp;"_Q"&amp;F300</f>
        <v>PSSE_DMAT_HYB_SCR7.06_XR1.63_P1_Q0</v>
      </c>
      <c r="AH300" s="7"/>
      <c r="AI300" s="7"/>
    </row>
    <row r="301" spans="1:35" ht="15" customHeight="1" x14ac:dyDescent="0.25">
      <c r="A301" s="4" t="s">
        <v>121</v>
      </c>
      <c r="B301" s="4" t="s">
        <v>17</v>
      </c>
      <c r="C301" t="s">
        <v>35</v>
      </c>
      <c r="D301">
        <v>750</v>
      </c>
      <c r="E301">
        <v>1</v>
      </c>
      <c r="F301">
        <v>0</v>
      </c>
      <c r="G301" s="7">
        <v>4.53</v>
      </c>
      <c r="H301" s="7">
        <v>1.21</v>
      </c>
      <c r="I301" t="e">
        <f>VLOOKUP(V301,#REF!,2,FALSE)</f>
        <v>#REF!</v>
      </c>
      <c r="J301">
        <v>0</v>
      </c>
      <c r="K301">
        <v>0</v>
      </c>
      <c r="L301">
        <v>0</v>
      </c>
      <c r="M301" t="e">
        <f t="shared" si="74"/>
        <v>#REF!</v>
      </c>
      <c r="N301" t="e">
        <f t="shared" si="75"/>
        <v>#REF!</v>
      </c>
      <c r="O301" t="e">
        <f>#REF!^2/((G301*#REF!)*(SQRT(1+H301^2)))</f>
        <v>#REF!</v>
      </c>
      <c r="P301" t="e">
        <f t="shared" si="76"/>
        <v>#REF!</v>
      </c>
      <c r="Q301" t="e">
        <f>VLOOKUP(V301,#REF!,4,FALSE)</f>
        <v>#REF!</v>
      </c>
      <c r="R301" s="12" t="e">
        <f>VLOOKUP(V301,#REF!,3,FALSE)</f>
        <v>#REF!</v>
      </c>
      <c r="S301">
        <v>0</v>
      </c>
      <c r="T301">
        <v>0</v>
      </c>
      <c r="U301" t="e">
        <f>IF(W301="","PSSE_Test_"&amp;A301&amp;"_"&amp;#REF!&amp;"_R0"&amp;"_SCR"&amp;ROUND(G301,2)&amp;"_XR"&amp;ROUND(H301,2)&amp;"_P"&amp;E301&amp;"_Q"&amp;VLOOKUP(F301,$AK$3:$AL$7,2,FALSE),"Test_"&amp;A301&amp;"_"&amp;#REF!&amp;"_R0"&amp;"_SCR"&amp;ROUND(G301,2)&amp;"_XR"&amp;ROUND(H301,2)&amp;"_P"&amp;E301&amp;"_Q"&amp;VLOOKUP(F301,$AK$3:$AL$7,2,FALSE)&amp;"_"&amp;W301)</f>
        <v>#REF!</v>
      </c>
      <c r="V301" t="str">
        <f t="shared" si="77"/>
        <v>PSSE_DMAT_HYB_SCR4.53_XR1.21_P1_Q0</v>
      </c>
      <c r="AH301" s="7"/>
      <c r="AI301" s="7"/>
    </row>
    <row r="302" spans="1:35" x14ac:dyDescent="0.25">
      <c r="A302" s="4" t="s">
        <v>122</v>
      </c>
      <c r="B302" s="4" t="s">
        <v>17</v>
      </c>
      <c r="C302" t="s">
        <v>35</v>
      </c>
      <c r="D302">
        <v>750</v>
      </c>
      <c r="E302">
        <v>0.5</v>
      </c>
      <c r="F302">
        <v>0</v>
      </c>
      <c r="G302" s="7">
        <v>7.06</v>
      </c>
      <c r="H302" s="7">
        <v>1.63</v>
      </c>
      <c r="I302" t="e">
        <f>VLOOKUP(V302,#REF!,2,FALSE)</f>
        <v>#REF!</v>
      </c>
      <c r="J302">
        <v>0</v>
      </c>
      <c r="K302">
        <v>0</v>
      </c>
      <c r="L302">
        <v>0</v>
      </c>
      <c r="M302" t="e">
        <f t="shared" si="74"/>
        <v>#REF!</v>
      </c>
      <c r="N302" t="e">
        <f t="shared" si="75"/>
        <v>#REF!</v>
      </c>
      <c r="O302" t="e">
        <f>#REF!^2/((G302*#REF!)*(SQRT(1+H302^2)))</f>
        <v>#REF!</v>
      </c>
      <c r="P302" t="e">
        <f t="shared" si="76"/>
        <v>#REF!</v>
      </c>
      <c r="Q302" t="e">
        <f>VLOOKUP(V302,#REF!,4,FALSE)</f>
        <v>#REF!</v>
      </c>
      <c r="R302" s="12" t="e">
        <f>VLOOKUP(V302,#REF!,3,FALSE)</f>
        <v>#REF!</v>
      </c>
      <c r="S302">
        <v>0</v>
      </c>
      <c r="T302">
        <v>0</v>
      </c>
      <c r="U302" t="e">
        <f>IF(W302="","PSSE_Test_"&amp;A302&amp;"_"&amp;#REF!&amp;"_R0"&amp;"_SCR"&amp;ROUND(G302,2)&amp;"_XR"&amp;ROUND(H302,2)&amp;"_P"&amp;E302&amp;"_Q"&amp;VLOOKUP(F302,$AK$3:$AL$7,2,FALSE),"Test_"&amp;A302&amp;"_"&amp;#REF!&amp;"_R0"&amp;"_SCR"&amp;ROUND(G302,2)&amp;"_XR"&amp;ROUND(H302,2)&amp;"_P"&amp;E302&amp;"_Q"&amp;VLOOKUP(F302,$AK$3:$AL$7,2,FALSE)&amp;"_"&amp;W302)</f>
        <v>#REF!</v>
      </c>
      <c r="V302" t="str">
        <f t="shared" si="77"/>
        <v>PSSE_DMAT_HYB_SCR7.06_XR1.63_P0.5_Q0</v>
      </c>
      <c r="AH302" s="7"/>
      <c r="AI302" s="7"/>
    </row>
    <row r="303" spans="1:35" x14ac:dyDescent="0.25">
      <c r="A303" s="4" t="s">
        <v>123</v>
      </c>
      <c r="B303" s="4" t="s">
        <v>17</v>
      </c>
      <c r="C303" t="s">
        <v>35</v>
      </c>
      <c r="D303">
        <v>750</v>
      </c>
      <c r="E303">
        <v>0.5</v>
      </c>
      <c r="F303">
        <v>0</v>
      </c>
      <c r="G303" s="7">
        <v>4.53</v>
      </c>
      <c r="H303" s="7">
        <v>1.21</v>
      </c>
      <c r="I303" t="e">
        <f>VLOOKUP(V303,#REF!,2,FALSE)</f>
        <v>#REF!</v>
      </c>
      <c r="J303">
        <v>0</v>
      </c>
      <c r="K303">
        <v>0</v>
      </c>
      <c r="L303">
        <v>0</v>
      </c>
      <c r="M303" t="e">
        <f t="shared" si="74"/>
        <v>#REF!</v>
      </c>
      <c r="N303" t="e">
        <f t="shared" si="75"/>
        <v>#REF!</v>
      </c>
      <c r="O303" t="e">
        <f>#REF!^2/((G303*#REF!)*(SQRT(1+H303^2)))</f>
        <v>#REF!</v>
      </c>
      <c r="P303" t="e">
        <f t="shared" si="76"/>
        <v>#REF!</v>
      </c>
      <c r="Q303" t="e">
        <f>VLOOKUP(V303,#REF!,4,FALSE)</f>
        <v>#REF!</v>
      </c>
      <c r="R303" s="12" t="e">
        <f>VLOOKUP(V303,#REF!,3,FALSE)</f>
        <v>#REF!</v>
      </c>
      <c r="S303">
        <v>0</v>
      </c>
      <c r="T303">
        <v>0</v>
      </c>
      <c r="U303" t="e">
        <f>IF(W303="","PSSE_Test_"&amp;A303&amp;"_"&amp;#REF!&amp;"_R0"&amp;"_SCR"&amp;ROUND(G303,2)&amp;"_XR"&amp;ROUND(H303,2)&amp;"_P"&amp;E303&amp;"_Q"&amp;VLOOKUP(F303,$AK$3:$AL$7,2,FALSE),"Test_"&amp;A303&amp;"_"&amp;#REF!&amp;"_R0"&amp;"_SCR"&amp;ROUND(G303,2)&amp;"_XR"&amp;ROUND(H303,2)&amp;"_P"&amp;E303&amp;"_Q"&amp;VLOOKUP(F303,$AK$3:$AL$7,2,FALSE)&amp;"_"&amp;W303)</f>
        <v>#REF!</v>
      </c>
      <c r="V303" t="str">
        <f t="shared" si="77"/>
        <v>PSSE_DMAT_HYB_SCR4.53_XR1.21_P0.5_Q0</v>
      </c>
      <c r="AH303" s="7"/>
      <c r="AI303" s="7"/>
    </row>
    <row r="304" spans="1:35" x14ac:dyDescent="0.25">
      <c r="A304" s="4" t="s">
        <v>138</v>
      </c>
      <c r="B304" s="4" t="s">
        <v>17</v>
      </c>
      <c r="C304" t="s">
        <v>38</v>
      </c>
      <c r="D304">
        <v>55</v>
      </c>
      <c r="E304">
        <v>1</v>
      </c>
      <c r="F304">
        <v>-0.39500000000000002</v>
      </c>
      <c r="G304" s="7">
        <v>1000</v>
      </c>
      <c r="H304" s="7">
        <v>10</v>
      </c>
      <c r="I304" t="e">
        <f>VLOOKUP(V304,#REF!,2,FALSE)</f>
        <v>#REF!</v>
      </c>
      <c r="J304">
        <v>0</v>
      </c>
      <c r="K304">
        <v>0</v>
      </c>
      <c r="L304">
        <v>0</v>
      </c>
      <c r="M304" t="e">
        <f t="shared" si="74"/>
        <v>#REF!</v>
      </c>
      <c r="N304" t="e">
        <f t="shared" si="75"/>
        <v>#REF!</v>
      </c>
      <c r="O304" t="e">
        <f>#REF!^2/((G304*#REF!)*(SQRT(1+H304^2)))</f>
        <v>#REF!</v>
      </c>
      <c r="P304" t="e">
        <f>O304*H304/(2*PI()*50)</f>
        <v>#REF!</v>
      </c>
      <c r="Q304" t="e">
        <f>VLOOKUP(V304,#REF!,4,FALSE)</f>
        <v>#REF!</v>
      </c>
      <c r="R304" s="12" t="e">
        <f>VLOOKUP(V304,#REF!,3,FALSE)</f>
        <v>#REF!</v>
      </c>
      <c r="S304">
        <v>0</v>
      </c>
      <c r="T304">
        <v>0</v>
      </c>
      <c r="U304" t="e">
        <f>IF(W304="","PSSE_Test_"&amp;A304&amp;"_"&amp;#REF!&amp;"_R0"&amp;"_SCR"&amp;ROUND(G304,2)&amp;"_XR"&amp;ROUND(H304,2)&amp;"_P"&amp;E304&amp;"_Q"&amp;VLOOKUP(F304,$AK$3:$AL$7,2,FALSE),"Test_"&amp;A304&amp;"_"&amp;#REF!&amp;"_R0"&amp;"_SCR"&amp;ROUND(G304,2)&amp;"_XR"&amp;ROUND(H304,2)&amp;"_P"&amp;E304&amp;"_Q"&amp;VLOOKUP(F304,$AK$3:$AL$7,2,FALSE)&amp;"_"&amp;W304)</f>
        <v>#REF!</v>
      </c>
      <c r="V304" t="str">
        <f t="shared" si="77"/>
        <v>PSSE_DMAT_HYB_SCR1000_XR10_P1_Q-0.395</v>
      </c>
      <c r="AH304" s="7"/>
      <c r="AI304" s="7"/>
    </row>
    <row r="305" spans="1:35" x14ac:dyDescent="0.25">
      <c r="A305" s="4" t="s">
        <v>139</v>
      </c>
      <c r="B305" s="4" t="s">
        <v>17</v>
      </c>
      <c r="C305" t="s">
        <v>38</v>
      </c>
      <c r="D305">
        <v>55</v>
      </c>
      <c r="E305">
        <v>1</v>
      </c>
      <c r="F305">
        <v>0.39500000000000002</v>
      </c>
      <c r="G305" s="7">
        <v>1000</v>
      </c>
      <c r="H305" s="7">
        <v>10</v>
      </c>
      <c r="I305" t="e">
        <f>VLOOKUP(V305,#REF!,2,FALSE)</f>
        <v>#REF!</v>
      </c>
      <c r="J305">
        <v>0</v>
      </c>
      <c r="K305">
        <v>0</v>
      </c>
      <c r="L305">
        <v>0</v>
      </c>
      <c r="M305" t="e">
        <f>O305*T305</f>
        <v>#REF!</v>
      </c>
      <c r="N305" t="e">
        <f>P305*T305</f>
        <v>#REF!</v>
      </c>
      <c r="O305" t="e">
        <f>#REF!^2/((G305*#REF!)*(SQRT(1+H305^2)))</f>
        <v>#REF!</v>
      </c>
      <c r="P305" t="e">
        <f>O305*H305/(2*PI()*50)</f>
        <v>#REF!</v>
      </c>
      <c r="Q305" t="e">
        <f>VLOOKUP(V305,#REF!,4,FALSE)</f>
        <v>#REF!</v>
      </c>
      <c r="R305" s="12" t="e">
        <f>VLOOKUP(V305,#REF!,3,FALSE)</f>
        <v>#REF!</v>
      </c>
      <c r="S305">
        <v>0</v>
      </c>
      <c r="T305">
        <v>0</v>
      </c>
      <c r="U305" t="e">
        <f>IF(W305="","PSSE_Test_"&amp;A305&amp;"_"&amp;#REF!&amp;"_R0"&amp;"_SCR"&amp;ROUND(G305,2)&amp;"_XR"&amp;ROUND(H305,2)&amp;"_P"&amp;E305&amp;"_Q"&amp;VLOOKUP(F305,$AK$3:$AL$7,2,FALSE),"Test_"&amp;A305&amp;"_"&amp;#REF!&amp;"_R0"&amp;"_SCR"&amp;ROUND(G305,2)&amp;"_XR"&amp;ROUND(H305,2)&amp;"_P"&amp;E305&amp;"_Q"&amp;VLOOKUP(F305,$AK$3:$AL$7,2,FALSE)&amp;"_"&amp;W305)</f>
        <v>#REF!</v>
      </c>
      <c r="V305" t="str">
        <f t="shared" si="77"/>
        <v>PSSE_DMAT_HYB_SCR1000_XR10_P1_Q0.395</v>
      </c>
      <c r="AH305" s="7"/>
      <c r="AI305" s="7"/>
    </row>
    <row r="306" spans="1:35" x14ac:dyDescent="0.25">
      <c r="A306" s="4" t="s">
        <v>140</v>
      </c>
      <c r="B306" s="4" t="s">
        <v>17</v>
      </c>
      <c r="C306" t="s">
        <v>39</v>
      </c>
      <c r="D306">
        <v>150</v>
      </c>
      <c r="E306">
        <v>1</v>
      </c>
      <c r="F306">
        <v>0.39500000000000002</v>
      </c>
      <c r="G306" s="7">
        <v>1000</v>
      </c>
      <c r="H306" s="7">
        <v>10</v>
      </c>
      <c r="I306" t="e">
        <f>VLOOKUP(V306,#REF!,2,FALSE)</f>
        <v>#REF!</v>
      </c>
      <c r="J306">
        <v>0</v>
      </c>
      <c r="K306">
        <v>0</v>
      </c>
      <c r="L306">
        <v>0</v>
      </c>
      <c r="M306" t="e">
        <f>O306*T306</f>
        <v>#REF!</v>
      </c>
      <c r="N306" t="e">
        <f>P306*T306</f>
        <v>#REF!</v>
      </c>
      <c r="O306" t="e">
        <f>#REF!^2/((G306*#REF!)*(SQRT(1+H306^2)))</f>
        <v>#REF!</v>
      </c>
      <c r="P306" t="e">
        <f>O306*H306/(2*PI()*50)</f>
        <v>#REF!</v>
      </c>
      <c r="Q306" t="e">
        <f>VLOOKUP(V306,#REF!,4,FALSE)</f>
        <v>#REF!</v>
      </c>
      <c r="R306" s="12" t="e">
        <f>VLOOKUP(V306,#REF!,3,FALSE)</f>
        <v>#REF!</v>
      </c>
      <c r="S306">
        <v>0</v>
      </c>
      <c r="T306">
        <v>0</v>
      </c>
      <c r="U306" t="e">
        <f>IF(W306="","PSSE_Test_"&amp;A306&amp;"_"&amp;#REF!&amp;"_R0"&amp;"_SCR"&amp;ROUND(G306,2)&amp;"_XR"&amp;ROUND(H306,2)&amp;"_P"&amp;E306&amp;"_Q"&amp;VLOOKUP(F306,$AK$3:$AL$7,2,FALSE),"Test_"&amp;A306&amp;"_"&amp;#REF!&amp;"_R0"&amp;"_SCR"&amp;ROUND(G306,2)&amp;"_XR"&amp;ROUND(H306,2)&amp;"_P"&amp;E306&amp;"_Q"&amp;VLOOKUP(F306,$AK$3:$AL$7,2,FALSE)&amp;"_"&amp;W306)</f>
        <v>#REF!</v>
      </c>
      <c r="V306" t="str">
        <f t="shared" si="77"/>
        <v>PSSE_DMAT_HYB_SCR1000_XR10_P1_Q0.395</v>
      </c>
      <c r="AH306" s="7"/>
      <c r="AI306" s="7"/>
    </row>
    <row r="307" spans="1:35" x14ac:dyDescent="0.25">
      <c r="A307" s="4" t="s">
        <v>141</v>
      </c>
      <c r="B307" s="4" t="s">
        <v>17</v>
      </c>
      <c r="C307" t="s">
        <v>39</v>
      </c>
      <c r="D307">
        <v>150</v>
      </c>
      <c r="E307">
        <v>1</v>
      </c>
      <c r="F307">
        <v>-0.39500000000000002</v>
      </c>
      <c r="G307" s="7">
        <v>1000</v>
      </c>
      <c r="H307" s="7">
        <v>10</v>
      </c>
      <c r="I307" t="e">
        <f>VLOOKUP(V307,#REF!,2,FALSE)</f>
        <v>#REF!</v>
      </c>
      <c r="J307">
        <v>0</v>
      </c>
      <c r="K307">
        <v>0</v>
      </c>
      <c r="L307">
        <v>0</v>
      </c>
      <c r="M307" t="e">
        <f>O307*T307</f>
        <v>#REF!</v>
      </c>
      <c r="N307" t="e">
        <f>P307*T307</f>
        <v>#REF!</v>
      </c>
      <c r="O307" t="e">
        <f>#REF!^2/((G307*#REF!)*(SQRT(1+H307^2)))</f>
        <v>#REF!</v>
      </c>
      <c r="P307" t="e">
        <f>O307*H307/(2*PI()*50)</f>
        <v>#REF!</v>
      </c>
      <c r="Q307" t="e">
        <f>VLOOKUP(V307,#REF!,4,FALSE)</f>
        <v>#REF!</v>
      </c>
      <c r="R307" s="12" t="e">
        <f>VLOOKUP(V307,#REF!,3,FALSE)</f>
        <v>#REF!</v>
      </c>
      <c r="S307">
        <v>0</v>
      </c>
      <c r="T307">
        <v>0</v>
      </c>
      <c r="U307" t="e">
        <f>IF(W307="","PSSE_Test_"&amp;A307&amp;"_"&amp;#REF!&amp;"_R0"&amp;"_SCR"&amp;ROUND(G307,2)&amp;"_XR"&amp;ROUND(H307,2)&amp;"_P"&amp;E307&amp;"_Q"&amp;VLOOKUP(F307,$AK$3:$AL$7,2,FALSE),"Test_"&amp;A307&amp;"_"&amp;#REF!&amp;"_R0"&amp;"_SCR"&amp;ROUND(G307,2)&amp;"_XR"&amp;ROUND(H307,2)&amp;"_P"&amp;E307&amp;"_Q"&amp;VLOOKUP(F307,$AK$3:$AL$7,2,FALSE)&amp;"_"&amp;W307)</f>
        <v>#REF!</v>
      </c>
      <c r="V307" t="str">
        <f t="shared" si="77"/>
        <v>PSSE_DMAT_HYB_SCR1000_XR10_P1_Q-0.395</v>
      </c>
      <c r="AH307" s="7"/>
      <c r="AI307" s="7"/>
    </row>
    <row r="308" spans="1:35" x14ac:dyDescent="0.25">
      <c r="A308" s="4" t="s">
        <v>212</v>
      </c>
      <c r="B308" s="4" t="s">
        <v>17</v>
      </c>
      <c r="C308" t="s">
        <v>201</v>
      </c>
      <c r="D308">
        <v>70</v>
      </c>
      <c r="E308">
        <v>1</v>
      </c>
      <c r="F308">
        <v>0.39500000000000002</v>
      </c>
      <c r="G308">
        <v>1001</v>
      </c>
      <c r="H308">
        <v>10</v>
      </c>
      <c r="I308" t="e">
        <f>VLOOKUP(V308,#REF!,2,FALSE)</f>
        <v>#REF!</v>
      </c>
      <c r="J308">
        <v>0</v>
      </c>
      <c r="K308">
        <v>0</v>
      </c>
      <c r="L308">
        <v>0</v>
      </c>
      <c r="M308" t="e">
        <f t="shared" ref="M308:M347" si="78">O308*T308</f>
        <v>#REF!</v>
      </c>
      <c r="N308" t="e">
        <f t="shared" ref="N308:N347" si="79">P308*T308</f>
        <v>#REF!</v>
      </c>
      <c r="O308" t="e">
        <f>#REF!^2/((G308*#REF!)*(SQRT(1+H308^2)))</f>
        <v>#REF!</v>
      </c>
      <c r="P308" t="e">
        <f t="shared" ref="P308:P347" si="80">O308*H308/(2*PI()*50)</f>
        <v>#REF!</v>
      </c>
      <c r="Q308" t="e">
        <f>VLOOKUP(V308,#REF!,4,FALSE)</f>
        <v>#REF!</v>
      </c>
      <c r="R308" s="12" t="e">
        <f>VLOOKUP(V308,#REF!,3,FALSE)</f>
        <v>#REF!</v>
      </c>
      <c r="S308">
        <v>0</v>
      </c>
      <c r="T308">
        <v>0</v>
      </c>
      <c r="U308" t="e">
        <f>IF(W308="","PSSE_Test_"&amp;A308&amp;"_"&amp;#REF!&amp;"_R0"&amp;"_SCR"&amp;ROUND(G308,2)&amp;"_XR"&amp;ROUND(H308,2)&amp;"_P"&amp;E308&amp;"_Q"&amp;VLOOKUP(F308,$AK$3:$AL$7,2,FALSE),"Test_"&amp;A308&amp;"_"&amp;#REF!&amp;"_R0"&amp;"_SCR"&amp;ROUND(G308,2)&amp;"_XR"&amp;ROUND(H308,2)&amp;"_P"&amp;E308&amp;"_Q"&amp;VLOOKUP(F308,$AK$3:$AL$7,2,FALSE)&amp;"_"&amp;W308)</f>
        <v>#REF!</v>
      </c>
      <c r="V308" t="str">
        <f t="shared" si="77"/>
        <v>PSSE_DMAT_HYB_SCR1001_XR10_P1_Q0.395</v>
      </c>
    </row>
    <row r="309" spans="1:35" x14ac:dyDescent="0.25">
      <c r="A309" s="4" t="s">
        <v>213</v>
      </c>
      <c r="B309" s="4" t="s">
        <v>17</v>
      </c>
      <c r="C309" t="s">
        <v>201</v>
      </c>
      <c r="D309">
        <v>70</v>
      </c>
      <c r="E309">
        <v>1</v>
      </c>
      <c r="F309">
        <v>-0.39500000000000002</v>
      </c>
      <c r="G309">
        <v>1001</v>
      </c>
      <c r="H309">
        <v>10</v>
      </c>
      <c r="I309" t="e">
        <f>VLOOKUP(V309,#REF!,2,FALSE)</f>
        <v>#REF!</v>
      </c>
      <c r="J309">
        <v>0</v>
      </c>
      <c r="K309">
        <v>0</v>
      </c>
      <c r="L309">
        <v>0</v>
      </c>
      <c r="M309" t="e">
        <f t="shared" si="78"/>
        <v>#REF!</v>
      </c>
      <c r="N309" t="e">
        <f t="shared" si="79"/>
        <v>#REF!</v>
      </c>
      <c r="O309" t="e">
        <f>#REF!^2/((G309*#REF!)*(SQRT(1+H309^2)))</f>
        <v>#REF!</v>
      </c>
      <c r="P309" t="e">
        <f t="shared" si="80"/>
        <v>#REF!</v>
      </c>
      <c r="Q309" t="e">
        <f>VLOOKUP(V309,#REF!,4,FALSE)</f>
        <v>#REF!</v>
      </c>
      <c r="R309" s="12" t="e">
        <f>VLOOKUP(V309,#REF!,3,FALSE)</f>
        <v>#REF!</v>
      </c>
      <c r="S309">
        <v>0</v>
      </c>
      <c r="T309">
        <v>0</v>
      </c>
      <c r="U309" t="e">
        <f>IF(W309="","PSSE_Test_"&amp;A309&amp;"_"&amp;#REF!&amp;"_R0"&amp;"_SCR"&amp;ROUND(G309,2)&amp;"_XR"&amp;ROUND(H309,2)&amp;"_P"&amp;E309&amp;"_Q"&amp;VLOOKUP(F309,$AK$3:$AL$7,2,FALSE),"Test_"&amp;A309&amp;"_"&amp;#REF!&amp;"_R0"&amp;"_SCR"&amp;ROUND(G309,2)&amp;"_XR"&amp;ROUND(H309,2)&amp;"_P"&amp;E309&amp;"_Q"&amp;VLOOKUP(F309,$AK$3:$AL$7,2,FALSE)&amp;"_"&amp;W309)</f>
        <v>#REF!</v>
      </c>
      <c r="V309" t="str">
        <f t="shared" si="77"/>
        <v>PSSE_DMAT_HYB_SCR1001_XR10_P1_Q-0.395</v>
      </c>
    </row>
    <row r="310" spans="1:35" x14ac:dyDescent="0.25">
      <c r="A310" s="14" t="s">
        <v>214</v>
      </c>
      <c r="B310" s="4" t="s">
        <v>17</v>
      </c>
      <c r="C310" t="s">
        <v>201</v>
      </c>
      <c r="D310">
        <v>70</v>
      </c>
      <c r="E310">
        <v>0.01</v>
      </c>
      <c r="F310">
        <v>0.39500000000000002</v>
      </c>
      <c r="G310">
        <v>1001</v>
      </c>
      <c r="H310">
        <v>10</v>
      </c>
      <c r="I310" t="e">
        <f>VLOOKUP(V310,#REF!,2,FALSE)</f>
        <v>#REF!</v>
      </c>
      <c r="J310">
        <v>0</v>
      </c>
      <c r="K310">
        <v>0</v>
      </c>
      <c r="L310">
        <v>0</v>
      </c>
      <c r="M310" t="e">
        <f t="shared" si="78"/>
        <v>#REF!</v>
      </c>
      <c r="N310" t="e">
        <f t="shared" si="79"/>
        <v>#REF!</v>
      </c>
      <c r="O310" t="e">
        <f>#REF!^2/((G310*#REF!)*(SQRT(1+H310^2)))</f>
        <v>#REF!</v>
      </c>
      <c r="P310" t="e">
        <f t="shared" si="80"/>
        <v>#REF!</v>
      </c>
      <c r="Q310" t="e">
        <f>VLOOKUP(V310,#REF!,4,FALSE)</f>
        <v>#REF!</v>
      </c>
      <c r="R310" s="12" t="e">
        <f>VLOOKUP(V310,#REF!,3,FALSE)</f>
        <v>#REF!</v>
      </c>
      <c r="S310">
        <v>0</v>
      </c>
      <c r="T310">
        <v>0</v>
      </c>
      <c r="U310" t="e">
        <f>IF(W310="","PSSE_Test_"&amp;A310&amp;"_"&amp;#REF!&amp;"_R0"&amp;"_SCR"&amp;ROUND(G310,2)&amp;"_XR"&amp;ROUND(H310,2)&amp;"_P"&amp;E310&amp;"_Q"&amp;VLOOKUP(F310,$AK$3:$AL$7,2,FALSE),"Test_"&amp;A310&amp;"_"&amp;#REF!&amp;"_R0"&amp;"_SCR"&amp;ROUND(G310,2)&amp;"_XR"&amp;ROUND(H310,2)&amp;"_P"&amp;E310&amp;"_Q"&amp;VLOOKUP(F310,$AK$3:$AL$7,2,FALSE)&amp;"_"&amp;W310)</f>
        <v>#REF!</v>
      </c>
      <c r="V310" t="str">
        <f t="shared" si="77"/>
        <v>PSSE_DMAT_HYB_SCR1001_XR10_P0.01_Q0.395</v>
      </c>
    </row>
    <row r="311" spans="1:35" x14ac:dyDescent="0.25">
      <c r="A311" s="4" t="s">
        <v>215</v>
      </c>
      <c r="B311" s="4" t="s">
        <v>17</v>
      </c>
      <c r="C311" t="s">
        <v>201</v>
      </c>
      <c r="D311">
        <v>70</v>
      </c>
      <c r="E311">
        <v>0.01</v>
      </c>
      <c r="F311">
        <v>-0.39500000000000002</v>
      </c>
      <c r="G311">
        <v>1001</v>
      </c>
      <c r="H311">
        <v>10</v>
      </c>
      <c r="I311" t="e">
        <f>VLOOKUP(V311,#REF!,2,FALSE)</f>
        <v>#REF!</v>
      </c>
      <c r="J311">
        <v>0</v>
      </c>
      <c r="K311">
        <v>0</v>
      </c>
      <c r="L311">
        <v>0</v>
      </c>
      <c r="M311" t="e">
        <f t="shared" si="78"/>
        <v>#REF!</v>
      </c>
      <c r="N311" t="e">
        <f t="shared" si="79"/>
        <v>#REF!</v>
      </c>
      <c r="O311" t="e">
        <f>#REF!^2/((G311*#REF!)*(SQRT(1+H311^2)))</f>
        <v>#REF!</v>
      </c>
      <c r="P311" t="e">
        <f t="shared" si="80"/>
        <v>#REF!</v>
      </c>
      <c r="Q311" t="e">
        <f>VLOOKUP(V311,#REF!,4,FALSE)</f>
        <v>#REF!</v>
      </c>
      <c r="R311" s="12" t="e">
        <f>VLOOKUP(V311,#REF!,3,FALSE)</f>
        <v>#REF!</v>
      </c>
      <c r="S311">
        <v>0</v>
      </c>
      <c r="T311">
        <v>0</v>
      </c>
      <c r="U311" t="e">
        <f>IF(W311="","PSSE_Test_"&amp;A311&amp;"_"&amp;#REF!&amp;"_R0"&amp;"_SCR"&amp;ROUND(G311,2)&amp;"_XR"&amp;ROUND(H311,2)&amp;"_P"&amp;E311&amp;"_Q"&amp;VLOOKUP(F311,$AK$3:$AL$7,2,FALSE),"Test_"&amp;A311&amp;"_"&amp;#REF!&amp;"_R0"&amp;"_SCR"&amp;ROUND(G311,2)&amp;"_XR"&amp;ROUND(H311,2)&amp;"_P"&amp;E311&amp;"_Q"&amp;VLOOKUP(F311,$AK$3:$AL$7,2,FALSE)&amp;"_"&amp;W311)</f>
        <v>#REF!</v>
      </c>
      <c r="V311" t="str">
        <f t="shared" si="77"/>
        <v>PSSE_DMAT_HYB_SCR1001_XR10_P0.01_Q-0.395</v>
      </c>
    </row>
    <row r="312" spans="1:35" x14ac:dyDescent="0.25">
      <c r="A312" s="4" t="s">
        <v>216</v>
      </c>
      <c r="B312" s="4" t="s">
        <v>17</v>
      </c>
      <c r="C312" t="s">
        <v>202</v>
      </c>
      <c r="D312">
        <v>50</v>
      </c>
      <c r="E312">
        <v>1</v>
      </c>
      <c r="F312">
        <v>0.39500000000000002</v>
      </c>
      <c r="G312">
        <v>1000</v>
      </c>
      <c r="H312">
        <v>10</v>
      </c>
      <c r="I312" t="e">
        <f>VLOOKUP(V312,#REF!,2,FALSE)</f>
        <v>#REF!</v>
      </c>
      <c r="J312">
        <v>0</v>
      </c>
      <c r="K312">
        <v>0</v>
      </c>
      <c r="L312">
        <v>0</v>
      </c>
      <c r="M312" t="e">
        <f t="shared" si="78"/>
        <v>#REF!</v>
      </c>
      <c r="N312" t="e">
        <f t="shared" si="79"/>
        <v>#REF!</v>
      </c>
      <c r="O312" t="e">
        <f>#REF!^2/((G312*#REF!)*(SQRT(1+H312^2)))</f>
        <v>#REF!</v>
      </c>
      <c r="P312" t="e">
        <f t="shared" si="80"/>
        <v>#REF!</v>
      </c>
      <c r="Q312" t="e">
        <f>VLOOKUP(V312,#REF!,4,FALSE)</f>
        <v>#REF!</v>
      </c>
      <c r="R312" s="12" t="e">
        <f>VLOOKUP(V312,#REF!,3,FALSE)</f>
        <v>#REF!</v>
      </c>
      <c r="S312">
        <v>0</v>
      </c>
      <c r="T312">
        <v>0</v>
      </c>
      <c r="U312" t="e">
        <f>IF(W312="","PSSE_Test_"&amp;A312&amp;"_"&amp;#REF!&amp;"_R0"&amp;"_SCR"&amp;ROUND(G312,2)&amp;"_XR"&amp;ROUND(H312,2)&amp;"_P"&amp;E312&amp;"_Q"&amp;VLOOKUP(F312,$AK$3:$AL$7,2,FALSE),"Test_"&amp;A312&amp;"_"&amp;#REF!&amp;"_R0"&amp;"_SCR"&amp;ROUND(G312,2)&amp;"_XR"&amp;ROUND(H312,2)&amp;"_P"&amp;E312&amp;"_Q"&amp;VLOOKUP(F312,$AK$3:$AL$7,2,FALSE)&amp;"_"&amp;W312)</f>
        <v>#REF!</v>
      </c>
      <c r="V312" t="str">
        <f t="shared" si="77"/>
        <v>PSSE_DMAT_HYB_SCR1000_XR10_P1_Q0.395</v>
      </c>
    </row>
    <row r="313" spans="1:35" x14ac:dyDescent="0.25">
      <c r="A313" s="4" t="s">
        <v>217</v>
      </c>
      <c r="B313" s="4" t="s">
        <v>17</v>
      </c>
      <c r="C313" t="s">
        <v>202</v>
      </c>
      <c r="D313">
        <v>50</v>
      </c>
      <c r="E313">
        <v>1</v>
      </c>
      <c r="F313">
        <v>-0.39500000000000002</v>
      </c>
      <c r="G313">
        <v>1000</v>
      </c>
      <c r="H313">
        <v>10</v>
      </c>
      <c r="I313" t="e">
        <f>VLOOKUP(V313,#REF!,2,FALSE)</f>
        <v>#REF!</v>
      </c>
      <c r="J313">
        <v>0</v>
      </c>
      <c r="K313">
        <v>0</v>
      </c>
      <c r="L313">
        <v>0</v>
      </c>
      <c r="M313" t="e">
        <f t="shared" si="78"/>
        <v>#REF!</v>
      </c>
      <c r="N313" t="e">
        <f t="shared" si="79"/>
        <v>#REF!</v>
      </c>
      <c r="O313" t="e">
        <f>#REF!^2/((G313*#REF!)*(SQRT(1+H313^2)))</f>
        <v>#REF!</v>
      </c>
      <c r="P313" t="e">
        <f t="shared" si="80"/>
        <v>#REF!</v>
      </c>
      <c r="Q313" t="e">
        <f>VLOOKUP(V313,#REF!,4,FALSE)</f>
        <v>#REF!</v>
      </c>
      <c r="R313" s="12" t="e">
        <f>VLOOKUP(V313,#REF!,3,FALSE)</f>
        <v>#REF!</v>
      </c>
      <c r="S313">
        <v>0</v>
      </c>
      <c r="T313">
        <v>0</v>
      </c>
      <c r="U313" t="e">
        <f>IF(W313="","PSSE_Test_"&amp;A313&amp;"_"&amp;#REF!&amp;"_R0"&amp;"_SCR"&amp;ROUND(G313,2)&amp;"_XR"&amp;ROUND(H313,2)&amp;"_P"&amp;E313&amp;"_Q"&amp;VLOOKUP(F313,$AK$3:$AL$7,2,FALSE),"Test_"&amp;A313&amp;"_"&amp;#REF!&amp;"_R0"&amp;"_SCR"&amp;ROUND(G313,2)&amp;"_XR"&amp;ROUND(H313,2)&amp;"_P"&amp;E313&amp;"_Q"&amp;VLOOKUP(F313,$AK$3:$AL$7,2,FALSE)&amp;"_"&amp;W313)</f>
        <v>#REF!</v>
      </c>
      <c r="V313" t="str">
        <f t="shared" si="77"/>
        <v>PSSE_DMAT_HYB_SCR1000_XR10_P1_Q-0.395</v>
      </c>
    </row>
    <row r="314" spans="1:35" x14ac:dyDescent="0.25">
      <c r="A314" s="4" t="s">
        <v>218</v>
      </c>
      <c r="B314" s="4" t="s">
        <v>17</v>
      </c>
      <c r="C314" t="s">
        <v>203</v>
      </c>
      <c r="D314">
        <v>50</v>
      </c>
      <c r="E314">
        <v>1</v>
      </c>
      <c r="F314">
        <v>0.39500000000000002</v>
      </c>
      <c r="G314">
        <v>1000</v>
      </c>
      <c r="H314">
        <v>10</v>
      </c>
      <c r="I314" t="e">
        <f>VLOOKUP(V314,#REF!,2,FALSE)</f>
        <v>#REF!</v>
      </c>
      <c r="J314">
        <v>0</v>
      </c>
      <c r="K314">
        <v>0</v>
      </c>
      <c r="L314">
        <v>0</v>
      </c>
      <c r="M314" t="e">
        <f t="shared" si="78"/>
        <v>#REF!</v>
      </c>
      <c r="N314" t="e">
        <f t="shared" si="79"/>
        <v>#REF!</v>
      </c>
      <c r="O314" t="e">
        <f>#REF!^2/((G314*#REF!)*(SQRT(1+H314^2)))</f>
        <v>#REF!</v>
      </c>
      <c r="P314" t="e">
        <f t="shared" si="80"/>
        <v>#REF!</v>
      </c>
      <c r="Q314" t="e">
        <f>VLOOKUP(V314,#REF!,4,FALSE)</f>
        <v>#REF!</v>
      </c>
      <c r="R314" s="12" t="e">
        <f>VLOOKUP(V314,#REF!,3,FALSE)</f>
        <v>#REF!</v>
      </c>
      <c r="S314">
        <v>0</v>
      </c>
      <c r="T314">
        <v>0</v>
      </c>
      <c r="U314" t="e">
        <f>IF(W314="","PSSE_Test_"&amp;A314&amp;"_"&amp;#REF!&amp;"_R0"&amp;"_SCR"&amp;ROUND(G314,2)&amp;"_XR"&amp;ROUND(H314,2)&amp;"_P"&amp;E314&amp;"_Q"&amp;VLOOKUP(F314,$AK$3:$AL$7,2,FALSE),"Test_"&amp;A314&amp;"_"&amp;#REF!&amp;"_R0"&amp;"_SCR"&amp;ROUND(G314,2)&amp;"_XR"&amp;ROUND(H314,2)&amp;"_P"&amp;E314&amp;"_Q"&amp;VLOOKUP(F314,$AK$3:$AL$7,2,FALSE)&amp;"_"&amp;W314)</f>
        <v>#REF!</v>
      </c>
      <c r="V314" t="str">
        <f t="shared" si="77"/>
        <v>PSSE_DMAT_HYB_SCR1000_XR10_P1_Q0.395</v>
      </c>
    </row>
    <row r="315" spans="1:35" x14ac:dyDescent="0.25">
      <c r="A315" s="4" t="s">
        <v>219</v>
      </c>
      <c r="B315" s="4" t="s">
        <v>17</v>
      </c>
      <c r="C315" t="s">
        <v>203</v>
      </c>
      <c r="D315">
        <v>50</v>
      </c>
      <c r="E315">
        <v>1</v>
      </c>
      <c r="F315">
        <v>-0.39500000000000002</v>
      </c>
      <c r="G315">
        <v>1000</v>
      </c>
      <c r="H315">
        <v>10</v>
      </c>
      <c r="I315" t="e">
        <f>VLOOKUP(V315,#REF!,2,FALSE)</f>
        <v>#REF!</v>
      </c>
      <c r="J315">
        <v>0</v>
      </c>
      <c r="K315">
        <v>0</v>
      </c>
      <c r="L315">
        <v>0</v>
      </c>
      <c r="M315" t="e">
        <f t="shared" si="78"/>
        <v>#REF!</v>
      </c>
      <c r="N315" t="e">
        <f t="shared" si="79"/>
        <v>#REF!</v>
      </c>
      <c r="O315" t="e">
        <f>#REF!^2/((G315*#REF!)*(SQRT(1+H315^2)))</f>
        <v>#REF!</v>
      </c>
      <c r="P315" t="e">
        <f t="shared" si="80"/>
        <v>#REF!</v>
      </c>
      <c r="Q315" t="e">
        <f>VLOOKUP(V315,#REF!,4,FALSE)</f>
        <v>#REF!</v>
      </c>
      <c r="R315" s="12" t="e">
        <f>VLOOKUP(V315,#REF!,3,FALSE)</f>
        <v>#REF!</v>
      </c>
      <c r="S315">
        <v>0</v>
      </c>
      <c r="T315">
        <v>0</v>
      </c>
      <c r="U315" t="e">
        <f>IF(W315="","PSSE_Test_"&amp;A315&amp;"_"&amp;#REF!&amp;"_R0"&amp;"_SCR"&amp;ROUND(G315,2)&amp;"_XR"&amp;ROUND(H315,2)&amp;"_P"&amp;E315&amp;"_Q"&amp;VLOOKUP(F315,$AK$3:$AL$7,2,FALSE),"Test_"&amp;A315&amp;"_"&amp;#REF!&amp;"_R0"&amp;"_SCR"&amp;ROUND(G315,2)&amp;"_XR"&amp;ROUND(H315,2)&amp;"_P"&amp;E315&amp;"_Q"&amp;VLOOKUP(F315,$AK$3:$AL$7,2,FALSE)&amp;"_"&amp;W315)</f>
        <v>#REF!</v>
      </c>
      <c r="V315" t="str">
        <f t="shared" si="77"/>
        <v>PSSE_DMAT_HYB_SCR1000_XR10_P1_Q-0.395</v>
      </c>
    </row>
    <row r="316" spans="1:35" x14ac:dyDescent="0.25">
      <c r="A316" s="4" t="s">
        <v>220</v>
      </c>
      <c r="B316" s="4" t="s">
        <v>17</v>
      </c>
      <c r="C316" t="s">
        <v>204</v>
      </c>
      <c r="D316">
        <v>50</v>
      </c>
      <c r="E316">
        <v>1</v>
      </c>
      <c r="F316">
        <v>0.39500000000000002</v>
      </c>
      <c r="G316">
        <v>1000</v>
      </c>
      <c r="H316">
        <v>10</v>
      </c>
      <c r="I316" t="e">
        <f>VLOOKUP(V316,#REF!,2,FALSE)</f>
        <v>#REF!</v>
      </c>
      <c r="J316">
        <v>0</v>
      </c>
      <c r="K316">
        <v>0</v>
      </c>
      <c r="L316">
        <v>0</v>
      </c>
      <c r="M316" t="e">
        <f t="shared" si="78"/>
        <v>#REF!</v>
      </c>
      <c r="N316" t="e">
        <f t="shared" si="79"/>
        <v>#REF!</v>
      </c>
      <c r="O316" t="e">
        <f>#REF!^2/((G316*#REF!)*(SQRT(1+H316^2)))</f>
        <v>#REF!</v>
      </c>
      <c r="P316" t="e">
        <f t="shared" si="80"/>
        <v>#REF!</v>
      </c>
      <c r="Q316" t="e">
        <f>VLOOKUP(V316,#REF!,4,FALSE)</f>
        <v>#REF!</v>
      </c>
      <c r="R316" s="12" t="e">
        <f>VLOOKUP(V316,#REF!,3,FALSE)</f>
        <v>#REF!</v>
      </c>
      <c r="S316">
        <v>0</v>
      </c>
      <c r="T316">
        <v>0</v>
      </c>
      <c r="U316" t="e">
        <f>IF(W316="","PSSE_Test_"&amp;A316&amp;"_"&amp;#REF!&amp;"_R0"&amp;"_SCR"&amp;ROUND(G316,2)&amp;"_XR"&amp;ROUND(H316,2)&amp;"_P"&amp;E316&amp;"_Q"&amp;VLOOKUP(F316,$AK$3:$AL$7,2,FALSE),"Test_"&amp;A316&amp;"_"&amp;#REF!&amp;"_R0"&amp;"_SCR"&amp;ROUND(G316,2)&amp;"_XR"&amp;ROUND(H316,2)&amp;"_P"&amp;E316&amp;"_Q"&amp;VLOOKUP(F316,$AK$3:$AL$7,2,FALSE)&amp;"_"&amp;W316)</f>
        <v>#REF!</v>
      </c>
      <c r="V316" t="str">
        <f t="shared" si="77"/>
        <v>PSSE_DMAT_HYB_SCR1000_XR10_P1_Q0.395</v>
      </c>
    </row>
    <row r="317" spans="1:35" x14ac:dyDescent="0.25">
      <c r="A317" s="4" t="s">
        <v>221</v>
      </c>
      <c r="B317" s="4" t="s">
        <v>17</v>
      </c>
      <c r="C317" t="s">
        <v>204</v>
      </c>
      <c r="D317">
        <v>50</v>
      </c>
      <c r="E317">
        <v>1</v>
      </c>
      <c r="F317">
        <v>-0.39500000000000002</v>
      </c>
      <c r="G317">
        <v>1000</v>
      </c>
      <c r="H317">
        <v>10</v>
      </c>
      <c r="I317" t="e">
        <f>VLOOKUP(V317,#REF!,2,FALSE)</f>
        <v>#REF!</v>
      </c>
      <c r="J317">
        <v>0</v>
      </c>
      <c r="K317">
        <v>0</v>
      </c>
      <c r="L317">
        <v>0</v>
      </c>
      <c r="M317" t="e">
        <f t="shared" si="78"/>
        <v>#REF!</v>
      </c>
      <c r="N317" t="e">
        <f t="shared" si="79"/>
        <v>#REF!</v>
      </c>
      <c r="O317" t="e">
        <f>#REF!^2/((G317*#REF!)*(SQRT(1+H317^2)))</f>
        <v>#REF!</v>
      </c>
      <c r="P317" t="e">
        <f t="shared" si="80"/>
        <v>#REF!</v>
      </c>
      <c r="Q317" t="e">
        <f>VLOOKUP(V317,#REF!,4,FALSE)</f>
        <v>#REF!</v>
      </c>
      <c r="R317" s="12" t="e">
        <f>VLOOKUP(V317,#REF!,3,FALSE)</f>
        <v>#REF!</v>
      </c>
      <c r="S317">
        <v>0</v>
      </c>
      <c r="T317">
        <v>0</v>
      </c>
      <c r="U317" t="e">
        <f>IF(W317="","PSSE_Test_"&amp;A317&amp;"_"&amp;#REF!&amp;"_R0"&amp;"_SCR"&amp;ROUND(G317,2)&amp;"_XR"&amp;ROUND(H317,2)&amp;"_P"&amp;E317&amp;"_Q"&amp;VLOOKUP(F317,$AK$3:$AL$7,2,FALSE),"Test_"&amp;A317&amp;"_"&amp;#REF!&amp;"_R0"&amp;"_SCR"&amp;ROUND(G317,2)&amp;"_XR"&amp;ROUND(H317,2)&amp;"_P"&amp;E317&amp;"_Q"&amp;VLOOKUP(F317,$AK$3:$AL$7,2,FALSE)&amp;"_"&amp;W317)</f>
        <v>#REF!</v>
      </c>
      <c r="V317" t="str">
        <f t="shared" si="77"/>
        <v>PSSE_DMAT_HYB_SCR1000_XR10_P1_Q-0.395</v>
      </c>
    </row>
    <row r="318" spans="1:35" x14ac:dyDescent="0.25">
      <c r="A318" s="14" t="s">
        <v>222</v>
      </c>
      <c r="B318" s="4" t="s">
        <v>17</v>
      </c>
      <c r="C318" t="s">
        <v>204</v>
      </c>
      <c r="D318">
        <v>50</v>
      </c>
      <c r="E318">
        <v>0</v>
      </c>
      <c r="F318">
        <v>0.39500000000000002</v>
      </c>
      <c r="G318">
        <v>1000</v>
      </c>
      <c r="H318">
        <v>10</v>
      </c>
      <c r="I318" t="e">
        <f>VLOOKUP(V318,#REF!,2,FALSE)</f>
        <v>#REF!</v>
      </c>
      <c r="J318">
        <v>0</v>
      </c>
      <c r="K318">
        <v>0</v>
      </c>
      <c r="L318">
        <v>0</v>
      </c>
      <c r="M318" t="e">
        <f t="shared" si="78"/>
        <v>#REF!</v>
      </c>
      <c r="N318" t="e">
        <f t="shared" si="79"/>
        <v>#REF!</v>
      </c>
      <c r="O318" t="e">
        <f>#REF!^2/((G318*#REF!)*(SQRT(1+H318^2)))</f>
        <v>#REF!</v>
      </c>
      <c r="P318" t="e">
        <f t="shared" si="80"/>
        <v>#REF!</v>
      </c>
      <c r="Q318" t="e">
        <f>VLOOKUP(V318,#REF!,4,FALSE)</f>
        <v>#REF!</v>
      </c>
      <c r="R318" s="12" t="e">
        <f>VLOOKUP(V318,#REF!,3,FALSE)</f>
        <v>#REF!</v>
      </c>
      <c r="S318">
        <v>0</v>
      </c>
      <c r="T318">
        <v>0</v>
      </c>
      <c r="U318" t="e">
        <f>IF(W318="","PSSE_Test_"&amp;A318&amp;"_"&amp;#REF!&amp;"_R0"&amp;"_SCR"&amp;ROUND(G318,2)&amp;"_XR"&amp;ROUND(H318,2)&amp;"_P"&amp;E318&amp;"_Q"&amp;VLOOKUP(F318,$AK$3:$AL$7,2,FALSE),"Test_"&amp;A318&amp;"_"&amp;#REF!&amp;"_R0"&amp;"_SCR"&amp;ROUND(G318,2)&amp;"_XR"&amp;ROUND(H318,2)&amp;"_P"&amp;E318&amp;"_Q"&amp;VLOOKUP(F318,$AK$3:$AL$7,2,FALSE)&amp;"_"&amp;W318)</f>
        <v>#REF!</v>
      </c>
      <c r="V318" t="str">
        <f t="shared" si="77"/>
        <v>PSSE_DMAT_HYB_SCR1000_XR10_P0_Q0.395</v>
      </c>
    </row>
    <row r="319" spans="1:35" x14ac:dyDescent="0.25">
      <c r="A319" s="4" t="s">
        <v>223</v>
      </c>
      <c r="B319" s="4" t="s">
        <v>17</v>
      </c>
      <c r="C319" t="s">
        <v>204</v>
      </c>
      <c r="D319">
        <v>50</v>
      </c>
      <c r="E319">
        <v>0</v>
      </c>
      <c r="F319">
        <v>-0.39500000000000002</v>
      </c>
      <c r="G319">
        <v>1000</v>
      </c>
      <c r="H319">
        <v>10</v>
      </c>
      <c r="I319" t="e">
        <f>VLOOKUP(V319,#REF!,2,FALSE)</f>
        <v>#REF!</v>
      </c>
      <c r="J319">
        <v>0</v>
      </c>
      <c r="K319">
        <v>0</v>
      </c>
      <c r="L319">
        <v>0</v>
      </c>
      <c r="M319" t="e">
        <f t="shared" si="78"/>
        <v>#REF!</v>
      </c>
      <c r="N319" t="e">
        <f t="shared" si="79"/>
        <v>#REF!</v>
      </c>
      <c r="O319" t="e">
        <f>#REF!^2/((G319*#REF!)*(SQRT(1+H319^2)))</f>
        <v>#REF!</v>
      </c>
      <c r="P319" t="e">
        <f t="shared" si="80"/>
        <v>#REF!</v>
      </c>
      <c r="Q319" t="e">
        <f>VLOOKUP(V319,#REF!,4,FALSE)</f>
        <v>#REF!</v>
      </c>
      <c r="R319" s="12" t="e">
        <f>VLOOKUP(V319,#REF!,3,FALSE)</f>
        <v>#REF!</v>
      </c>
      <c r="S319">
        <v>0</v>
      </c>
      <c r="T319">
        <v>0</v>
      </c>
      <c r="U319" t="e">
        <f>IF(W319="","PSSE_Test_"&amp;A319&amp;"_"&amp;#REF!&amp;"_R0"&amp;"_SCR"&amp;ROUND(G319,2)&amp;"_XR"&amp;ROUND(H319,2)&amp;"_P"&amp;E319&amp;"_Q"&amp;VLOOKUP(F319,$AK$3:$AL$7,2,FALSE),"Test_"&amp;A319&amp;"_"&amp;#REF!&amp;"_R0"&amp;"_SCR"&amp;ROUND(G319,2)&amp;"_XR"&amp;ROUND(H319,2)&amp;"_P"&amp;E319&amp;"_Q"&amp;VLOOKUP(F319,$AK$3:$AL$7,2,FALSE)&amp;"_"&amp;W319)</f>
        <v>#REF!</v>
      </c>
      <c r="V319" t="str">
        <f t="shared" si="77"/>
        <v>PSSE_DMAT_HYB_SCR1000_XR10_P0_Q-0.395</v>
      </c>
    </row>
    <row r="320" spans="1:35" x14ac:dyDescent="0.25">
      <c r="A320" s="4" t="s">
        <v>224</v>
      </c>
      <c r="B320" s="4" t="s">
        <v>17</v>
      </c>
      <c r="C320" t="s">
        <v>205</v>
      </c>
      <c r="D320">
        <v>50</v>
      </c>
      <c r="E320">
        <v>1</v>
      </c>
      <c r="F320">
        <v>0.39500000000000002</v>
      </c>
      <c r="G320">
        <v>1000</v>
      </c>
      <c r="H320">
        <v>10</v>
      </c>
      <c r="I320" t="e">
        <f>VLOOKUP(V320,#REF!,2,FALSE)</f>
        <v>#REF!</v>
      </c>
      <c r="J320">
        <v>0</v>
      </c>
      <c r="K320">
        <v>0</v>
      </c>
      <c r="L320">
        <v>0</v>
      </c>
      <c r="M320" t="e">
        <f t="shared" si="78"/>
        <v>#REF!</v>
      </c>
      <c r="N320" t="e">
        <f t="shared" si="79"/>
        <v>#REF!</v>
      </c>
      <c r="O320" t="e">
        <f>#REF!^2/((G320*#REF!)*(SQRT(1+H320^2)))</f>
        <v>#REF!</v>
      </c>
      <c r="P320" t="e">
        <f t="shared" si="80"/>
        <v>#REF!</v>
      </c>
      <c r="Q320" t="e">
        <f>VLOOKUP(V320,#REF!,4,FALSE)</f>
        <v>#REF!</v>
      </c>
      <c r="R320" s="12" t="e">
        <f>VLOOKUP(V320,#REF!,3,FALSE)</f>
        <v>#REF!</v>
      </c>
      <c r="S320">
        <v>0</v>
      </c>
      <c r="T320">
        <v>0</v>
      </c>
      <c r="U320" t="e">
        <f>IF(W320="","PSSE_Test_"&amp;A320&amp;"_"&amp;#REF!&amp;"_R0"&amp;"_SCR"&amp;ROUND(G320,2)&amp;"_XR"&amp;ROUND(H320,2)&amp;"_P"&amp;E320&amp;"_Q"&amp;VLOOKUP(F320,$AK$3:$AL$7,2,FALSE),"Test_"&amp;A320&amp;"_"&amp;#REF!&amp;"_R0"&amp;"_SCR"&amp;ROUND(G320,2)&amp;"_XR"&amp;ROUND(H320,2)&amp;"_P"&amp;E320&amp;"_Q"&amp;VLOOKUP(F320,$AK$3:$AL$7,2,FALSE)&amp;"_"&amp;W320)</f>
        <v>#REF!</v>
      </c>
      <c r="V320" t="str">
        <f t="shared" si="77"/>
        <v>PSSE_DMAT_HYB_SCR1000_XR10_P1_Q0.395</v>
      </c>
    </row>
    <row r="321" spans="1:22" x14ac:dyDescent="0.25">
      <c r="A321" s="4" t="s">
        <v>225</v>
      </c>
      <c r="B321" s="4" t="s">
        <v>17</v>
      </c>
      <c r="C321" t="s">
        <v>205</v>
      </c>
      <c r="D321">
        <v>50</v>
      </c>
      <c r="E321">
        <v>1</v>
      </c>
      <c r="F321">
        <v>-0.39500000000000002</v>
      </c>
      <c r="G321">
        <v>1000</v>
      </c>
      <c r="H321">
        <v>10</v>
      </c>
      <c r="I321" t="e">
        <f>VLOOKUP(V321,#REF!,2,FALSE)</f>
        <v>#REF!</v>
      </c>
      <c r="J321">
        <v>0</v>
      </c>
      <c r="K321">
        <v>0</v>
      </c>
      <c r="L321">
        <v>0</v>
      </c>
      <c r="M321" t="e">
        <f t="shared" si="78"/>
        <v>#REF!</v>
      </c>
      <c r="N321" t="e">
        <f t="shared" si="79"/>
        <v>#REF!</v>
      </c>
      <c r="O321" t="e">
        <f>#REF!^2/((G321*#REF!)*(SQRT(1+H321^2)))</f>
        <v>#REF!</v>
      </c>
      <c r="P321" t="e">
        <f t="shared" si="80"/>
        <v>#REF!</v>
      </c>
      <c r="Q321" t="e">
        <f>VLOOKUP(V321,#REF!,4,FALSE)</f>
        <v>#REF!</v>
      </c>
      <c r="R321" s="12" t="e">
        <f>VLOOKUP(V321,#REF!,3,FALSE)</f>
        <v>#REF!</v>
      </c>
      <c r="S321">
        <v>0</v>
      </c>
      <c r="T321">
        <v>0</v>
      </c>
      <c r="U321" t="e">
        <f>IF(W321="","PSSE_Test_"&amp;A321&amp;"_"&amp;#REF!&amp;"_R0"&amp;"_SCR"&amp;ROUND(G321,2)&amp;"_XR"&amp;ROUND(H321,2)&amp;"_P"&amp;E321&amp;"_Q"&amp;VLOOKUP(F321,$AK$3:$AL$7,2,FALSE),"Test_"&amp;A321&amp;"_"&amp;#REF!&amp;"_R0"&amp;"_SCR"&amp;ROUND(G321,2)&amp;"_XR"&amp;ROUND(H321,2)&amp;"_P"&amp;E321&amp;"_Q"&amp;VLOOKUP(F321,$AK$3:$AL$7,2,FALSE)&amp;"_"&amp;W321)</f>
        <v>#REF!</v>
      </c>
      <c r="V321" t="str">
        <f t="shared" si="77"/>
        <v>PSSE_DMAT_HYB_SCR1000_XR10_P1_Q-0.395</v>
      </c>
    </row>
    <row r="322" spans="1:22" x14ac:dyDescent="0.25">
      <c r="A322" s="4" t="s">
        <v>226</v>
      </c>
      <c r="B322" s="4" t="s">
        <v>17</v>
      </c>
      <c r="C322" t="s">
        <v>205</v>
      </c>
      <c r="D322">
        <v>50</v>
      </c>
      <c r="E322">
        <v>0</v>
      </c>
      <c r="F322">
        <v>0.39500000000000002</v>
      </c>
      <c r="G322">
        <v>1000</v>
      </c>
      <c r="H322">
        <v>10</v>
      </c>
      <c r="I322" t="e">
        <f>VLOOKUP(V322,#REF!,2,FALSE)</f>
        <v>#REF!</v>
      </c>
      <c r="J322">
        <v>0</v>
      </c>
      <c r="K322">
        <v>0</v>
      </c>
      <c r="L322">
        <v>0</v>
      </c>
      <c r="M322" t="e">
        <f t="shared" si="78"/>
        <v>#REF!</v>
      </c>
      <c r="N322" t="e">
        <f t="shared" si="79"/>
        <v>#REF!</v>
      </c>
      <c r="O322" t="e">
        <f>#REF!^2/((G322*#REF!)*(SQRT(1+H322^2)))</f>
        <v>#REF!</v>
      </c>
      <c r="P322" t="e">
        <f t="shared" si="80"/>
        <v>#REF!</v>
      </c>
      <c r="Q322" t="e">
        <f>VLOOKUP(V322,#REF!,4,FALSE)</f>
        <v>#REF!</v>
      </c>
      <c r="R322" s="12" t="e">
        <f>VLOOKUP(V322,#REF!,3,FALSE)</f>
        <v>#REF!</v>
      </c>
      <c r="S322">
        <v>0</v>
      </c>
      <c r="T322">
        <v>0</v>
      </c>
      <c r="U322" t="e">
        <f>IF(W322="","PSSE_Test_"&amp;A322&amp;"_"&amp;#REF!&amp;"_R0"&amp;"_SCR"&amp;ROUND(G322,2)&amp;"_XR"&amp;ROUND(H322,2)&amp;"_P"&amp;E322&amp;"_Q"&amp;VLOOKUP(F322,$AK$3:$AL$7,2,FALSE),"Test_"&amp;A322&amp;"_"&amp;#REF!&amp;"_R0"&amp;"_SCR"&amp;ROUND(G322,2)&amp;"_XR"&amp;ROUND(H322,2)&amp;"_P"&amp;E322&amp;"_Q"&amp;VLOOKUP(F322,$AK$3:$AL$7,2,FALSE)&amp;"_"&amp;W322)</f>
        <v>#REF!</v>
      </c>
      <c r="V322" t="str">
        <f t="shared" si="77"/>
        <v>PSSE_DMAT_HYB_SCR1000_XR10_P0_Q0.395</v>
      </c>
    </row>
    <row r="323" spans="1:22" x14ac:dyDescent="0.25">
      <c r="A323" s="4" t="s">
        <v>227</v>
      </c>
      <c r="B323" s="4" t="s">
        <v>17</v>
      </c>
      <c r="C323" t="s">
        <v>205</v>
      </c>
      <c r="D323">
        <v>50</v>
      </c>
      <c r="E323">
        <v>0</v>
      </c>
      <c r="F323">
        <v>-0.39500000000000002</v>
      </c>
      <c r="G323">
        <v>1000</v>
      </c>
      <c r="H323">
        <v>10</v>
      </c>
      <c r="I323" t="e">
        <f>VLOOKUP(V323,#REF!,2,FALSE)</f>
        <v>#REF!</v>
      </c>
      <c r="J323">
        <v>0</v>
      </c>
      <c r="K323">
        <v>0</v>
      </c>
      <c r="L323">
        <v>0</v>
      </c>
      <c r="M323" t="e">
        <f t="shared" si="78"/>
        <v>#REF!</v>
      </c>
      <c r="N323" t="e">
        <f t="shared" si="79"/>
        <v>#REF!</v>
      </c>
      <c r="O323" t="e">
        <f>#REF!^2/((G323*#REF!)*(SQRT(1+H323^2)))</f>
        <v>#REF!</v>
      </c>
      <c r="P323" t="e">
        <f t="shared" si="80"/>
        <v>#REF!</v>
      </c>
      <c r="Q323" t="e">
        <f>VLOOKUP(V323,#REF!,4,FALSE)</f>
        <v>#REF!</v>
      </c>
      <c r="R323" s="12" t="e">
        <f>VLOOKUP(V323,#REF!,3,FALSE)</f>
        <v>#REF!</v>
      </c>
      <c r="S323">
        <v>0</v>
      </c>
      <c r="T323">
        <v>0</v>
      </c>
      <c r="U323" t="e">
        <f>IF(W323="","PSSE_Test_"&amp;A323&amp;"_"&amp;#REF!&amp;"_R0"&amp;"_SCR"&amp;ROUND(G323,2)&amp;"_XR"&amp;ROUND(H323,2)&amp;"_P"&amp;E323&amp;"_Q"&amp;VLOOKUP(F323,$AK$3:$AL$7,2,FALSE),"Test_"&amp;A323&amp;"_"&amp;#REF!&amp;"_R0"&amp;"_SCR"&amp;ROUND(G323,2)&amp;"_XR"&amp;ROUND(H323,2)&amp;"_P"&amp;E323&amp;"_Q"&amp;VLOOKUP(F323,$AK$3:$AL$7,2,FALSE)&amp;"_"&amp;W323)</f>
        <v>#REF!</v>
      </c>
      <c r="V323" t="str">
        <f t="shared" ref="V323:V386" si="81">"PSSE_DMAT_HYB_SCR"&amp;ROUND(G323,2)&amp;"_XR"&amp;ROUND(H323,2)&amp;"_P"&amp;E323&amp;"_Q"&amp;F323</f>
        <v>PSSE_DMAT_HYB_SCR1000_XR10_P0_Q-0.395</v>
      </c>
    </row>
    <row r="324" spans="1:22" x14ac:dyDescent="0.25">
      <c r="A324" s="4" t="s">
        <v>228</v>
      </c>
      <c r="B324" s="4" t="s">
        <v>17</v>
      </c>
      <c r="C324" t="s">
        <v>206</v>
      </c>
      <c r="D324">
        <v>50</v>
      </c>
      <c r="E324">
        <v>1</v>
      </c>
      <c r="F324">
        <v>0.39500000000000002</v>
      </c>
      <c r="G324">
        <v>1000</v>
      </c>
      <c r="H324">
        <v>10</v>
      </c>
      <c r="I324" t="e">
        <f>VLOOKUP(V324,#REF!,2,FALSE)</f>
        <v>#REF!</v>
      </c>
      <c r="J324">
        <v>0</v>
      </c>
      <c r="K324">
        <v>0</v>
      </c>
      <c r="L324">
        <v>0</v>
      </c>
      <c r="M324" t="e">
        <f t="shared" si="78"/>
        <v>#REF!</v>
      </c>
      <c r="N324" t="e">
        <f t="shared" si="79"/>
        <v>#REF!</v>
      </c>
      <c r="O324" t="e">
        <f>#REF!^2/((G324*#REF!)*(SQRT(1+H324^2)))</f>
        <v>#REF!</v>
      </c>
      <c r="P324" t="e">
        <f t="shared" si="80"/>
        <v>#REF!</v>
      </c>
      <c r="Q324" t="e">
        <f>VLOOKUP(V324,#REF!,4,FALSE)</f>
        <v>#REF!</v>
      </c>
      <c r="R324" s="12" t="e">
        <f>VLOOKUP(V324,#REF!,3,FALSE)</f>
        <v>#REF!</v>
      </c>
      <c r="S324">
        <v>0</v>
      </c>
      <c r="T324">
        <v>0</v>
      </c>
      <c r="U324" t="e">
        <f>IF(W324="","PSSE_Test_"&amp;A324&amp;"_"&amp;#REF!&amp;"_R0"&amp;"_SCR"&amp;ROUND(G324,2)&amp;"_XR"&amp;ROUND(H324,2)&amp;"_P"&amp;E324&amp;"_Q"&amp;VLOOKUP(F324,$AK$3:$AL$7,2,FALSE),"Test_"&amp;A324&amp;"_"&amp;#REF!&amp;"_R0"&amp;"_SCR"&amp;ROUND(G324,2)&amp;"_XR"&amp;ROUND(H324,2)&amp;"_P"&amp;E324&amp;"_Q"&amp;VLOOKUP(F324,$AK$3:$AL$7,2,FALSE)&amp;"_"&amp;W324)</f>
        <v>#REF!</v>
      </c>
      <c r="V324" t="str">
        <f t="shared" si="81"/>
        <v>PSSE_DMAT_HYB_SCR1000_XR10_P1_Q0.395</v>
      </c>
    </row>
    <row r="325" spans="1:22" x14ac:dyDescent="0.25">
      <c r="A325" s="4" t="s">
        <v>229</v>
      </c>
      <c r="B325" s="4" t="s">
        <v>17</v>
      </c>
      <c r="C325" t="s">
        <v>206</v>
      </c>
      <c r="D325">
        <v>50</v>
      </c>
      <c r="E325">
        <v>1</v>
      </c>
      <c r="F325">
        <v>-0.39500000000000002</v>
      </c>
      <c r="G325">
        <v>1000</v>
      </c>
      <c r="H325">
        <v>10</v>
      </c>
      <c r="I325" t="e">
        <f>VLOOKUP(V325,#REF!,2,FALSE)</f>
        <v>#REF!</v>
      </c>
      <c r="J325">
        <v>0</v>
      </c>
      <c r="K325">
        <v>0</v>
      </c>
      <c r="L325">
        <v>0</v>
      </c>
      <c r="M325" t="e">
        <f t="shared" si="78"/>
        <v>#REF!</v>
      </c>
      <c r="N325" t="e">
        <f t="shared" si="79"/>
        <v>#REF!</v>
      </c>
      <c r="O325" t="e">
        <f>#REF!^2/((G325*#REF!)*(SQRT(1+H325^2)))</f>
        <v>#REF!</v>
      </c>
      <c r="P325" t="e">
        <f t="shared" si="80"/>
        <v>#REF!</v>
      </c>
      <c r="Q325" t="e">
        <f>VLOOKUP(V325,#REF!,4,FALSE)</f>
        <v>#REF!</v>
      </c>
      <c r="R325" s="12" t="e">
        <f>VLOOKUP(V325,#REF!,3,FALSE)</f>
        <v>#REF!</v>
      </c>
      <c r="S325">
        <v>0</v>
      </c>
      <c r="T325">
        <v>0</v>
      </c>
      <c r="U325" t="e">
        <f>IF(W325="","PSSE_Test_"&amp;A325&amp;"_"&amp;#REF!&amp;"_R0"&amp;"_SCR"&amp;ROUND(G325,2)&amp;"_XR"&amp;ROUND(H325,2)&amp;"_P"&amp;E325&amp;"_Q"&amp;VLOOKUP(F325,$AK$3:$AL$7,2,FALSE),"Test_"&amp;A325&amp;"_"&amp;#REF!&amp;"_R0"&amp;"_SCR"&amp;ROUND(G325,2)&amp;"_XR"&amp;ROUND(H325,2)&amp;"_P"&amp;E325&amp;"_Q"&amp;VLOOKUP(F325,$AK$3:$AL$7,2,FALSE)&amp;"_"&amp;W325)</f>
        <v>#REF!</v>
      </c>
      <c r="V325" t="str">
        <f t="shared" si="81"/>
        <v>PSSE_DMAT_HYB_SCR1000_XR10_P1_Q-0.395</v>
      </c>
    </row>
    <row r="326" spans="1:22" x14ac:dyDescent="0.25">
      <c r="A326" s="4" t="s">
        <v>230</v>
      </c>
      <c r="B326" s="4" t="s">
        <v>17</v>
      </c>
      <c r="C326" t="s">
        <v>206</v>
      </c>
      <c r="D326">
        <v>50</v>
      </c>
      <c r="E326">
        <v>0</v>
      </c>
      <c r="F326">
        <v>0.39500000000000002</v>
      </c>
      <c r="G326">
        <v>1000</v>
      </c>
      <c r="H326">
        <v>10</v>
      </c>
      <c r="I326" t="e">
        <f>VLOOKUP(V326,#REF!,2,FALSE)</f>
        <v>#REF!</v>
      </c>
      <c r="J326">
        <v>0</v>
      </c>
      <c r="K326">
        <v>0</v>
      </c>
      <c r="L326">
        <v>0</v>
      </c>
      <c r="M326" t="e">
        <f t="shared" si="78"/>
        <v>#REF!</v>
      </c>
      <c r="N326" t="e">
        <f t="shared" si="79"/>
        <v>#REF!</v>
      </c>
      <c r="O326" t="e">
        <f>#REF!^2/((G326*#REF!)*(SQRT(1+H326^2)))</f>
        <v>#REF!</v>
      </c>
      <c r="P326" t="e">
        <f t="shared" si="80"/>
        <v>#REF!</v>
      </c>
      <c r="Q326" t="e">
        <f>VLOOKUP(V326,#REF!,4,FALSE)</f>
        <v>#REF!</v>
      </c>
      <c r="R326" s="12" t="e">
        <f>VLOOKUP(V326,#REF!,3,FALSE)</f>
        <v>#REF!</v>
      </c>
      <c r="S326">
        <v>0</v>
      </c>
      <c r="T326">
        <v>0</v>
      </c>
      <c r="U326" t="e">
        <f>IF(W326="","PSSE_Test_"&amp;A326&amp;"_"&amp;#REF!&amp;"_R0"&amp;"_SCR"&amp;ROUND(G326,2)&amp;"_XR"&amp;ROUND(H326,2)&amp;"_P"&amp;E326&amp;"_Q"&amp;VLOOKUP(F326,$AK$3:$AL$7,2,FALSE),"Test_"&amp;A326&amp;"_"&amp;#REF!&amp;"_R0"&amp;"_SCR"&amp;ROUND(G326,2)&amp;"_XR"&amp;ROUND(H326,2)&amp;"_P"&amp;E326&amp;"_Q"&amp;VLOOKUP(F326,$AK$3:$AL$7,2,FALSE)&amp;"_"&amp;W326)</f>
        <v>#REF!</v>
      </c>
      <c r="V326" t="str">
        <f t="shared" si="81"/>
        <v>PSSE_DMAT_HYB_SCR1000_XR10_P0_Q0.395</v>
      </c>
    </row>
    <row r="327" spans="1:22" x14ac:dyDescent="0.25">
      <c r="A327" s="4" t="s">
        <v>231</v>
      </c>
      <c r="B327" s="4" t="s">
        <v>17</v>
      </c>
      <c r="C327" t="s">
        <v>206</v>
      </c>
      <c r="D327">
        <v>50</v>
      </c>
      <c r="E327">
        <v>0</v>
      </c>
      <c r="F327">
        <v>-0.39500000000000002</v>
      </c>
      <c r="G327">
        <v>1000</v>
      </c>
      <c r="H327">
        <v>10</v>
      </c>
      <c r="I327" t="e">
        <f>VLOOKUP(V327,#REF!,2,FALSE)</f>
        <v>#REF!</v>
      </c>
      <c r="J327">
        <v>0</v>
      </c>
      <c r="K327">
        <v>0</v>
      </c>
      <c r="L327">
        <v>0</v>
      </c>
      <c r="M327" t="e">
        <f t="shared" si="78"/>
        <v>#REF!</v>
      </c>
      <c r="N327" t="e">
        <f t="shared" si="79"/>
        <v>#REF!</v>
      </c>
      <c r="O327" t="e">
        <f>#REF!^2/((G327*#REF!)*(SQRT(1+H327^2)))</f>
        <v>#REF!</v>
      </c>
      <c r="P327" t="e">
        <f t="shared" si="80"/>
        <v>#REF!</v>
      </c>
      <c r="Q327" t="e">
        <f>VLOOKUP(V327,#REF!,4,FALSE)</f>
        <v>#REF!</v>
      </c>
      <c r="R327" s="12" t="e">
        <f>VLOOKUP(V327,#REF!,3,FALSE)</f>
        <v>#REF!</v>
      </c>
      <c r="S327">
        <v>0</v>
      </c>
      <c r="T327">
        <v>0</v>
      </c>
      <c r="U327" t="e">
        <f>IF(W327="","PSSE_Test_"&amp;A327&amp;"_"&amp;#REF!&amp;"_R0"&amp;"_SCR"&amp;ROUND(G327,2)&amp;"_XR"&amp;ROUND(H327,2)&amp;"_P"&amp;E327&amp;"_Q"&amp;VLOOKUP(F327,$AK$3:$AL$7,2,FALSE),"Test_"&amp;A327&amp;"_"&amp;#REF!&amp;"_R0"&amp;"_SCR"&amp;ROUND(G327,2)&amp;"_XR"&amp;ROUND(H327,2)&amp;"_P"&amp;E327&amp;"_Q"&amp;VLOOKUP(F327,$AK$3:$AL$7,2,FALSE)&amp;"_"&amp;W327)</f>
        <v>#REF!</v>
      </c>
      <c r="V327" t="str">
        <f t="shared" si="81"/>
        <v>PSSE_DMAT_HYB_SCR1000_XR10_P0_Q-0.395</v>
      </c>
    </row>
    <row r="328" spans="1:22" x14ac:dyDescent="0.25">
      <c r="A328" s="4" t="s">
        <v>232</v>
      </c>
      <c r="B328" s="4" t="s">
        <v>17</v>
      </c>
      <c r="C328" t="s">
        <v>207</v>
      </c>
      <c r="D328">
        <v>50</v>
      </c>
      <c r="E328">
        <v>1</v>
      </c>
      <c r="F328">
        <v>0.39500000000000002</v>
      </c>
      <c r="G328">
        <v>1000</v>
      </c>
      <c r="H328">
        <v>10</v>
      </c>
      <c r="I328" t="e">
        <f>VLOOKUP(V328,#REF!,2,FALSE)</f>
        <v>#REF!</v>
      </c>
      <c r="J328">
        <v>0</v>
      </c>
      <c r="K328">
        <v>0</v>
      </c>
      <c r="L328">
        <v>0</v>
      </c>
      <c r="M328" t="e">
        <f t="shared" si="78"/>
        <v>#REF!</v>
      </c>
      <c r="N328" t="e">
        <f t="shared" si="79"/>
        <v>#REF!</v>
      </c>
      <c r="O328" t="e">
        <f>#REF!^2/((G328*#REF!)*(SQRT(1+H328^2)))</f>
        <v>#REF!</v>
      </c>
      <c r="P328" t="e">
        <f t="shared" si="80"/>
        <v>#REF!</v>
      </c>
      <c r="Q328" t="e">
        <f>VLOOKUP(V328,#REF!,4,FALSE)</f>
        <v>#REF!</v>
      </c>
      <c r="R328" s="12" t="e">
        <f>VLOOKUP(V328,#REF!,3,FALSE)</f>
        <v>#REF!</v>
      </c>
      <c r="S328">
        <v>0</v>
      </c>
      <c r="T328">
        <v>0</v>
      </c>
      <c r="U328" t="e">
        <f>IF(W328="","PSSE_Test_"&amp;A328&amp;"_"&amp;#REF!&amp;"_R0"&amp;"_SCR"&amp;ROUND(G328,2)&amp;"_XR"&amp;ROUND(H328,2)&amp;"_P"&amp;E328&amp;"_Q"&amp;VLOOKUP(F328,$AK$3:$AL$7,2,FALSE),"Test_"&amp;A328&amp;"_"&amp;#REF!&amp;"_R0"&amp;"_SCR"&amp;ROUND(G328,2)&amp;"_XR"&amp;ROUND(H328,2)&amp;"_P"&amp;E328&amp;"_Q"&amp;VLOOKUP(F328,$AK$3:$AL$7,2,FALSE)&amp;"_"&amp;W328)</f>
        <v>#REF!</v>
      </c>
      <c r="V328" t="str">
        <f t="shared" si="81"/>
        <v>PSSE_DMAT_HYB_SCR1000_XR10_P1_Q0.395</v>
      </c>
    </row>
    <row r="329" spans="1:22" x14ac:dyDescent="0.25">
      <c r="A329" s="4" t="s">
        <v>233</v>
      </c>
      <c r="B329" s="4" t="s">
        <v>17</v>
      </c>
      <c r="C329" t="s">
        <v>207</v>
      </c>
      <c r="D329">
        <v>50</v>
      </c>
      <c r="E329">
        <v>1</v>
      </c>
      <c r="F329">
        <v>-0.39500000000000002</v>
      </c>
      <c r="G329">
        <v>1000</v>
      </c>
      <c r="H329">
        <v>10</v>
      </c>
      <c r="I329" t="e">
        <f>VLOOKUP(V329,#REF!,2,FALSE)</f>
        <v>#REF!</v>
      </c>
      <c r="J329">
        <v>0</v>
      </c>
      <c r="K329">
        <v>0</v>
      </c>
      <c r="L329">
        <v>0</v>
      </c>
      <c r="M329" t="e">
        <f t="shared" si="78"/>
        <v>#REF!</v>
      </c>
      <c r="N329" t="e">
        <f t="shared" si="79"/>
        <v>#REF!</v>
      </c>
      <c r="O329" t="e">
        <f>#REF!^2/((G329*#REF!)*(SQRT(1+H329^2)))</f>
        <v>#REF!</v>
      </c>
      <c r="P329" t="e">
        <f t="shared" si="80"/>
        <v>#REF!</v>
      </c>
      <c r="Q329" t="e">
        <f>VLOOKUP(V329,#REF!,4,FALSE)</f>
        <v>#REF!</v>
      </c>
      <c r="R329" s="12" t="e">
        <f>VLOOKUP(V329,#REF!,3,FALSE)</f>
        <v>#REF!</v>
      </c>
      <c r="S329">
        <v>0</v>
      </c>
      <c r="T329">
        <v>0</v>
      </c>
      <c r="U329" t="e">
        <f>IF(W329="","PSSE_Test_"&amp;A329&amp;"_"&amp;#REF!&amp;"_R0"&amp;"_SCR"&amp;ROUND(G329,2)&amp;"_XR"&amp;ROUND(H329,2)&amp;"_P"&amp;E329&amp;"_Q"&amp;VLOOKUP(F329,$AK$3:$AL$7,2,FALSE),"Test_"&amp;A329&amp;"_"&amp;#REF!&amp;"_R0"&amp;"_SCR"&amp;ROUND(G329,2)&amp;"_XR"&amp;ROUND(H329,2)&amp;"_P"&amp;E329&amp;"_Q"&amp;VLOOKUP(F329,$AK$3:$AL$7,2,FALSE)&amp;"_"&amp;W329)</f>
        <v>#REF!</v>
      </c>
      <c r="V329" t="str">
        <f t="shared" si="81"/>
        <v>PSSE_DMAT_HYB_SCR1000_XR10_P1_Q-0.395</v>
      </c>
    </row>
    <row r="330" spans="1:22" x14ac:dyDescent="0.25">
      <c r="A330" s="4" t="s">
        <v>234</v>
      </c>
      <c r="B330" s="4" t="s">
        <v>17</v>
      </c>
      <c r="C330" t="s">
        <v>207</v>
      </c>
      <c r="D330">
        <v>50</v>
      </c>
      <c r="E330">
        <v>0</v>
      </c>
      <c r="F330">
        <v>0.39500000000000002</v>
      </c>
      <c r="G330">
        <v>1000</v>
      </c>
      <c r="H330">
        <v>10</v>
      </c>
      <c r="I330" t="e">
        <f>VLOOKUP(V330,#REF!,2,FALSE)</f>
        <v>#REF!</v>
      </c>
      <c r="J330">
        <v>0</v>
      </c>
      <c r="K330">
        <v>0</v>
      </c>
      <c r="L330">
        <v>0</v>
      </c>
      <c r="M330" t="e">
        <f t="shared" si="78"/>
        <v>#REF!</v>
      </c>
      <c r="N330" t="e">
        <f t="shared" si="79"/>
        <v>#REF!</v>
      </c>
      <c r="O330" t="e">
        <f>#REF!^2/((G330*#REF!)*(SQRT(1+H330^2)))</f>
        <v>#REF!</v>
      </c>
      <c r="P330" t="e">
        <f t="shared" si="80"/>
        <v>#REF!</v>
      </c>
      <c r="Q330" t="e">
        <f>VLOOKUP(V330,#REF!,4,FALSE)</f>
        <v>#REF!</v>
      </c>
      <c r="R330" s="12" t="e">
        <f>VLOOKUP(V330,#REF!,3,FALSE)</f>
        <v>#REF!</v>
      </c>
      <c r="S330">
        <v>0</v>
      </c>
      <c r="T330">
        <v>0</v>
      </c>
      <c r="U330" t="e">
        <f>IF(W330="","PSSE_Test_"&amp;A330&amp;"_"&amp;#REF!&amp;"_R0"&amp;"_SCR"&amp;ROUND(G330,2)&amp;"_XR"&amp;ROUND(H330,2)&amp;"_P"&amp;E330&amp;"_Q"&amp;VLOOKUP(F330,$AK$3:$AL$7,2,FALSE),"Test_"&amp;A330&amp;"_"&amp;#REF!&amp;"_R0"&amp;"_SCR"&amp;ROUND(G330,2)&amp;"_XR"&amp;ROUND(H330,2)&amp;"_P"&amp;E330&amp;"_Q"&amp;VLOOKUP(F330,$AK$3:$AL$7,2,FALSE)&amp;"_"&amp;W330)</f>
        <v>#REF!</v>
      </c>
      <c r="V330" t="str">
        <f t="shared" si="81"/>
        <v>PSSE_DMAT_HYB_SCR1000_XR10_P0_Q0.395</v>
      </c>
    </row>
    <row r="331" spans="1:22" x14ac:dyDescent="0.25">
      <c r="A331" s="4" t="s">
        <v>235</v>
      </c>
      <c r="B331" s="4" t="s">
        <v>17</v>
      </c>
      <c r="C331" t="s">
        <v>207</v>
      </c>
      <c r="D331">
        <v>50</v>
      </c>
      <c r="E331">
        <v>0</v>
      </c>
      <c r="F331">
        <v>-0.39500000000000002</v>
      </c>
      <c r="G331">
        <v>1000</v>
      </c>
      <c r="H331">
        <v>10</v>
      </c>
      <c r="I331" t="e">
        <f>VLOOKUP(V331,#REF!,2,FALSE)</f>
        <v>#REF!</v>
      </c>
      <c r="J331">
        <v>0</v>
      </c>
      <c r="K331">
        <v>0</v>
      </c>
      <c r="L331">
        <v>0</v>
      </c>
      <c r="M331" t="e">
        <f t="shared" si="78"/>
        <v>#REF!</v>
      </c>
      <c r="N331" t="e">
        <f t="shared" si="79"/>
        <v>#REF!</v>
      </c>
      <c r="O331" t="e">
        <f>#REF!^2/((G331*#REF!)*(SQRT(1+H331^2)))</f>
        <v>#REF!</v>
      </c>
      <c r="P331" t="e">
        <f t="shared" si="80"/>
        <v>#REF!</v>
      </c>
      <c r="Q331" t="e">
        <f>VLOOKUP(V331,#REF!,4,FALSE)</f>
        <v>#REF!</v>
      </c>
      <c r="R331" s="12" t="e">
        <f>VLOOKUP(V331,#REF!,3,FALSE)</f>
        <v>#REF!</v>
      </c>
      <c r="S331">
        <v>0</v>
      </c>
      <c r="T331">
        <v>0</v>
      </c>
      <c r="U331" t="e">
        <f>IF(W331="","PSSE_Test_"&amp;A331&amp;"_"&amp;#REF!&amp;"_R0"&amp;"_SCR"&amp;ROUND(G331,2)&amp;"_XR"&amp;ROUND(H331,2)&amp;"_P"&amp;E331&amp;"_Q"&amp;VLOOKUP(F331,$AK$3:$AL$7,2,FALSE),"Test_"&amp;A331&amp;"_"&amp;#REF!&amp;"_R0"&amp;"_SCR"&amp;ROUND(G331,2)&amp;"_XR"&amp;ROUND(H331,2)&amp;"_P"&amp;E331&amp;"_Q"&amp;VLOOKUP(F331,$AK$3:$AL$7,2,FALSE)&amp;"_"&amp;W331)</f>
        <v>#REF!</v>
      </c>
      <c r="V331" t="str">
        <f t="shared" si="81"/>
        <v>PSSE_DMAT_HYB_SCR1000_XR10_P0_Q-0.395</v>
      </c>
    </row>
    <row r="332" spans="1:22" x14ac:dyDescent="0.25">
      <c r="A332" s="4" t="s">
        <v>236</v>
      </c>
      <c r="B332" s="4" t="s">
        <v>17</v>
      </c>
      <c r="C332" t="s">
        <v>208</v>
      </c>
      <c r="D332">
        <v>50</v>
      </c>
      <c r="E332">
        <v>1</v>
      </c>
      <c r="F332">
        <v>0.39500000000000002</v>
      </c>
      <c r="G332">
        <v>1000</v>
      </c>
      <c r="H332">
        <v>10</v>
      </c>
      <c r="I332" t="e">
        <f>VLOOKUP(V332,#REF!,2,FALSE)</f>
        <v>#REF!</v>
      </c>
      <c r="J332">
        <v>0</v>
      </c>
      <c r="K332">
        <v>0</v>
      </c>
      <c r="L332">
        <v>0</v>
      </c>
      <c r="M332" t="e">
        <f t="shared" si="78"/>
        <v>#REF!</v>
      </c>
      <c r="N332" t="e">
        <f t="shared" si="79"/>
        <v>#REF!</v>
      </c>
      <c r="O332" t="e">
        <f>#REF!^2/((G332*#REF!)*(SQRT(1+H332^2)))</f>
        <v>#REF!</v>
      </c>
      <c r="P332" t="e">
        <f t="shared" si="80"/>
        <v>#REF!</v>
      </c>
      <c r="Q332" t="e">
        <f>VLOOKUP(V332,#REF!,4,FALSE)</f>
        <v>#REF!</v>
      </c>
      <c r="R332" s="12" t="e">
        <f>VLOOKUP(V332,#REF!,3,FALSE)</f>
        <v>#REF!</v>
      </c>
      <c r="S332">
        <v>0</v>
      </c>
      <c r="T332">
        <v>0</v>
      </c>
      <c r="U332" t="e">
        <f>IF(W332="","PSSE_Test_"&amp;A332&amp;"_"&amp;#REF!&amp;"_R0"&amp;"_SCR"&amp;ROUND(G332,2)&amp;"_XR"&amp;ROUND(H332,2)&amp;"_P"&amp;E332&amp;"_Q"&amp;VLOOKUP(F332,$AK$3:$AL$7,2,FALSE),"Test_"&amp;A332&amp;"_"&amp;#REF!&amp;"_R0"&amp;"_SCR"&amp;ROUND(G332,2)&amp;"_XR"&amp;ROUND(H332,2)&amp;"_P"&amp;E332&amp;"_Q"&amp;VLOOKUP(F332,$AK$3:$AL$7,2,FALSE)&amp;"_"&amp;W332)</f>
        <v>#REF!</v>
      </c>
      <c r="V332" t="str">
        <f t="shared" si="81"/>
        <v>PSSE_DMAT_HYB_SCR1000_XR10_P1_Q0.395</v>
      </c>
    </row>
    <row r="333" spans="1:22" x14ac:dyDescent="0.25">
      <c r="A333" s="4" t="s">
        <v>237</v>
      </c>
      <c r="B333" s="4" t="s">
        <v>17</v>
      </c>
      <c r="C333" t="s">
        <v>208</v>
      </c>
      <c r="D333">
        <v>50</v>
      </c>
      <c r="E333">
        <v>1</v>
      </c>
      <c r="F333">
        <v>-0.39500000000000002</v>
      </c>
      <c r="G333">
        <v>1000</v>
      </c>
      <c r="H333">
        <v>10</v>
      </c>
      <c r="I333" t="e">
        <f>VLOOKUP(V333,#REF!,2,FALSE)</f>
        <v>#REF!</v>
      </c>
      <c r="J333">
        <v>0</v>
      </c>
      <c r="K333">
        <v>0</v>
      </c>
      <c r="L333">
        <v>0</v>
      </c>
      <c r="M333" t="e">
        <f t="shared" si="78"/>
        <v>#REF!</v>
      </c>
      <c r="N333" t="e">
        <f t="shared" si="79"/>
        <v>#REF!</v>
      </c>
      <c r="O333" t="e">
        <f>#REF!^2/((G333*#REF!)*(SQRT(1+H333^2)))</f>
        <v>#REF!</v>
      </c>
      <c r="P333" t="e">
        <f t="shared" si="80"/>
        <v>#REF!</v>
      </c>
      <c r="Q333" t="e">
        <f>VLOOKUP(V333,#REF!,4,FALSE)</f>
        <v>#REF!</v>
      </c>
      <c r="R333" s="12" t="e">
        <f>VLOOKUP(V333,#REF!,3,FALSE)</f>
        <v>#REF!</v>
      </c>
      <c r="S333">
        <v>0</v>
      </c>
      <c r="T333">
        <v>0</v>
      </c>
      <c r="U333" t="e">
        <f>IF(W333="","PSSE_Test_"&amp;A333&amp;"_"&amp;#REF!&amp;"_R0"&amp;"_SCR"&amp;ROUND(G333,2)&amp;"_XR"&amp;ROUND(H333,2)&amp;"_P"&amp;E333&amp;"_Q"&amp;VLOOKUP(F333,$AK$3:$AL$7,2,FALSE),"Test_"&amp;A333&amp;"_"&amp;#REF!&amp;"_R0"&amp;"_SCR"&amp;ROUND(G333,2)&amp;"_XR"&amp;ROUND(H333,2)&amp;"_P"&amp;E333&amp;"_Q"&amp;VLOOKUP(F333,$AK$3:$AL$7,2,FALSE)&amp;"_"&amp;W333)</f>
        <v>#REF!</v>
      </c>
      <c r="V333" t="str">
        <f t="shared" si="81"/>
        <v>PSSE_DMAT_HYB_SCR1000_XR10_P1_Q-0.395</v>
      </c>
    </row>
    <row r="334" spans="1:22" x14ac:dyDescent="0.25">
      <c r="A334" s="4" t="s">
        <v>238</v>
      </c>
      <c r="B334" s="4" t="s">
        <v>17</v>
      </c>
      <c r="C334" t="s">
        <v>208</v>
      </c>
      <c r="D334">
        <v>50</v>
      </c>
      <c r="E334">
        <v>0</v>
      </c>
      <c r="F334">
        <v>0.39500000000000002</v>
      </c>
      <c r="G334">
        <v>1000</v>
      </c>
      <c r="H334">
        <v>10</v>
      </c>
      <c r="I334" t="e">
        <f>VLOOKUP(V334,#REF!,2,FALSE)</f>
        <v>#REF!</v>
      </c>
      <c r="J334">
        <v>0</v>
      </c>
      <c r="K334">
        <v>0</v>
      </c>
      <c r="L334">
        <v>0</v>
      </c>
      <c r="M334" t="e">
        <f t="shared" si="78"/>
        <v>#REF!</v>
      </c>
      <c r="N334" t="e">
        <f t="shared" si="79"/>
        <v>#REF!</v>
      </c>
      <c r="O334" t="e">
        <f>#REF!^2/((G334*#REF!)*(SQRT(1+H334^2)))</f>
        <v>#REF!</v>
      </c>
      <c r="P334" t="e">
        <f t="shared" si="80"/>
        <v>#REF!</v>
      </c>
      <c r="Q334" t="e">
        <f>VLOOKUP(V334,#REF!,4,FALSE)</f>
        <v>#REF!</v>
      </c>
      <c r="R334" s="12" t="e">
        <f>VLOOKUP(V334,#REF!,3,FALSE)</f>
        <v>#REF!</v>
      </c>
      <c r="S334">
        <v>0</v>
      </c>
      <c r="T334">
        <v>0</v>
      </c>
      <c r="U334" t="e">
        <f>IF(W334="","PSSE_Test_"&amp;A334&amp;"_"&amp;#REF!&amp;"_R0"&amp;"_SCR"&amp;ROUND(G334,2)&amp;"_XR"&amp;ROUND(H334,2)&amp;"_P"&amp;E334&amp;"_Q"&amp;VLOOKUP(F334,$AK$3:$AL$7,2,FALSE),"Test_"&amp;A334&amp;"_"&amp;#REF!&amp;"_R0"&amp;"_SCR"&amp;ROUND(G334,2)&amp;"_XR"&amp;ROUND(H334,2)&amp;"_P"&amp;E334&amp;"_Q"&amp;VLOOKUP(F334,$AK$3:$AL$7,2,FALSE)&amp;"_"&amp;W334)</f>
        <v>#REF!</v>
      </c>
      <c r="V334" t="str">
        <f t="shared" si="81"/>
        <v>PSSE_DMAT_HYB_SCR1000_XR10_P0_Q0.395</v>
      </c>
    </row>
    <row r="335" spans="1:22" x14ac:dyDescent="0.25">
      <c r="A335" s="4" t="s">
        <v>239</v>
      </c>
      <c r="B335" s="4" t="s">
        <v>17</v>
      </c>
      <c r="C335" t="s">
        <v>208</v>
      </c>
      <c r="D335">
        <v>50</v>
      </c>
      <c r="E335">
        <v>0</v>
      </c>
      <c r="F335">
        <v>-0.39500000000000002</v>
      </c>
      <c r="G335">
        <v>1000</v>
      </c>
      <c r="H335">
        <v>10</v>
      </c>
      <c r="I335" t="e">
        <f>VLOOKUP(V335,#REF!,2,FALSE)</f>
        <v>#REF!</v>
      </c>
      <c r="J335">
        <v>0</v>
      </c>
      <c r="K335">
        <v>0</v>
      </c>
      <c r="L335">
        <v>0</v>
      </c>
      <c r="M335" t="e">
        <f t="shared" si="78"/>
        <v>#REF!</v>
      </c>
      <c r="N335" t="e">
        <f t="shared" si="79"/>
        <v>#REF!</v>
      </c>
      <c r="O335" t="e">
        <f>#REF!^2/((G335*#REF!)*(SQRT(1+H335^2)))</f>
        <v>#REF!</v>
      </c>
      <c r="P335" t="e">
        <f t="shared" si="80"/>
        <v>#REF!</v>
      </c>
      <c r="Q335" t="e">
        <f>VLOOKUP(V335,#REF!,4,FALSE)</f>
        <v>#REF!</v>
      </c>
      <c r="R335" s="12" t="e">
        <f>VLOOKUP(V335,#REF!,3,FALSE)</f>
        <v>#REF!</v>
      </c>
      <c r="S335">
        <v>0</v>
      </c>
      <c r="T335">
        <v>0</v>
      </c>
      <c r="U335" t="e">
        <f>IF(W335="","PSSE_Test_"&amp;A335&amp;"_"&amp;#REF!&amp;"_R0"&amp;"_SCR"&amp;ROUND(G335,2)&amp;"_XR"&amp;ROUND(H335,2)&amp;"_P"&amp;E335&amp;"_Q"&amp;VLOOKUP(F335,$AK$3:$AL$7,2,FALSE),"Test_"&amp;A335&amp;"_"&amp;#REF!&amp;"_R0"&amp;"_SCR"&amp;ROUND(G335,2)&amp;"_XR"&amp;ROUND(H335,2)&amp;"_P"&amp;E335&amp;"_Q"&amp;VLOOKUP(F335,$AK$3:$AL$7,2,FALSE)&amp;"_"&amp;W335)</f>
        <v>#REF!</v>
      </c>
      <c r="V335" t="str">
        <f t="shared" si="81"/>
        <v>PSSE_DMAT_HYB_SCR1000_XR10_P0_Q-0.395</v>
      </c>
    </row>
    <row r="336" spans="1:22" x14ac:dyDescent="0.25">
      <c r="A336" s="4" t="s">
        <v>240</v>
      </c>
      <c r="B336" s="4" t="s">
        <v>17</v>
      </c>
      <c r="C336" t="s">
        <v>209</v>
      </c>
      <c r="D336">
        <v>30</v>
      </c>
      <c r="E336">
        <v>1</v>
      </c>
      <c r="F336">
        <v>0.39500000000000002</v>
      </c>
      <c r="G336">
        <v>1000</v>
      </c>
      <c r="H336">
        <v>10</v>
      </c>
      <c r="I336" t="e">
        <f>VLOOKUP(V336,#REF!,2,FALSE)</f>
        <v>#REF!</v>
      </c>
      <c r="J336">
        <v>0</v>
      </c>
      <c r="K336">
        <v>0</v>
      </c>
      <c r="L336">
        <v>0</v>
      </c>
      <c r="M336" t="e">
        <f t="shared" si="78"/>
        <v>#REF!</v>
      </c>
      <c r="N336" t="e">
        <f t="shared" si="79"/>
        <v>#REF!</v>
      </c>
      <c r="O336" t="e">
        <f>#REF!^2/((G336*#REF!)*(SQRT(1+H336^2)))</f>
        <v>#REF!</v>
      </c>
      <c r="P336" t="e">
        <f t="shared" si="80"/>
        <v>#REF!</v>
      </c>
      <c r="Q336" t="e">
        <f>VLOOKUP(V336,#REF!,4,FALSE)</f>
        <v>#REF!</v>
      </c>
      <c r="R336" s="12" t="e">
        <f>VLOOKUP(V336,#REF!,3,FALSE)</f>
        <v>#REF!</v>
      </c>
      <c r="S336">
        <v>0</v>
      </c>
      <c r="T336">
        <v>0</v>
      </c>
      <c r="U336" t="e">
        <f>IF(W336="","PSSE_Test_"&amp;A336&amp;"_"&amp;#REF!&amp;"_R0"&amp;"_SCR"&amp;ROUND(G336,2)&amp;"_XR"&amp;ROUND(H336,2)&amp;"_P"&amp;E336&amp;"_Q"&amp;VLOOKUP(F336,$AK$3:$AL$7,2,FALSE),"Test_"&amp;A336&amp;"_"&amp;#REF!&amp;"_R0"&amp;"_SCR"&amp;ROUND(G336,2)&amp;"_XR"&amp;ROUND(H336,2)&amp;"_P"&amp;E336&amp;"_Q"&amp;VLOOKUP(F336,$AK$3:$AL$7,2,FALSE)&amp;"_"&amp;W336)</f>
        <v>#REF!</v>
      </c>
      <c r="V336" t="str">
        <f t="shared" si="81"/>
        <v>PSSE_DMAT_HYB_SCR1000_XR10_P1_Q0.395</v>
      </c>
    </row>
    <row r="337" spans="1:35" x14ac:dyDescent="0.25">
      <c r="A337" s="4" t="s">
        <v>241</v>
      </c>
      <c r="B337" s="4" t="s">
        <v>17</v>
      </c>
      <c r="C337" t="s">
        <v>209</v>
      </c>
      <c r="D337">
        <v>30</v>
      </c>
      <c r="E337">
        <v>1</v>
      </c>
      <c r="F337">
        <v>-0.39500000000000002</v>
      </c>
      <c r="G337">
        <v>1000</v>
      </c>
      <c r="H337">
        <v>10</v>
      </c>
      <c r="I337" t="e">
        <f>VLOOKUP(V337,#REF!,2,FALSE)</f>
        <v>#REF!</v>
      </c>
      <c r="J337">
        <v>0</v>
      </c>
      <c r="K337">
        <v>0</v>
      </c>
      <c r="L337">
        <v>0</v>
      </c>
      <c r="M337" t="e">
        <f t="shared" si="78"/>
        <v>#REF!</v>
      </c>
      <c r="N337" t="e">
        <f t="shared" si="79"/>
        <v>#REF!</v>
      </c>
      <c r="O337" t="e">
        <f>#REF!^2/((G337*#REF!)*(SQRT(1+H337^2)))</f>
        <v>#REF!</v>
      </c>
      <c r="P337" t="e">
        <f t="shared" si="80"/>
        <v>#REF!</v>
      </c>
      <c r="Q337" t="e">
        <f>VLOOKUP(V337,#REF!,4,FALSE)</f>
        <v>#REF!</v>
      </c>
      <c r="R337" s="12" t="e">
        <f>VLOOKUP(V337,#REF!,3,FALSE)</f>
        <v>#REF!</v>
      </c>
      <c r="S337">
        <v>0</v>
      </c>
      <c r="T337">
        <v>0</v>
      </c>
      <c r="U337" t="e">
        <f>IF(W337="","PSSE_Test_"&amp;A337&amp;"_"&amp;#REF!&amp;"_R0"&amp;"_SCR"&amp;ROUND(G337,2)&amp;"_XR"&amp;ROUND(H337,2)&amp;"_P"&amp;E337&amp;"_Q"&amp;VLOOKUP(F337,$AK$3:$AL$7,2,FALSE),"Test_"&amp;A337&amp;"_"&amp;#REF!&amp;"_R0"&amp;"_SCR"&amp;ROUND(G337,2)&amp;"_XR"&amp;ROUND(H337,2)&amp;"_P"&amp;E337&amp;"_Q"&amp;VLOOKUP(F337,$AK$3:$AL$7,2,FALSE)&amp;"_"&amp;W337)</f>
        <v>#REF!</v>
      </c>
      <c r="V337" t="str">
        <f t="shared" si="81"/>
        <v>PSSE_DMAT_HYB_SCR1000_XR10_P1_Q-0.395</v>
      </c>
    </row>
    <row r="338" spans="1:35" x14ac:dyDescent="0.25">
      <c r="A338" s="4" t="s">
        <v>242</v>
      </c>
      <c r="B338" s="4" t="s">
        <v>17</v>
      </c>
      <c r="C338" t="s">
        <v>209</v>
      </c>
      <c r="D338">
        <v>30</v>
      </c>
      <c r="E338">
        <v>0</v>
      </c>
      <c r="F338">
        <v>0.39500000000000002</v>
      </c>
      <c r="G338">
        <v>1000</v>
      </c>
      <c r="H338">
        <v>10</v>
      </c>
      <c r="I338" t="e">
        <f>VLOOKUP(V338,#REF!,2,FALSE)</f>
        <v>#REF!</v>
      </c>
      <c r="J338">
        <v>0</v>
      </c>
      <c r="K338">
        <v>0</v>
      </c>
      <c r="L338">
        <v>0</v>
      </c>
      <c r="M338" t="e">
        <f t="shared" si="78"/>
        <v>#REF!</v>
      </c>
      <c r="N338" t="e">
        <f t="shared" si="79"/>
        <v>#REF!</v>
      </c>
      <c r="O338" t="e">
        <f>#REF!^2/((G338*#REF!)*(SQRT(1+H338^2)))</f>
        <v>#REF!</v>
      </c>
      <c r="P338" t="e">
        <f t="shared" si="80"/>
        <v>#REF!</v>
      </c>
      <c r="Q338" t="e">
        <f>VLOOKUP(V338,#REF!,4,FALSE)</f>
        <v>#REF!</v>
      </c>
      <c r="R338" s="12" t="e">
        <f>VLOOKUP(V338,#REF!,3,FALSE)</f>
        <v>#REF!</v>
      </c>
      <c r="S338">
        <v>0</v>
      </c>
      <c r="T338">
        <v>0</v>
      </c>
      <c r="U338" t="e">
        <f>IF(W338="","PSSE_Test_"&amp;A338&amp;"_"&amp;#REF!&amp;"_R0"&amp;"_SCR"&amp;ROUND(G338,2)&amp;"_XR"&amp;ROUND(H338,2)&amp;"_P"&amp;E338&amp;"_Q"&amp;VLOOKUP(F338,$AK$3:$AL$7,2,FALSE),"Test_"&amp;A338&amp;"_"&amp;#REF!&amp;"_R0"&amp;"_SCR"&amp;ROUND(G338,2)&amp;"_XR"&amp;ROUND(H338,2)&amp;"_P"&amp;E338&amp;"_Q"&amp;VLOOKUP(F338,$AK$3:$AL$7,2,FALSE)&amp;"_"&amp;W338)</f>
        <v>#REF!</v>
      </c>
      <c r="V338" t="str">
        <f t="shared" si="81"/>
        <v>PSSE_DMAT_HYB_SCR1000_XR10_P0_Q0.395</v>
      </c>
    </row>
    <row r="339" spans="1:35" x14ac:dyDescent="0.25">
      <c r="A339" s="4" t="s">
        <v>243</v>
      </c>
      <c r="B339" s="4" t="s">
        <v>17</v>
      </c>
      <c r="C339" t="s">
        <v>209</v>
      </c>
      <c r="D339">
        <v>15</v>
      </c>
      <c r="E339">
        <v>0</v>
      </c>
      <c r="F339">
        <v>-0.39500000000000002</v>
      </c>
      <c r="G339">
        <v>1000</v>
      </c>
      <c r="H339">
        <v>10</v>
      </c>
      <c r="I339" t="e">
        <f>VLOOKUP(V339,#REF!,2,FALSE)</f>
        <v>#REF!</v>
      </c>
      <c r="J339">
        <v>0</v>
      </c>
      <c r="K339">
        <v>0</v>
      </c>
      <c r="L339">
        <v>0</v>
      </c>
      <c r="M339" t="e">
        <f t="shared" si="78"/>
        <v>#REF!</v>
      </c>
      <c r="N339" t="e">
        <f t="shared" si="79"/>
        <v>#REF!</v>
      </c>
      <c r="O339" t="e">
        <f>#REF!^2/((G339*#REF!)*(SQRT(1+H339^2)))</f>
        <v>#REF!</v>
      </c>
      <c r="P339" t="e">
        <f t="shared" si="80"/>
        <v>#REF!</v>
      </c>
      <c r="Q339" t="e">
        <f>VLOOKUP(V339,#REF!,4,FALSE)</f>
        <v>#REF!</v>
      </c>
      <c r="R339" s="12" t="e">
        <f>VLOOKUP(V339,#REF!,3,FALSE)</f>
        <v>#REF!</v>
      </c>
      <c r="S339">
        <v>0</v>
      </c>
      <c r="T339">
        <v>0</v>
      </c>
      <c r="U339" t="e">
        <f>IF(W339="","PSSE_Test_"&amp;A339&amp;"_"&amp;#REF!&amp;"_R0"&amp;"_SCR"&amp;ROUND(G339,2)&amp;"_XR"&amp;ROUND(H339,2)&amp;"_P"&amp;E339&amp;"_Q"&amp;VLOOKUP(F339,$AK$3:$AL$7,2,FALSE),"Test_"&amp;A339&amp;"_"&amp;#REF!&amp;"_R0"&amp;"_SCR"&amp;ROUND(G339,2)&amp;"_XR"&amp;ROUND(H339,2)&amp;"_P"&amp;E339&amp;"_Q"&amp;VLOOKUP(F339,$AK$3:$AL$7,2,FALSE)&amp;"_"&amp;W339)</f>
        <v>#REF!</v>
      </c>
      <c r="V339" t="str">
        <f t="shared" si="81"/>
        <v>PSSE_DMAT_HYB_SCR1000_XR10_P0_Q-0.395</v>
      </c>
    </row>
    <row r="340" spans="1:35" x14ac:dyDescent="0.25">
      <c r="A340" s="4" t="s">
        <v>244</v>
      </c>
      <c r="B340" s="4" t="s">
        <v>17</v>
      </c>
      <c r="C340" t="s">
        <v>210</v>
      </c>
      <c r="D340">
        <v>15</v>
      </c>
      <c r="E340">
        <v>1</v>
      </c>
      <c r="F340">
        <v>0.39500000000000002</v>
      </c>
      <c r="G340">
        <v>1000</v>
      </c>
      <c r="H340">
        <v>10</v>
      </c>
      <c r="I340" t="e">
        <f>VLOOKUP(V340,#REF!,2,FALSE)</f>
        <v>#REF!</v>
      </c>
      <c r="J340">
        <v>0</v>
      </c>
      <c r="K340">
        <v>0</v>
      </c>
      <c r="L340">
        <v>0</v>
      </c>
      <c r="M340" t="e">
        <f t="shared" si="78"/>
        <v>#REF!</v>
      </c>
      <c r="N340" t="e">
        <f t="shared" si="79"/>
        <v>#REF!</v>
      </c>
      <c r="O340" t="e">
        <f>#REF!^2/((G340*#REF!)*(SQRT(1+H340^2)))</f>
        <v>#REF!</v>
      </c>
      <c r="P340" t="e">
        <f t="shared" si="80"/>
        <v>#REF!</v>
      </c>
      <c r="Q340" t="e">
        <f>VLOOKUP(V340,#REF!,4,FALSE)</f>
        <v>#REF!</v>
      </c>
      <c r="R340" s="12" t="e">
        <f>VLOOKUP(V340,#REF!,3,FALSE)</f>
        <v>#REF!</v>
      </c>
      <c r="S340">
        <v>0</v>
      </c>
      <c r="T340">
        <v>0</v>
      </c>
      <c r="U340" t="e">
        <f>IF(W340="","PSSE_Test_"&amp;A340&amp;"_"&amp;#REF!&amp;"_R0"&amp;"_SCR"&amp;ROUND(G340,2)&amp;"_XR"&amp;ROUND(H340,2)&amp;"_P"&amp;E340&amp;"_Q"&amp;VLOOKUP(F340,$AK$3:$AL$7,2,FALSE),"Test_"&amp;A340&amp;"_"&amp;#REF!&amp;"_R0"&amp;"_SCR"&amp;ROUND(G340,2)&amp;"_XR"&amp;ROUND(H340,2)&amp;"_P"&amp;E340&amp;"_Q"&amp;VLOOKUP(F340,$AK$3:$AL$7,2,FALSE)&amp;"_"&amp;W340)</f>
        <v>#REF!</v>
      </c>
      <c r="V340" t="str">
        <f t="shared" si="81"/>
        <v>PSSE_DMAT_HYB_SCR1000_XR10_P1_Q0.395</v>
      </c>
    </row>
    <row r="341" spans="1:35" x14ac:dyDescent="0.25">
      <c r="A341" s="4" t="s">
        <v>245</v>
      </c>
      <c r="B341" s="4" t="s">
        <v>17</v>
      </c>
      <c r="C341" t="s">
        <v>210</v>
      </c>
      <c r="D341">
        <v>15</v>
      </c>
      <c r="E341">
        <v>1</v>
      </c>
      <c r="F341">
        <v>-0.39500000000000002</v>
      </c>
      <c r="G341">
        <v>1000</v>
      </c>
      <c r="H341">
        <v>10</v>
      </c>
      <c r="I341" t="e">
        <f>VLOOKUP(V341,#REF!,2,FALSE)</f>
        <v>#REF!</v>
      </c>
      <c r="J341">
        <v>0</v>
      </c>
      <c r="K341">
        <v>0</v>
      </c>
      <c r="L341">
        <v>0</v>
      </c>
      <c r="M341" t="e">
        <f t="shared" si="78"/>
        <v>#REF!</v>
      </c>
      <c r="N341" t="e">
        <f t="shared" si="79"/>
        <v>#REF!</v>
      </c>
      <c r="O341" t="e">
        <f>#REF!^2/((G341*#REF!)*(SQRT(1+H341^2)))</f>
        <v>#REF!</v>
      </c>
      <c r="P341" t="e">
        <f t="shared" si="80"/>
        <v>#REF!</v>
      </c>
      <c r="Q341" t="e">
        <f>VLOOKUP(V341,#REF!,4,FALSE)</f>
        <v>#REF!</v>
      </c>
      <c r="R341" s="12" t="e">
        <f>VLOOKUP(V341,#REF!,3,FALSE)</f>
        <v>#REF!</v>
      </c>
      <c r="S341">
        <v>0</v>
      </c>
      <c r="T341">
        <v>0</v>
      </c>
      <c r="U341" t="e">
        <f>IF(W341="","PSSE_Test_"&amp;A341&amp;"_"&amp;#REF!&amp;"_R0"&amp;"_SCR"&amp;ROUND(G341,2)&amp;"_XR"&amp;ROUND(H341,2)&amp;"_P"&amp;E341&amp;"_Q"&amp;VLOOKUP(F341,$AK$3:$AL$7,2,FALSE),"Test_"&amp;A341&amp;"_"&amp;#REF!&amp;"_R0"&amp;"_SCR"&amp;ROUND(G341,2)&amp;"_XR"&amp;ROUND(H341,2)&amp;"_P"&amp;E341&amp;"_Q"&amp;VLOOKUP(F341,$AK$3:$AL$7,2,FALSE)&amp;"_"&amp;W341)</f>
        <v>#REF!</v>
      </c>
      <c r="V341" t="str">
        <f t="shared" si="81"/>
        <v>PSSE_DMAT_HYB_SCR1000_XR10_P1_Q-0.395</v>
      </c>
    </row>
    <row r="342" spans="1:35" x14ac:dyDescent="0.25">
      <c r="A342" s="4" t="s">
        <v>246</v>
      </c>
      <c r="B342" s="4" t="s">
        <v>17</v>
      </c>
      <c r="C342" t="s">
        <v>210</v>
      </c>
      <c r="D342">
        <v>15</v>
      </c>
      <c r="E342">
        <v>0</v>
      </c>
      <c r="F342">
        <v>0.39500000000000002</v>
      </c>
      <c r="G342">
        <v>1000</v>
      </c>
      <c r="H342">
        <v>10</v>
      </c>
      <c r="I342" t="e">
        <f>VLOOKUP(V342,#REF!,2,FALSE)</f>
        <v>#REF!</v>
      </c>
      <c r="J342">
        <v>0</v>
      </c>
      <c r="K342">
        <v>0</v>
      </c>
      <c r="L342">
        <v>0</v>
      </c>
      <c r="M342" t="e">
        <f t="shared" si="78"/>
        <v>#REF!</v>
      </c>
      <c r="N342" t="e">
        <f t="shared" si="79"/>
        <v>#REF!</v>
      </c>
      <c r="O342" t="e">
        <f>#REF!^2/((G342*#REF!)*(SQRT(1+H342^2)))</f>
        <v>#REF!</v>
      </c>
      <c r="P342" t="e">
        <f t="shared" si="80"/>
        <v>#REF!</v>
      </c>
      <c r="Q342" t="e">
        <f>VLOOKUP(V342,#REF!,4,FALSE)</f>
        <v>#REF!</v>
      </c>
      <c r="R342" s="12" t="e">
        <f>VLOOKUP(V342,#REF!,3,FALSE)</f>
        <v>#REF!</v>
      </c>
      <c r="S342">
        <v>0</v>
      </c>
      <c r="T342">
        <v>0</v>
      </c>
      <c r="U342" t="e">
        <f>IF(W342="","PSSE_Test_"&amp;A342&amp;"_"&amp;#REF!&amp;"_R0"&amp;"_SCR"&amp;ROUND(G342,2)&amp;"_XR"&amp;ROUND(H342,2)&amp;"_P"&amp;E342&amp;"_Q"&amp;VLOOKUP(F342,$AK$3:$AL$7,2,FALSE),"Test_"&amp;A342&amp;"_"&amp;#REF!&amp;"_R0"&amp;"_SCR"&amp;ROUND(G342,2)&amp;"_XR"&amp;ROUND(H342,2)&amp;"_P"&amp;E342&amp;"_Q"&amp;VLOOKUP(F342,$AK$3:$AL$7,2,FALSE)&amp;"_"&amp;W342)</f>
        <v>#REF!</v>
      </c>
      <c r="V342" t="str">
        <f t="shared" si="81"/>
        <v>PSSE_DMAT_HYB_SCR1000_XR10_P0_Q0.395</v>
      </c>
    </row>
    <row r="343" spans="1:35" x14ac:dyDescent="0.25">
      <c r="A343" s="4" t="s">
        <v>247</v>
      </c>
      <c r="B343" s="4" t="s">
        <v>17</v>
      </c>
      <c r="C343" t="s">
        <v>210</v>
      </c>
      <c r="D343">
        <v>15</v>
      </c>
      <c r="E343">
        <v>0</v>
      </c>
      <c r="F343">
        <v>-0.39500000000000002</v>
      </c>
      <c r="G343">
        <v>1000</v>
      </c>
      <c r="H343">
        <v>10</v>
      </c>
      <c r="I343" t="e">
        <f>VLOOKUP(V343,#REF!,2,FALSE)</f>
        <v>#REF!</v>
      </c>
      <c r="J343">
        <v>0</v>
      </c>
      <c r="K343">
        <v>0</v>
      </c>
      <c r="L343">
        <v>0</v>
      </c>
      <c r="M343" t="e">
        <f t="shared" si="78"/>
        <v>#REF!</v>
      </c>
      <c r="N343" t="e">
        <f t="shared" si="79"/>
        <v>#REF!</v>
      </c>
      <c r="O343" t="e">
        <f>#REF!^2/((G343*#REF!)*(SQRT(1+H343^2)))</f>
        <v>#REF!</v>
      </c>
      <c r="P343" t="e">
        <f t="shared" si="80"/>
        <v>#REF!</v>
      </c>
      <c r="Q343" t="e">
        <f>VLOOKUP(V343,#REF!,4,FALSE)</f>
        <v>#REF!</v>
      </c>
      <c r="R343" s="12" t="e">
        <f>VLOOKUP(V343,#REF!,3,FALSE)</f>
        <v>#REF!</v>
      </c>
      <c r="S343">
        <v>0</v>
      </c>
      <c r="T343">
        <v>0</v>
      </c>
      <c r="U343" t="e">
        <f>IF(W343="","PSSE_Test_"&amp;A343&amp;"_"&amp;#REF!&amp;"_R0"&amp;"_SCR"&amp;ROUND(G343,2)&amp;"_XR"&amp;ROUND(H343,2)&amp;"_P"&amp;E343&amp;"_Q"&amp;VLOOKUP(F343,$AK$3:$AL$7,2,FALSE),"Test_"&amp;A343&amp;"_"&amp;#REF!&amp;"_R0"&amp;"_SCR"&amp;ROUND(G343,2)&amp;"_XR"&amp;ROUND(H343,2)&amp;"_P"&amp;E343&amp;"_Q"&amp;VLOOKUP(F343,$AK$3:$AL$7,2,FALSE)&amp;"_"&amp;W343)</f>
        <v>#REF!</v>
      </c>
      <c r="V343" t="str">
        <f t="shared" si="81"/>
        <v>PSSE_DMAT_HYB_SCR1000_XR10_P0_Q-0.395</v>
      </c>
    </row>
    <row r="344" spans="1:35" x14ac:dyDescent="0.25">
      <c r="A344" s="4" t="s">
        <v>248</v>
      </c>
      <c r="B344" s="4" t="s">
        <v>17</v>
      </c>
      <c r="C344" t="s">
        <v>211</v>
      </c>
      <c r="D344">
        <v>15</v>
      </c>
      <c r="E344">
        <v>1</v>
      </c>
      <c r="F344">
        <v>0.39500000000000002</v>
      </c>
      <c r="G344">
        <v>1000</v>
      </c>
      <c r="H344">
        <v>10</v>
      </c>
      <c r="I344" t="e">
        <f>VLOOKUP(V344,#REF!,2,FALSE)</f>
        <v>#REF!</v>
      </c>
      <c r="J344">
        <v>0</v>
      </c>
      <c r="K344">
        <v>0</v>
      </c>
      <c r="L344">
        <v>0</v>
      </c>
      <c r="M344" t="e">
        <f t="shared" si="78"/>
        <v>#REF!</v>
      </c>
      <c r="N344" t="e">
        <f t="shared" si="79"/>
        <v>#REF!</v>
      </c>
      <c r="O344" t="e">
        <f>#REF!^2/((G344*#REF!)*(SQRT(1+H344^2)))</f>
        <v>#REF!</v>
      </c>
      <c r="P344" t="e">
        <f t="shared" si="80"/>
        <v>#REF!</v>
      </c>
      <c r="Q344" t="e">
        <f>VLOOKUP(V344,#REF!,4,FALSE)</f>
        <v>#REF!</v>
      </c>
      <c r="R344" s="12" t="e">
        <f>VLOOKUP(V344,#REF!,3,FALSE)</f>
        <v>#REF!</v>
      </c>
      <c r="S344">
        <v>0</v>
      </c>
      <c r="T344">
        <v>0</v>
      </c>
      <c r="U344" t="e">
        <f>IF(W344="","PSSE_Test_"&amp;A344&amp;"_"&amp;#REF!&amp;"_R0"&amp;"_SCR"&amp;ROUND(G344,2)&amp;"_XR"&amp;ROUND(H344,2)&amp;"_P"&amp;E344&amp;"_Q"&amp;VLOOKUP(F344,$AK$3:$AL$7,2,FALSE),"Test_"&amp;A344&amp;"_"&amp;#REF!&amp;"_R0"&amp;"_SCR"&amp;ROUND(G344,2)&amp;"_XR"&amp;ROUND(H344,2)&amp;"_P"&amp;E344&amp;"_Q"&amp;VLOOKUP(F344,$AK$3:$AL$7,2,FALSE)&amp;"_"&amp;W344)</f>
        <v>#REF!</v>
      </c>
      <c r="V344" t="str">
        <f t="shared" si="81"/>
        <v>PSSE_DMAT_HYB_SCR1000_XR10_P1_Q0.395</v>
      </c>
    </row>
    <row r="345" spans="1:35" x14ac:dyDescent="0.25">
      <c r="A345" s="4" t="s">
        <v>249</v>
      </c>
      <c r="B345" s="4" t="s">
        <v>17</v>
      </c>
      <c r="C345" t="s">
        <v>211</v>
      </c>
      <c r="D345">
        <v>15</v>
      </c>
      <c r="E345">
        <v>1</v>
      </c>
      <c r="F345">
        <v>-0.39500000000000002</v>
      </c>
      <c r="G345">
        <v>1000</v>
      </c>
      <c r="H345">
        <v>10</v>
      </c>
      <c r="I345" t="e">
        <f>VLOOKUP(V345,#REF!,2,FALSE)</f>
        <v>#REF!</v>
      </c>
      <c r="J345">
        <v>0</v>
      </c>
      <c r="K345">
        <v>0</v>
      </c>
      <c r="L345">
        <v>0</v>
      </c>
      <c r="M345" t="e">
        <f t="shared" si="78"/>
        <v>#REF!</v>
      </c>
      <c r="N345" t="e">
        <f t="shared" si="79"/>
        <v>#REF!</v>
      </c>
      <c r="O345" t="e">
        <f>#REF!^2/((G345*#REF!)*(SQRT(1+H345^2)))</f>
        <v>#REF!</v>
      </c>
      <c r="P345" t="e">
        <f t="shared" si="80"/>
        <v>#REF!</v>
      </c>
      <c r="Q345" t="e">
        <f>VLOOKUP(V345,#REF!,4,FALSE)</f>
        <v>#REF!</v>
      </c>
      <c r="R345" s="12" t="e">
        <f>VLOOKUP(V345,#REF!,3,FALSE)</f>
        <v>#REF!</v>
      </c>
      <c r="S345">
        <v>0</v>
      </c>
      <c r="T345">
        <v>0</v>
      </c>
      <c r="U345" t="e">
        <f>IF(W345="","PSSE_Test_"&amp;A345&amp;"_"&amp;#REF!&amp;"_R0"&amp;"_SCR"&amp;ROUND(G345,2)&amp;"_XR"&amp;ROUND(H345,2)&amp;"_P"&amp;E345&amp;"_Q"&amp;VLOOKUP(F345,$AK$3:$AL$7,2,FALSE),"Test_"&amp;A345&amp;"_"&amp;#REF!&amp;"_R0"&amp;"_SCR"&amp;ROUND(G345,2)&amp;"_XR"&amp;ROUND(H345,2)&amp;"_P"&amp;E345&amp;"_Q"&amp;VLOOKUP(F345,$AK$3:$AL$7,2,FALSE)&amp;"_"&amp;W345)</f>
        <v>#REF!</v>
      </c>
      <c r="V345" t="str">
        <f t="shared" si="81"/>
        <v>PSSE_DMAT_HYB_SCR1000_XR10_P1_Q-0.395</v>
      </c>
    </row>
    <row r="346" spans="1:35" x14ac:dyDescent="0.25">
      <c r="A346" s="4" t="s">
        <v>250</v>
      </c>
      <c r="B346" s="4" t="s">
        <v>17</v>
      </c>
      <c r="C346" t="s">
        <v>211</v>
      </c>
      <c r="D346">
        <v>15</v>
      </c>
      <c r="E346">
        <v>0</v>
      </c>
      <c r="F346">
        <v>0.39500000000000002</v>
      </c>
      <c r="G346">
        <v>1000</v>
      </c>
      <c r="H346">
        <v>10</v>
      </c>
      <c r="I346" t="e">
        <f>VLOOKUP(V346,#REF!,2,FALSE)</f>
        <v>#REF!</v>
      </c>
      <c r="J346">
        <v>0</v>
      </c>
      <c r="K346">
        <v>0</v>
      </c>
      <c r="L346">
        <v>0</v>
      </c>
      <c r="M346" t="e">
        <f t="shared" si="78"/>
        <v>#REF!</v>
      </c>
      <c r="N346" t="e">
        <f t="shared" si="79"/>
        <v>#REF!</v>
      </c>
      <c r="O346" t="e">
        <f>#REF!^2/((G346*#REF!)*(SQRT(1+H346^2)))</f>
        <v>#REF!</v>
      </c>
      <c r="P346" t="e">
        <f t="shared" si="80"/>
        <v>#REF!</v>
      </c>
      <c r="Q346" t="e">
        <f>VLOOKUP(V346,#REF!,4,FALSE)</f>
        <v>#REF!</v>
      </c>
      <c r="R346" s="12" t="e">
        <f>VLOOKUP(V346,#REF!,3,FALSE)</f>
        <v>#REF!</v>
      </c>
      <c r="S346">
        <v>0</v>
      </c>
      <c r="T346">
        <v>0</v>
      </c>
      <c r="U346" t="e">
        <f>IF(W346="","PSSE_Test_"&amp;A346&amp;"_"&amp;#REF!&amp;"_R0"&amp;"_SCR"&amp;ROUND(G346,2)&amp;"_XR"&amp;ROUND(H346,2)&amp;"_P"&amp;E346&amp;"_Q"&amp;VLOOKUP(F346,$AK$3:$AL$7,2,FALSE),"Test_"&amp;A346&amp;"_"&amp;#REF!&amp;"_R0"&amp;"_SCR"&amp;ROUND(G346,2)&amp;"_XR"&amp;ROUND(H346,2)&amp;"_P"&amp;E346&amp;"_Q"&amp;VLOOKUP(F346,$AK$3:$AL$7,2,FALSE)&amp;"_"&amp;W346)</f>
        <v>#REF!</v>
      </c>
      <c r="V346" t="str">
        <f t="shared" si="81"/>
        <v>PSSE_DMAT_HYB_SCR1000_XR10_P0_Q0.395</v>
      </c>
    </row>
    <row r="347" spans="1:35" ht="15.75" thickBot="1" x14ac:dyDescent="0.3">
      <c r="A347" s="4" t="s">
        <v>251</v>
      </c>
      <c r="B347" s="4" t="s">
        <v>17</v>
      </c>
      <c r="C347" s="13" t="s">
        <v>211</v>
      </c>
      <c r="D347">
        <v>15</v>
      </c>
      <c r="E347">
        <v>0</v>
      </c>
      <c r="F347" s="13">
        <v>-0.39500000000000002</v>
      </c>
      <c r="G347" s="13">
        <v>1000</v>
      </c>
      <c r="H347" s="13">
        <v>10</v>
      </c>
      <c r="I347" t="e">
        <f>VLOOKUP(V347,#REF!,2,FALSE)</f>
        <v>#REF!</v>
      </c>
      <c r="J347">
        <v>0</v>
      </c>
      <c r="K347">
        <v>0</v>
      </c>
      <c r="L347">
        <v>0</v>
      </c>
      <c r="M347" t="e">
        <f t="shared" si="78"/>
        <v>#REF!</v>
      </c>
      <c r="N347" t="e">
        <f t="shared" si="79"/>
        <v>#REF!</v>
      </c>
      <c r="O347" t="e">
        <f>#REF!^2/((G347*#REF!)*(SQRT(1+H347^2)))</f>
        <v>#REF!</v>
      </c>
      <c r="P347" t="e">
        <f t="shared" si="80"/>
        <v>#REF!</v>
      </c>
      <c r="Q347" t="e">
        <f>VLOOKUP(V347,#REF!,4,FALSE)</f>
        <v>#REF!</v>
      </c>
      <c r="R347" s="12" t="e">
        <f>VLOOKUP(V347,#REF!,3,FALSE)</f>
        <v>#REF!</v>
      </c>
      <c r="S347">
        <v>0</v>
      </c>
      <c r="T347">
        <v>0</v>
      </c>
      <c r="U347" t="e">
        <f>IF(W347="","PSSE_Test_"&amp;A347&amp;"_"&amp;#REF!&amp;"_R0"&amp;"_SCR"&amp;ROUND(G347,2)&amp;"_XR"&amp;ROUND(H347,2)&amp;"_P"&amp;E347&amp;"_Q"&amp;VLOOKUP(F347,$AK$3:$AL$7,2,FALSE),"Test_"&amp;A347&amp;"_"&amp;#REF!&amp;"_R0"&amp;"_SCR"&amp;ROUND(G347,2)&amp;"_XR"&amp;ROUND(H347,2)&amp;"_P"&amp;E347&amp;"_Q"&amp;VLOOKUP(F347,$AK$3:$AL$7,2,FALSE)&amp;"_"&amp;W347)</f>
        <v>#REF!</v>
      </c>
      <c r="V347" t="str">
        <f t="shared" si="81"/>
        <v>PSSE_DMAT_HYB_SCR1000_XR10_P0_Q-0.395</v>
      </c>
    </row>
    <row r="348" spans="1:35" ht="15.75" thickTop="1" x14ac:dyDescent="0.25">
      <c r="A348" s="4" t="s">
        <v>142</v>
      </c>
      <c r="B348" s="4" t="s">
        <v>17</v>
      </c>
      <c r="C348" t="s">
        <v>46</v>
      </c>
      <c r="D348">
        <v>15</v>
      </c>
      <c r="E348">
        <v>1</v>
      </c>
      <c r="F348">
        <v>-0.39500000000000002</v>
      </c>
      <c r="G348" s="7">
        <v>1000</v>
      </c>
      <c r="H348" s="7">
        <v>10</v>
      </c>
      <c r="I348" t="e">
        <f>VLOOKUP(V348,#REF!,2,FALSE)</f>
        <v>#REF!</v>
      </c>
      <c r="J348">
        <v>0</v>
      </c>
      <c r="K348">
        <v>0</v>
      </c>
      <c r="L348" s="3">
        <v>0.43</v>
      </c>
      <c r="M348" t="e">
        <f t="shared" ref="M348:M357" si="82">O348*T348</f>
        <v>#REF!</v>
      </c>
      <c r="N348" t="e">
        <f t="shared" ref="N348:N357" si="83">P348*T348</f>
        <v>#REF!</v>
      </c>
      <c r="O348" t="e">
        <f>#REF!^2/((G348*#REF!)*(SQRT(1+H348^2)))</f>
        <v>#REF!</v>
      </c>
      <c r="P348" t="e">
        <f t="shared" ref="P348:P357" si="84">O348*H348/(2*PI()*50)</f>
        <v>#REF!</v>
      </c>
      <c r="Q348" t="e">
        <f>VLOOKUP(V348,#REF!,4,FALSE)</f>
        <v>#REF!</v>
      </c>
      <c r="R348" s="12" t="e">
        <f>VLOOKUP(V348,#REF!,3,FALSE)</f>
        <v>#REF!</v>
      </c>
      <c r="S348">
        <v>-0.15</v>
      </c>
      <c r="T348">
        <v>0</v>
      </c>
      <c r="U348" t="e">
        <f>IF(W348="","PSSE_Test_"&amp;A348&amp;"_"&amp;#REF!&amp;"_R0"&amp;"_SCR"&amp;ROUND(G348,2)&amp;"_XR"&amp;ROUND(H348,2)&amp;"_P"&amp;E348&amp;"_Q"&amp;VLOOKUP(F348,$AK$3:$AL$7,2,FALSE),"Test_"&amp;A348&amp;"_"&amp;#REF!&amp;"_R0"&amp;"_SCR"&amp;ROUND(G348,2)&amp;"_XR"&amp;ROUND(H348,2)&amp;"_P"&amp;E348&amp;"_Q"&amp;VLOOKUP(F348,$AK$3:$AL$7,2,FALSE)&amp;"_"&amp;W348)</f>
        <v>#REF!</v>
      </c>
      <c r="V348" t="str">
        <f t="shared" si="81"/>
        <v>PSSE_DMAT_HYB_SCR1000_XR10_P1_Q-0.395</v>
      </c>
      <c r="AH348" s="7"/>
      <c r="AI348" s="7"/>
    </row>
    <row r="349" spans="1:35" x14ac:dyDescent="0.25">
      <c r="A349" s="4" t="s">
        <v>143</v>
      </c>
      <c r="B349" s="4" t="s">
        <v>17</v>
      </c>
      <c r="C349" t="s">
        <v>46</v>
      </c>
      <c r="D349">
        <v>15</v>
      </c>
      <c r="E349">
        <v>1</v>
      </c>
      <c r="F349">
        <v>-0.39500000000000002</v>
      </c>
      <c r="G349" s="7">
        <v>1000</v>
      </c>
      <c r="H349" s="7">
        <v>10</v>
      </c>
      <c r="I349" t="e">
        <f>VLOOKUP(V349,#REF!,2,FALSE)</f>
        <v>#REF!</v>
      </c>
      <c r="J349">
        <v>0</v>
      </c>
      <c r="K349">
        <v>0</v>
      </c>
      <c r="L349" s="3">
        <v>0.43</v>
      </c>
      <c r="M349" t="e">
        <f t="shared" si="82"/>
        <v>#REF!</v>
      </c>
      <c r="N349" t="e">
        <f t="shared" si="83"/>
        <v>#REF!</v>
      </c>
      <c r="O349" t="e">
        <f>#REF!^2/((G349*#REF!)*(SQRT(1+H349^2)))</f>
        <v>#REF!</v>
      </c>
      <c r="P349" t="e">
        <f t="shared" si="84"/>
        <v>#REF!</v>
      </c>
      <c r="Q349" t="e">
        <f>VLOOKUP(V349,#REF!,4,FALSE)</f>
        <v>#REF!</v>
      </c>
      <c r="R349" s="12" t="e">
        <f>VLOOKUP(V349,#REF!,3,FALSE)</f>
        <v>#REF!</v>
      </c>
      <c r="S349">
        <v>-0.16</v>
      </c>
      <c r="T349">
        <v>1</v>
      </c>
      <c r="U349" t="e">
        <f>IF(W349="","PSSE_Test_"&amp;A349&amp;"_"&amp;#REF!&amp;"_R0"&amp;"_SCR"&amp;ROUND(G349,2)&amp;"_XR"&amp;ROUND(H349,2)&amp;"_P"&amp;E349&amp;"_Q"&amp;VLOOKUP(F349,$AK$3:$AL$7,2,FALSE),"Test_"&amp;A349&amp;"_"&amp;#REF!&amp;"_R0"&amp;"_SCR"&amp;ROUND(G349,2)&amp;"_XR"&amp;ROUND(H349,2)&amp;"_P"&amp;E349&amp;"_Q"&amp;VLOOKUP(F349,$AK$3:$AL$7,2,FALSE)&amp;"_"&amp;W349)</f>
        <v>#REF!</v>
      </c>
      <c r="V349" t="str">
        <f t="shared" si="81"/>
        <v>PSSE_DMAT_HYB_SCR1000_XR10_P1_Q-0.395</v>
      </c>
      <c r="AH349" s="7"/>
      <c r="AI349" s="7"/>
    </row>
    <row r="350" spans="1:35" x14ac:dyDescent="0.25">
      <c r="A350" s="4" t="s">
        <v>144</v>
      </c>
      <c r="B350" s="4" t="s">
        <v>17</v>
      </c>
      <c r="C350" t="s">
        <v>46</v>
      </c>
      <c r="D350">
        <v>15</v>
      </c>
      <c r="E350">
        <v>1</v>
      </c>
      <c r="F350">
        <v>-0.39500000000000002</v>
      </c>
      <c r="G350" s="7">
        <v>1000</v>
      </c>
      <c r="H350" s="7">
        <v>10</v>
      </c>
      <c r="I350" t="e">
        <f>VLOOKUP(V350,#REF!,2,FALSE)</f>
        <v>#REF!</v>
      </c>
      <c r="J350">
        <v>0</v>
      </c>
      <c r="K350">
        <v>0</v>
      </c>
      <c r="L350" s="3">
        <v>0.43</v>
      </c>
      <c r="M350" t="e">
        <f t="shared" si="82"/>
        <v>#REF!</v>
      </c>
      <c r="N350" t="e">
        <f t="shared" si="83"/>
        <v>#REF!</v>
      </c>
      <c r="O350" t="e">
        <f>#REF!^2/((G350*#REF!)*(SQRT(1+H350^2)))</f>
        <v>#REF!</v>
      </c>
      <c r="P350" t="e">
        <f t="shared" si="84"/>
        <v>#REF!</v>
      </c>
      <c r="Q350" t="e">
        <f>VLOOKUP(V350,#REF!,4,FALSE)</f>
        <v>#REF!</v>
      </c>
      <c r="R350" s="12" t="e">
        <f>VLOOKUP(V350,#REF!,3,FALSE)</f>
        <v>#REF!</v>
      </c>
      <c r="S350">
        <v>-0.17</v>
      </c>
      <c r="T350">
        <v>2</v>
      </c>
      <c r="U350" t="e">
        <f>IF(W350="","PSSE_Test_"&amp;A350&amp;"_"&amp;#REF!&amp;"_R0"&amp;"_SCR"&amp;ROUND(G350,2)&amp;"_XR"&amp;ROUND(H350,2)&amp;"_P"&amp;E350&amp;"_Q"&amp;VLOOKUP(F350,$AK$3:$AL$7,2,FALSE),"Test_"&amp;A350&amp;"_"&amp;#REF!&amp;"_R0"&amp;"_SCR"&amp;ROUND(G350,2)&amp;"_XR"&amp;ROUND(H350,2)&amp;"_P"&amp;E350&amp;"_Q"&amp;VLOOKUP(F350,$AK$3:$AL$7,2,FALSE)&amp;"_"&amp;W350)</f>
        <v>#REF!</v>
      </c>
      <c r="V350" t="str">
        <f t="shared" si="81"/>
        <v>PSSE_DMAT_HYB_SCR1000_XR10_P1_Q-0.395</v>
      </c>
      <c r="AH350" s="7"/>
      <c r="AI350" s="7"/>
    </row>
    <row r="351" spans="1:35" x14ac:dyDescent="0.25">
      <c r="A351" s="4" t="s">
        <v>145</v>
      </c>
      <c r="B351" s="4" t="s">
        <v>17</v>
      </c>
      <c r="C351" t="s">
        <v>46</v>
      </c>
      <c r="D351">
        <v>15</v>
      </c>
      <c r="E351">
        <v>1</v>
      </c>
      <c r="F351">
        <v>-0.39500000000000002</v>
      </c>
      <c r="G351" s="7">
        <v>1000</v>
      </c>
      <c r="H351" s="7">
        <v>10</v>
      </c>
      <c r="I351" t="e">
        <f>VLOOKUP(V351,#REF!,2,FALSE)</f>
        <v>#REF!</v>
      </c>
      <c r="J351">
        <v>0</v>
      </c>
      <c r="K351">
        <v>0</v>
      </c>
      <c r="L351" s="3">
        <v>0.43</v>
      </c>
      <c r="M351" t="e">
        <f t="shared" si="82"/>
        <v>#REF!</v>
      </c>
      <c r="N351" t="e">
        <f t="shared" si="83"/>
        <v>#REF!</v>
      </c>
      <c r="O351" t="e">
        <f>#REF!^2/((G351*#REF!)*(SQRT(1+H351^2)))</f>
        <v>#REF!</v>
      </c>
      <c r="P351" t="e">
        <f t="shared" si="84"/>
        <v>#REF!</v>
      </c>
      <c r="Q351" t="e">
        <f>VLOOKUP(V351,#REF!,4,FALSE)</f>
        <v>#REF!</v>
      </c>
      <c r="R351" s="12" t="e">
        <f>VLOOKUP(V351,#REF!,3,FALSE)</f>
        <v>#REF!</v>
      </c>
      <c r="S351">
        <v>-0.18000000000000002</v>
      </c>
      <c r="T351">
        <v>3</v>
      </c>
      <c r="U351" t="e">
        <f>IF(W351="","PSSE_Test_"&amp;A351&amp;"_"&amp;#REF!&amp;"_R0"&amp;"_SCR"&amp;ROUND(G351,2)&amp;"_XR"&amp;ROUND(H351,2)&amp;"_P"&amp;E351&amp;"_Q"&amp;VLOOKUP(F351,$AK$3:$AL$7,2,FALSE),"Test_"&amp;A351&amp;"_"&amp;#REF!&amp;"_R0"&amp;"_SCR"&amp;ROUND(G351,2)&amp;"_XR"&amp;ROUND(H351,2)&amp;"_P"&amp;E351&amp;"_Q"&amp;VLOOKUP(F351,$AK$3:$AL$7,2,FALSE)&amp;"_"&amp;W351)</f>
        <v>#REF!</v>
      </c>
      <c r="V351" t="str">
        <f t="shared" si="81"/>
        <v>PSSE_DMAT_HYB_SCR1000_XR10_P1_Q-0.395</v>
      </c>
      <c r="AH351" s="7"/>
      <c r="AI351" s="7"/>
    </row>
    <row r="352" spans="1:35" x14ac:dyDescent="0.25">
      <c r="A352" s="4" t="s">
        <v>146</v>
      </c>
      <c r="B352" s="4" t="s">
        <v>17</v>
      </c>
      <c r="C352" t="s">
        <v>46</v>
      </c>
      <c r="D352">
        <v>15</v>
      </c>
      <c r="E352">
        <v>1</v>
      </c>
      <c r="F352">
        <v>-0.39500000000000002</v>
      </c>
      <c r="G352" s="7">
        <v>1000</v>
      </c>
      <c r="H352" s="7">
        <v>10</v>
      </c>
      <c r="I352" t="e">
        <f>VLOOKUP(V352,#REF!,2,FALSE)</f>
        <v>#REF!</v>
      </c>
      <c r="J352">
        <v>0</v>
      </c>
      <c r="K352">
        <v>0</v>
      </c>
      <c r="L352" s="3">
        <v>0.43</v>
      </c>
      <c r="M352" t="e">
        <f t="shared" si="82"/>
        <v>#REF!</v>
      </c>
      <c r="N352" t="e">
        <f t="shared" si="83"/>
        <v>#REF!</v>
      </c>
      <c r="O352" t="e">
        <f>#REF!^2/((G352*#REF!)*(SQRT(1+H352^2)))</f>
        <v>#REF!</v>
      </c>
      <c r="P352" t="e">
        <f t="shared" si="84"/>
        <v>#REF!</v>
      </c>
      <c r="Q352" t="e">
        <f>VLOOKUP(V352,#REF!,4,FALSE)</f>
        <v>#REF!</v>
      </c>
      <c r="R352" s="12" t="e">
        <f>VLOOKUP(V352,#REF!,3,FALSE)</f>
        <v>#REF!</v>
      </c>
      <c r="S352">
        <v>-0.19000000000000003</v>
      </c>
      <c r="T352">
        <v>4</v>
      </c>
      <c r="U352" t="e">
        <f>IF(W352="","PSSE_Test_"&amp;A352&amp;"_"&amp;#REF!&amp;"_R0"&amp;"_SCR"&amp;ROUND(G352,2)&amp;"_XR"&amp;ROUND(H352,2)&amp;"_P"&amp;E352&amp;"_Q"&amp;VLOOKUP(F352,$AK$3:$AL$7,2,FALSE),"Test_"&amp;A352&amp;"_"&amp;#REF!&amp;"_R0"&amp;"_SCR"&amp;ROUND(G352,2)&amp;"_XR"&amp;ROUND(H352,2)&amp;"_P"&amp;E352&amp;"_Q"&amp;VLOOKUP(F352,$AK$3:$AL$7,2,FALSE)&amp;"_"&amp;W352)</f>
        <v>#REF!</v>
      </c>
      <c r="V352" t="str">
        <f t="shared" si="81"/>
        <v>PSSE_DMAT_HYB_SCR1000_XR10_P1_Q-0.395</v>
      </c>
      <c r="AH352" s="7"/>
      <c r="AI352" s="7"/>
    </row>
    <row r="353" spans="1:35" x14ac:dyDescent="0.25">
      <c r="A353" s="4" t="s">
        <v>147</v>
      </c>
      <c r="B353" s="4" t="s">
        <v>17</v>
      </c>
      <c r="C353" t="s">
        <v>46</v>
      </c>
      <c r="D353">
        <v>15</v>
      </c>
      <c r="E353">
        <v>1</v>
      </c>
      <c r="F353">
        <v>-0.39500000000000002</v>
      </c>
      <c r="G353" s="7">
        <v>1000</v>
      </c>
      <c r="H353" s="7">
        <v>10</v>
      </c>
      <c r="I353" t="e">
        <f>VLOOKUP(V353,#REF!,2,FALSE)</f>
        <v>#REF!</v>
      </c>
      <c r="J353">
        <v>0</v>
      </c>
      <c r="K353">
        <v>0</v>
      </c>
      <c r="L353" s="3">
        <v>0.43</v>
      </c>
      <c r="M353" t="e">
        <f t="shared" si="82"/>
        <v>#REF!</v>
      </c>
      <c r="N353" t="e">
        <f t="shared" si="83"/>
        <v>#REF!</v>
      </c>
      <c r="O353" t="e">
        <f>#REF!^2/((G353*#REF!)*(SQRT(1+H353^2)))</f>
        <v>#REF!</v>
      </c>
      <c r="P353" t="e">
        <f t="shared" si="84"/>
        <v>#REF!</v>
      </c>
      <c r="Q353" t="e">
        <f>VLOOKUP(V353,#REF!,4,FALSE)</f>
        <v>#REF!</v>
      </c>
      <c r="R353" s="12" t="e">
        <f>VLOOKUP(V353,#REF!,3,FALSE)</f>
        <v>#REF!</v>
      </c>
      <c r="S353">
        <v>-0.20000000000000004</v>
      </c>
      <c r="T353">
        <v>5</v>
      </c>
      <c r="U353" t="e">
        <f>IF(W353="","PSSE_Test_"&amp;A353&amp;"_"&amp;#REF!&amp;"_R0"&amp;"_SCR"&amp;ROUND(G353,2)&amp;"_XR"&amp;ROUND(H353,2)&amp;"_P"&amp;E353&amp;"_Q"&amp;VLOOKUP(F353,$AK$3:$AL$7,2,FALSE),"Test_"&amp;A353&amp;"_"&amp;#REF!&amp;"_R0"&amp;"_SCR"&amp;ROUND(G353,2)&amp;"_XR"&amp;ROUND(H353,2)&amp;"_P"&amp;E353&amp;"_Q"&amp;VLOOKUP(F353,$AK$3:$AL$7,2,FALSE)&amp;"_"&amp;W353)</f>
        <v>#REF!</v>
      </c>
      <c r="V353" t="str">
        <f t="shared" si="81"/>
        <v>PSSE_DMAT_HYB_SCR1000_XR10_P1_Q-0.395</v>
      </c>
      <c r="AH353" s="7"/>
      <c r="AI353" s="7"/>
    </row>
    <row r="354" spans="1:35" x14ac:dyDescent="0.25">
      <c r="A354" s="4" t="s">
        <v>148</v>
      </c>
      <c r="B354" s="4" t="s">
        <v>17</v>
      </c>
      <c r="C354" t="s">
        <v>46</v>
      </c>
      <c r="D354">
        <v>15</v>
      </c>
      <c r="E354">
        <v>1</v>
      </c>
      <c r="F354">
        <v>-0.39500000000000002</v>
      </c>
      <c r="G354" s="7">
        <v>1000</v>
      </c>
      <c r="H354" s="7">
        <v>10</v>
      </c>
      <c r="I354" t="e">
        <f>VLOOKUP(V354,#REF!,2,FALSE)</f>
        <v>#REF!</v>
      </c>
      <c r="J354">
        <v>0</v>
      </c>
      <c r="K354">
        <v>0</v>
      </c>
      <c r="L354" s="3">
        <v>0.43</v>
      </c>
      <c r="M354" t="e">
        <f t="shared" si="82"/>
        <v>#REF!</v>
      </c>
      <c r="N354" t="e">
        <f t="shared" si="83"/>
        <v>#REF!</v>
      </c>
      <c r="O354" t="e">
        <f>#REF!^2/((G354*#REF!)*(SQRT(1+H354^2)))</f>
        <v>#REF!</v>
      </c>
      <c r="P354" t="e">
        <f t="shared" si="84"/>
        <v>#REF!</v>
      </c>
      <c r="Q354" t="e">
        <f>VLOOKUP(V354,#REF!,4,FALSE)</f>
        <v>#REF!</v>
      </c>
      <c r="R354" s="12" t="e">
        <f>VLOOKUP(V354,#REF!,3,FALSE)</f>
        <v>#REF!</v>
      </c>
      <c r="S354">
        <v>-0.21000000000000005</v>
      </c>
      <c r="T354">
        <v>6</v>
      </c>
      <c r="U354" t="e">
        <f>IF(W354="","PSSE_Test_"&amp;A354&amp;"_"&amp;#REF!&amp;"_R0"&amp;"_SCR"&amp;ROUND(G354,2)&amp;"_XR"&amp;ROUND(H354,2)&amp;"_P"&amp;E354&amp;"_Q"&amp;VLOOKUP(F354,$AK$3:$AL$7,2,FALSE),"Test_"&amp;A354&amp;"_"&amp;#REF!&amp;"_R0"&amp;"_SCR"&amp;ROUND(G354,2)&amp;"_XR"&amp;ROUND(H354,2)&amp;"_P"&amp;E354&amp;"_Q"&amp;VLOOKUP(F354,$AK$3:$AL$7,2,FALSE)&amp;"_"&amp;W354)</f>
        <v>#REF!</v>
      </c>
      <c r="V354" t="str">
        <f t="shared" si="81"/>
        <v>PSSE_DMAT_HYB_SCR1000_XR10_P1_Q-0.395</v>
      </c>
      <c r="AH354" s="7"/>
      <c r="AI354" s="7"/>
    </row>
    <row r="355" spans="1:35" x14ac:dyDescent="0.25">
      <c r="A355" s="4" t="s">
        <v>149</v>
      </c>
      <c r="B355" s="4" t="s">
        <v>17</v>
      </c>
      <c r="C355" t="s">
        <v>46</v>
      </c>
      <c r="D355">
        <v>15</v>
      </c>
      <c r="E355">
        <v>1</v>
      </c>
      <c r="F355">
        <v>-0.39500000000000002</v>
      </c>
      <c r="G355" s="7">
        <v>1000</v>
      </c>
      <c r="H355" s="7">
        <v>10</v>
      </c>
      <c r="I355" t="e">
        <f>VLOOKUP(V355,#REF!,2,FALSE)</f>
        <v>#REF!</v>
      </c>
      <c r="J355">
        <v>0</v>
      </c>
      <c r="K355">
        <v>0</v>
      </c>
      <c r="L355" s="3">
        <v>0.43</v>
      </c>
      <c r="M355" t="e">
        <f t="shared" si="82"/>
        <v>#REF!</v>
      </c>
      <c r="N355" t="e">
        <f t="shared" si="83"/>
        <v>#REF!</v>
      </c>
      <c r="O355" t="e">
        <f>#REF!^2/((G355*#REF!)*(SQRT(1+H355^2)))</f>
        <v>#REF!</v>
      </c>
      <c r="P355" t="e">
        <f t="shared" si="84"/>
        <v>#REF!</v>
      </c>
      <c r="Q355" t="e">
        <f>VLOOKUP(V355,#REF!,4,FALSE)</f>
        <v>#REF!</v>
      </c>
      <c r="R355" s="12" t="e">
        <f>VLOOKUP(V355,#REF!,3,FALSE)</f>
        <v>#REF!</v>
      </c>
      <c r="S355">
        <v>-0.22000000000000006</v>
      </c>
      <c r="T355">
        <v>7</v>
      </c>
      <c r="U355" t="e">
        <f>IF(W355="","PSSE_Test_"&amp;A355&amp;"_"&amp;#REF!&amp;"_R0"&amp;"_SCR"&amp;ROUND(G355,2)&amp;"_XR"&amp;ROUND(H355,2)&amp;"_P"&amp;E355&amp;"_Q"&amp;VLOOKUP(F355,$AK$3:$AL$7,2,FALSE),"Test_"&amp;A355&amp;"_"&amp;#REF!&amp;"_R0"&amp;"_SCR"&amp;ROUND(G355,2)&amp;"_XR"&amp;ROUND(H355,2)&amp;"_P"&amp;E355&amp;"_Q"&amp;VLOOKUP(F355,$AK$3:$AL$7,2,FALSE)&amp;"_"&amp;W355)</f>
        <v>#REF!</v>
      </c>
      <c r="V355" t="str">
        <f t="shared" si="81"/>
        <v>PSSE_DMAT_HYB_SCR1000_XR10_P1_Q-0.395</v>
      </c>
      <c r="AH355" s="7"/>
      <c r="AI355" s="7"/>
    </row>
    <row r="356" spans="1:35" x14ac:dyDescent="0.25">
      <c r="A356" s="4" t="s">
        <v>150</v>
      </c>
      <c r="B356" s="4" t="s">
        <v>17</v>
      </c>
      <c r="C356" t="s">
        <v>46</v>
      </c>
      <c r="D356">
        <v>15</v>
      </c>
      <c r="E356">
        <v>1</v>
      </c>
      <c r="F356">
        <v>-0.39500000000000002</v>
      </c>
      <c r="G356" s="7">
        <v>1000</v>
      </c>
      <c r="H356" s="7">
        <v>10</v>
      </c>
      <c r="I356" t="e">
        <f>VLOOKUP(V356,#REF!,2,FALSE)</f>
        <v>#REF!</v>
      </c>
      <c r="J356">
        <v>0</v>
      </c>
      <c r="K356">
        <v>0</v>
      </c>
      <c r="L356" s="3">
        <v>0.43</v>
      </c>
      <c r="M356" t="e">
        <f t="shared" si="82"/>
        <v>#REF!</v>
      </c>
      <c r="N356" t="e">
        <f t="shared" si="83"/>
        <v>#REF!</v>
      </c>
      <c r="O356" t="e">
        <f>#REF!^2/((G356*#REF!)*(SQRT(1+H356^2)))</f>
        <v>#REF!</v>
      </c>
      <c r="P356" t="e">
        <f t="shared" si="84"/>
        <v>#REF!</v>
      </c>
      <c r="Q356" t="e">
        <f>VLOOKUP(V356,#REF!,4,FALSE)</f>
        <v>#REF!</v>
      </c>
      <c r="R356" s="12" t="e">
        <f>VLOOKUP(V356,#REF!,3,FALSE)</f>
        <v>#REF!</v>
      </c>
      <c r="S356">
        <v>-0.23000000000000007</v>
      </c>
      <c r="T356">
        <v>8</v>
      </c>
      <c r="U356" t="e">
        <f>IF(W356="","PSSE_Test_"&amp;A356&amp;"_"&amp;#REF!&amp;"_R0"&amp;"_SCR"&amp;ROUND(G356,2)&amp;"_XR"&amp;ROUND(H356,2)&amp;"_P"&amp;E356&amp;"_Q"&amp;VLOOKUP(F356,$AK$3:$AL$7,2,FALSE),"Test_"&amp;A356&amp;"_"&amp;#REF!&amp;"_R0"&amp;"_SCR"&amp;ROUND(G356,2)&amp;"_XR"&amp;ROUND(H356,2)&amp;"_P"&amp;E356&amp;"_Q"&amp;VLOOKUP(F356,$AK$3:$AL$7,2,FALSE)&amp;"_"&amp;W356)</f>
        <v>#REF!</v>
      </c>
      <c r="V356" t="str">
        <f t="shared" si="81"/>
        <v>PSSE_DMAT_HYB_SCR1000_XR10_P1_Q-0.395</v>
      </c>
      <c r="AH356" s="7"/>
      <c r="AI356" s="7"/>
    </row>
    <row r="357" spans="1:35" x14ac:dyDescent="0.25">
      <c r="A357" s="4" t="s">
        <v>151</v>
      </c>
      <c r="B357" s="4" t="s">
        <v>17</v>
      </c>
      <c r="C357" t="s">
        <v>46</v>
      </c>
      <c r="D357">
        <v>15</v>
      </c>
      <c r="E357">
        <v>1</v>
      </c>
      <c r="F357">
        <v>-0.39500000000000002</v>
      </c>
      <c r="G357" s="7">
        <v>1000</v>
      </c>
      <c r="H357" s="7">
        <v>10</v>
      </c>
      <c r="I357" t="e">
        <f>VLOOKUP(V357,#REF!,2,FALSE)</f>
        <v>#REF!</v>
      </c>
      <c r="J357">
        <v>0</v>
      </c>
      <c r="K357">
        <v>0</v>
      </c>
      <c r="L357" s="3">
        <v>0.43</v>
      </c>
      <c r="M357" t="e">
        <f t="shared" si="82"/>
        <v>#REF!</v>
      </c>
      <c r="N357" t="e">
        <f t="shared" si="83"/>
        <v>#REF!</v>
      </c>
      <c r="O357" t="e">
        <f>#REF!^2/((G357*#REF!)*(SQRT(1+H357^2)))</f>
        <v>#REF!</v>
      </c>
      <c r="P357" t="e">
        <f t="shared" si="84"/>
        <v>#REF!</v>
      </c>
      <c r="Q357" t="e">
        <f>VLOOKUP(V357,#REF!,4,FALSE)</f>
        <v>#REF!</v>
      </c>
      <c r="R357" s="12" t="e">
        <f>VLOOKUP(V357,#REF!,3,FALSE)</f>
        <v>#REF!</v>
      </c>
      <c r="S357">
        <v>-0.24000000000000007</v>
      </c>
      <c r="T357">
        <v>9</v>
      </c>
      <c r="U357" t="e">
        <f>IF(W357="","PSSE_Test_"&amp;A357&amp;"_"&amp;#REF!&amp;"_R0"&amp;"_SCR"&amp;ROUND(G357,2)&amp;"_XR"&amp;ROUND(H357,2)&amp;"_P"&amp;E357&amp;"_Q"&amp;VLOOKUP(F357,$AK$3:$AL$7,2,FALSE),"Test_"&amp;A357&amp;"_"&amp;#REF!&amp;"_R0"&amp;"_SCR"&amp;ROUND(G357,2)&amp;"_XR"&amp;ROUND(H357,2)&amp;"_P"&amp;E357&amp;"_Q"&amp;VLOOKUP(F357,$AK$3:$AL$7,2,FALSE)&amp;"_"&amp;W357)</f>
        <v>#REF!</v>
      </c>
      <c r="V357" t="str">
        <f t="shared" si="81"/>
        <v>PSSE_DMAT_HYB_SCR1000_XR10_P1_Q-0.395</v>
      </c>
      <c r="AH357" s="7"/>
      <c r="AI357" s="7"/>
    </row>
    <row r="358" spans="1:35" x14ac:dyDescent="0.25">
      <c r="A358" s="4" t="s">
        <v>152</v>
      </c>
      <c r="B358" s="4" t="s">
        <v>17</v>
      </c>
      <c r="C358" t="s">
        <v>46</v>
      </c>
      <c r="D358">
        <v>15</v>
      </c>
      <c r="E358">
        <v>1</v>
      </c>
      <c r="F358">
        <v>-0.39500000000000002</v>
      </c>
      <c r="G358" s="7">
        <v>1000</v>
      </c>
      <c r="H358" s="7">
        <v>10</v>
      </c>
      <c r="I358" t="e">
        <f>VLOOKUP(V358,#REF!,2,FALSE)</f>
        <v>#REF!</v>
      </c>
      <c r="J358">
        <v>0</v>
      </c>
      <c r="K358">
        <v>0</v>
      </c>
      <c r="L358" s="3">
        <v>0.43</v>
      </c>
      <c r="M358" t="e">
        <f t="shared" ref="M358:M373" si="85">O358*T358</f>
        <v>#REF!</v>
      </c>
      <c r="N358" t="e">
        <f t="shared" ref="N358:N373" si="86">P358*T358</f>
        <v>#REF!</v>
      </c>
      <c r="O358" t="e">
        <f>#REF!^2/((G358*#REF!)*(SQRT(1+H358^2)))</f>
        <v>#REF!</v>
      </c>
      <c r="P358" t="e">
        <f t="shared" ref="P358:P363" si="87">O358*H358/(2*PI()*50)</f>
        <v>#REF!</v>
      </c>
      <c r="Q358" t="e">
        <f>VLOOKUP(V358,#REF!,4,FALSE)</f>
        <v>#REF!</v>
      </c>
      <c r="R358" s="12" t="e">
        <f>VLOOKUP(V358,#REF!,3,FALSE)</f>
        <v>#REF!</v>
      </c>
      <c r="S358">
        <v>-0.25000000000000006</v>
      </c>
      <c r="T358">
        <v>9</v>
      </c>
      <c r="U358" t="e">
        <f>IF(W358="","PSSE_Test_"&amp;A358&amp;"_"&amp;#REF!&amp;"_R0"&amp;"_SCR"&amp;ROUND(G358,2)&amp;"_XR"&amp;ROUND(H358,2)&amp;"_P"&amp;E358&amp;"_Q"&amp;VLOOKUP(F358,$AK$3:$AL$7,2,FALSE),"Test_"&amp;A358&amp;"_"&amp;#REF!&amp;"_R0"&amp;"_SCR"&amp;ROUND(G358,2)&amp;"_XR"&amp;ROUND(H358,2)&amp;"_P"&amp;E358&amp;"_Q"&amp;VLOOKUP(F358,$AK$3:$AL$7,2,FALSE)&amp;"_"&amp;W358)</f>
        <v>#REF!</v>
      </c>
      <c r="V358" t="str">
        <f t="shared" si="81"/>
        <v>PSSE_DMAT_HYB_SCR1000_XR10_P1_Q-0.395</v>
      </c>
      <c r="AH358" s="7"/>
      <c r="AI358" s="7"/>
    </row>
    <row r="359" spans="1:35" x14ac:dyDescent="0.25">
      <c r="A359" s="4" t="s">
        <v>153</v>
      </c>
      <c r="B359" s="4" t="s">
        <v>17</v>
      </c>
      <c r="C359" t="s">
        <v>46</v>
      </c>
      <c r="D359">
        <v>15</v>
      </c>
      <c r="E359">
        <v>1</v>
      </c>
      <c r="F359">
        <v>-0.39500000000000002</v>
      </c>
      <c r="G359" s="7">
        <v>1000</v>
      </c>
      <c r="H359" s="7">
        <v>10</v>
      </c>
      <c r="I359" t="e">
        <f>VLOOKUP(V359,#REF!,2,FALSE)</f>
        <v>#REF!</v>
      </c>
      <c r="J359">
        <v>0</v>
      </c>
      <c r="K359">
        <v>0</v>
      </c>
      <c r="L359" s="3">
        <v>0.43</v>
      </c>
      <c r="M359" t="e">
        <f t="shared" si="85"/>
        <v>#REF!</v>
      </c>
      <c r="N359" t="e">
        <f t="shared" si="86"/>
        <v>#REF!</v>
      </c>
      <c r="O359" t="e">
        <f>#REF!^2/((G359*#REF!)*(SQRT(1+H359^2)))</f>
        <v>#REF!</v>
      </c>
      <c r="P359" t="e">
        <f t="shared" si="87"/>
        <v>#REF!</v>
      </c>
      <c r="Q359" t="e">
        <f>VLOOKUP(V359,#REF!,4,FALSE)</f>
        <v>#REF!</v>
      </c>
      <c r="R359" s="12" t="e">
        <f>VLOOKUP(V359,#REF!,3,FALSE)</f>
        <v>#REF!</v>
      </c>
      <c r="S359">
        <v>-0.26000000000000006</v>
      </c>
      <c r="T359">
        <v>9</v>
      </c>
      <c r="U359" t="e">
        <f>IF(W359="","PSSE_Test_"&amp;A359&amp;"_"&amp;#REF!&amp;"_R0"&amp;"_SCR"&amp;ROUND(G359,2)&amp;"_XR"&amp;ROUND(H359,2)&amp;"_P"&amp;E359&amp;"_Q"&amp;VLOOKUP(F359,$AK$3:$AL$7,2,FALSE),"Test_"&amp;A359&amp;"_"&amp;#REF!&amp;"_R0"&amp;"_SCR"&amp;ROUND(G359,2)&amp;"_XR"&amp;ROUND(H359,2)&amp;"_P"&amp;E359&amp;"_Q"&amp;VLOOKUP(F359,$AK$3:$AL$7,2,FALSE)&amp;"_"&amp;W359)</f>
        <v>#REF!</v>
      </c>
      <c r="V359" t="str">
        <f t="shared" si="81"/>
        <v>PSSE_DMAT_HYB_SCR1000_XR10_P1_Q-0.395</v>
      </c>
      <c r="AH359" s="7"/>
      <c r="AI359" s="7"/>
    </row>
    <row r="360" spans="1:35" x14ac:dyDescent="0.25">
      <c r="A360" s="4" t="s">
        <v>154</v>
      </c>
      <c r="B360" s="4" t="s">
        <v>17</v>
      </c>
      <c r="C360" t="s">
        <v>46</v>
      </c>
      <c r="D360">
        <v>15</v>
      </c>
      <c r="E360">
        <v>1</v>
      </c>
      <c r="F360">
        <v>-0.39500000000000002</v>
      </c>
      <c r="G360" s="7">
        <v>1000</v>
      </c>
      <c r="H360" s="7">
        <v>10</v>
      </c>
      <c r="I360" t="e">
        <f>VLOOKUP(V360,#REF!,2,FALSE)</f>
        <v>#REF!</v>
      </c>
      <c r="J360">
        <v>0</v>
      </c>
      <c r="K360">
        <v>0</v>
      </c>
      <c r="L360" s="3">
        <v>0.43</v>
      </c>
      <c r="M360" t="e">
        <f t="shared" si="85"/>
        <v>#REF!</v>
      </c>
      <c r="N360" t="e">
        <f t="shared" si="86"/>
        <v>#REF!</v>
      </c>
      <c r="O360" t="e">
        <f>#REF!^2/((G360*#REF!)*(SQRT(1+H360^2)))</f>
        <v>#REF!</v>
      </c>
      <c r="P360" t="e">
        <f t="shared" si="87"/>
        <v>#REF!</v>
      </c>
      <c r="Q360" t="e">
        <f>VLOOKUP(V360,#REF!,4,FALSE)</f>
        <v>#REF!</v>
      </c>
      <c r="R360" s="12" t="e">
        <f>VLOOKUP(V360,#REF!,3,FALSE)</f>
        <v>#REF!</v>
      </c>
      <c r="S360">
        <v>-0.27000000000000007</v>
      </c>
      <c r="T360">
        <v>9</v>
      </c>
      <c r="U360" t="e">
        <f>IF(W360="","PSSE_Test_"&amp;A360&amp;"_"&amp;#REF!&amp;"_R0"&amp;"_SCR"&amp;ROUND(G360,2)&amp;"_XR"&amp;ROUND(H360,2)&amp;"_P"&amp;E360&amp;"_Q"&amp;VLOOKUP(F360,$AK$3:$AL$7,2,FALSE),"Test_"&amp;A360&amp;"_"&amp;#REF!&amp;"_R0"&amp;"_SCR"&amp;ROUND(G360,2)&amp;"_XR"&amp;ROUND(H360,2)&amp;"_P"&amp;E360&amp;"_Q"&amp;VLOOKUP(F360,$AK$3:$AL$7,2,FALSE)&amp;"_"&amp;W360)</f>
        <v>#REF!</v>
      </c>
      <c r="V360" t="str">
        <f t="shared" si="81"/>
        <v>PSSE_DMAT_HYB_SCR1000_XR10_P1_Q-0.395</v>
      </c>
      <c r="AH360" s="7"/>
      <c r="AI360" s="7"/>
    </row>
    <row r="361" spans="1:35" x14ac:dyDescent="0.25">
      <c r="A361" s="4" t="s">
        <v>155</v>
      </c>
      <c r="B361" s="4" t="s">
        <v>17</v>
      </c>
      <c r="C361" t="s">
        <v>46</v>
      </c>
      <c r="D361">
        <v>15</v>
      </c>
      <c r="E361">
        <v>1</v>
      </c>
      <c r="F361">
        <v>-0.39500000000000002</v>
      </c>
      <c r="G361" s="7">
        <v>1000</v>
      </c>
      <c r="H361" s="7">
        <v>10</v>
      </c>
      <c r="I361" t="e">
        <f>VLOOKUP(V361,#REF!,2,FALSE)</f>
        <v>#REF!</v>
      </c>
      <c r="J361">
        <v>0</v>
      </c>
      <c r="K361">
        <v>0</v>
      </c>
      <c r="L361" s="3">
        <v>0.43</v>
      </c>
      <c r="M361" t="e">
        <f t="shared" si="85"/>
        <v>#REF!</v>
      </c>
      <c r="N361" t="e">
        <f t="shared" si="86"/>
        <v>#REF!</v>
      </c>
      <c r="O361" t="e">
        <f>#REF!^2/((G361*#REF!)*(SQRT(1+H361^2)))</f>
        <v>#REF!</v>
      </c>
      <c r="P361" t="e">
        <f t="shared" si="87"/>
        <v>#REF!</v>
      </c>
      <c r="Q361" t="e">
        <f>VLOOKUP(V361,#REF!,4,FALSE)</f>
        <v>#REF!</v>
      </c>
      <c r="R361" s="12" t="e">
        <f>VLOOKUP(V361,#REF!,3,FALSE)</f>
        <v>#REF!</v>
      </c>
      <c r="S361">
        <v>-0.28000000000000008</v>
      </c>
      <c r="T361">
        <v>9</v>
      </c>
      <c r="U361" t="e">
        <f>IF(W361="","PSSE_Test_"&amp;A361&amp;"_"&amp;#REF!&amp;"_R0"&amp;"_SCR"&amp;ROUND(G361,2)&amp;"_XR"&amp;ROUND(H361,2)&amp;"_P"&amp;E361&amp;"_Q"&amp;VLOOKUP(F361,$AK$3:$AL$7,2,FALSE),"Test_"&amp;A361&amp;"_"&amp;#REF!&amp;"_R0"&amp;"_SCR"&amp;ROUND(G361,2)&amp;"_XR"&amp;ROUND(H361,2)&amp;"_P"&amp;E361&amp;"_Q"&amp;VLOOKUP(F361,$AK$3:$AL$7,2,FALSE)&amp;"_"&amp;W361)</f>
        <v>#REF!</v>
      </c>
      <c r="V361" t="str">
        <f t="shared" si="81"/>
        <v>PSSE_DMAT_HYB_SCR1000_XR10_P1_Q-0.395</v>
      </c>
      <c r="AH361" s="7"/>
      <c r="AI361" s="7"/>
    </row>
    <row r="362" spans="1:35" x14ac:dyDescent="0.25">
      <c r="A362" s="4" t="s">
        <v>156</v>
      </c>
      <c r="B362" s="4" t="s">
        <v>17</v>
      </c>
      <c r="C362" t="s">
        <v>46</v>
      </c>
      <c r="D362">
        <v>15</v>
      </c>
      <c r="E362">
        <v>1</v>
      </c>
      <c r="F362">
        <v>-0.39500000000000002</v>
      </c>
      <c r="G362" s="7">
        <v>1000</v>
      </c>
      <c r="H362" s="7">
        <v>10</v>
      </c>
      <c r="I362" t="e">
        <f>VLOOKUP(V362,#REF!,2,FALSE)</f>
        <v>#REF!</v>
      </c>
      <c r="J362">
        <v>0</v>
      </c>
      <c r="K362">
        <v>0</v>
      </c>
      <c r="L362" s="3">
        <v>0.43</v>
      </c>
      <c r="M362" t="e">
        <f t="shared" si="85"/>
        <v>#REF!</v>
      </c>
      <c r="N362" t="e">
        <f t="shared" si="86"/>
        <v>#REF!</v>
      </c>
      <c r="O362" t="e">
        <f>#REF!^2/((G362*#REF!)*(SQRT(1+H362^2)))</f>
        <v>#REF!</v>
      </c>
      <c r="P362" t="e">
        <f t="shared" si="87"/>
        <v>#REF!</v>
      </c>
      <c r="Q362" t="e">
        <f>VLOOKUP(V362,#REF!,4,FALSE)</f>
        <v>#REF!</v>
      </c>
      <c r="R362" s="12" t="e">
        <f>VLOOKUP(V362,#REF!,3,FALSE)</f>
        <v>#REF!</v>
      </c>
      <c r="S362">
        <v>-0.29000000000000009</v>
      </c>
      <c r="T362">
        <v>9</v>
      </c>
      <c r="U362" t="e">
        <f>IF(W362="","PSSE_Test_"&amp;A362&amp;"_"&amp;#REF!&amp;"_R0"&amp;"_SCR"&amp;ROUND(G362,2)&amp;"_XR"&amp;ROUND(H362,2)&amp;"_P"&amp;E362&amp;"_Q"&amp;VLOOKUP(F362,$AK$3:$AL$7,2,FALSE),"Test_"&amp;A362&amp;"_"&amp;#REF!&amp;"_R0"&amp;"_SCR"&amp;ROUND(G362,2)&amp;"_XR"&amp;ROUND(H362,2)&amp;"_P"&amp;E362&amp;"_Q"&amp;VLOOKUP(F362,$AK$3:$AL$7,2,FALSE)&amp;"_"&amp;W362)</f>
        <v>#REF!</v>
      </c>
      <c r="V362" t="str">
        <f t="shared" si="81"/>
        <v>PSSE_DMAT_HYB_SCR1000_XR10_P1_Q-0.395</v>
      </c>
      <c r="AH362" s="7"/>
      <c r="AI362" s="7"/>
    </row>
    <row r="363" spans="1:35" x14ac:dyDescent="0.25">
      <c r="A363" s="4" t="s">
        <v>157</v>
      </c>
      <c r="B363" s="4" t="s">
        <v>17</v>
      </c>
      <c r="C363" t="s">
        <v>46</v>
      </c>
      <c r="D363">
        <v>15</v>
      </c>
      <c r="E363">
        <v>1</v>
      </c>
      <c r="F363">
        <v>-0.39500000000000002</v>
      </c>
      <c r="G363" s="7">
        <v>1000</v>
      </c>
      <c r="H363" s="7">
        <v>10</v>
      </c>
      <c r="I363" t="e">
        <f>VLOOKUP(V363,#REF!,2,FALSE)</f>
        <v>#REF!</v>
      </c>
      <c r="J363">
        <v>0</v>
      </c>
      <c r="K363">
        <v>0</v>
      </c>
      <c r="L363" s="3">
        <v>0.43</v>
      </c>
      <c r="M363" t="e">
        <f t="shared" si="85"/>
        <v>#REF!</v>
      </c>
      <c r="N363" t="e">
        <f t="shared" si="86"/>
        <v>#REF!</v>
      </c>
      <c r="O363" t="e">
        <f>#REF!^2/((G363*#REF!)*(SQRT(1+H363^2)))</f>
        <v>#REF!</v>
      </c>
      <c r="P363" t="e">
        <f t="shared" si="87"/>
        <v>#REF!</v>
      </c>
      <c r="Q363" t="e">
        <f>VLOOKUP(V363,#REF!,4,FALSE)</f>
        <v>#REF!</v>
      </c>
      <c r="R363" s="12" t="e">
        <f>VLOOKUP(V363,#REF!,3,FALSE)</f>
        <v>#REF!</v>
      </c>
      <c r="S363">
        <v>-0.3000000000000001</v>
      </c>
      <c r="T363">
        <v>9</v>
      </c>
      <c r="U363" t="e">
        <f>IF(W363="","PSSE_Test_"&amp;A363&amp;"_"&amp;#REF!&amp;"_R0"&amp;"_SCR"&amp;ROUND(G363,2)&amp;"_XR"&amp;ROUND(H363,2)&amp;"_P"&amp;E363&amp;"_Q"&amp;VLOOKUP(F363,$AK$3:$AL$7,2,FALSE),"Test_"&amp;A363&amp;"_"&amp;#REF!&amp;"_R0"&amp;"_SCR"&amp;ROUND(G363,2)&amp;"_XR"&amp;ROUND(H363,2)&amp;"_P"&amp;E363&amp;"_Q"&amp;VLOOKUP(F363,$AK$3:$AL$7,2,FALSE)&amp;"_"&amp;W363)</f>
        <v>#REF!</v>
      </c>
      <c r="V363" t="str">
        <f t="shared" si="81"/>
        <v>PSSE_DMAT_HYB_SCR1000_XR10_P1_Q-0.395</v>
      </c>
      <c r="AH363" s="7"/>
      <c r="AI363" s="7"/>
    </row>
    <row r="364" spans="1:35" x14ac:dyDescent="0.25">
      <c r="A364" s="4" t="s">
        <v>260</v>
      </c>
      <c r="B364" s="4" t="s">
        <v>17</v>
      </c>
      <c r="C364" t="s">
        <v>46</v>
      </c>
      <c r="D364">
        <v>15</v>
      </c>
      <c r="E364">
        <v>1</v>
      </c>
      <c r="F364">
        <v>0</v>
      </c>
      <c r="G364" s="7">
        <v>1000</v>
      </c>
      <c r="H364" s="7">
        <v>10</v>
      </c>
      <c r="I364" t="e">
        <f>VLOOKUP(V364,#REF!,2,FALSE)</f>
        <v>#REF!</v>
      </c>
      <c r="J364">
        <v>0</v>
      </c>
      <c r="K364">
        <v>0</v>
      </c>
      <c r="L364" s="3">
        <v>0.43</v>
      </c>
      <c r="M364" t="e">
        <f t="shared" si="85"/>
        <v>#REF!</v>
      </c>
      <c r="N364" t="e">
        <f t="shared" si="86"/>
        <v>#REF!</v>
      </c>
      <c r="O364" t="e">
        <f>#REF!^2/((G364*#REF!)*(SQRT(1+H364^2)))</f>
        <v>#REF!</v>
      </c>
      <c r="P364" t="e">
        <f t="shared" ref="P364:P378" si="88">O364*H364/(2*PI()*50)</f>
        <v>#REF!</v>
      </c>
      <c r="Q364" t="e">
        <f>VLOOKUP(V364,#REF!,4,FALSE)</f>
        <v>#REF!</v>
      </c>
      <c r="R364" s="12" t="e">
        <f>VLOOKUP(V364,#REF!,3,FALSE)</f>
        <v>#REF!</v>
      </c>
      <c r="S364">
        <v>-0.15</v>
      </c>
      <c r="T364">
        <v>0</v>
      </c>
      <c r="U364" t="e">
        <f>IF(W364="","PSSE_Test_"&amp;A364&amp;"_"&amp;#REF!&amp;"_R0"&amp;"_SCR"&amp;ROUND(G364,2)&amp;"_XR"&amp;ROUND(H364,2)&amp;"_P"&amp;E364&amp;"_Q"&amp;VLOOKUP(F364,$AK$3:$AL$7,2,FALSE),"Test_"&amp;A364&amp;"_"&amp;#REF!&amp;"_R0"&amp;"_SCR"&amp;ROUND(G364,2)&amp;"_XR"&amp;ROUND(H364,2)&amp;"_P"&amp;E364&amp;"_Q"&amp;VLOOKUP(F364,$AK$3:$AL$7,2,FALSE)&amp;"_"&amp;W364)</f>
        <v>#REF!</v>
      </c>
      <c r="V364" t="str">
        <f t="shared" si="81"/>
        <v>PSSE_DMAT_HYB_SCR1000_XR10_P1_Q0</v>
      </c>
      <c r="AH364" s="7"/>
      <c r="AI364" s="7"/>
    </row>
    <row r="365" spans="1:35" x14ac:dyDescent="0.25">
      <c r="A365" s="4" t="s">
        <v>261</v>
      </c>
      <c r="B365" s="4" t="s">
        <v>17</v>
      </c>
      <c r="C365" t="s">
        <v>46</v>
      </c>
      <c r="D365">
        <v>15</v>
      </c>
      <c r="E365">
        <v>1</v>
      </c>
      <c r="F365">
        <v>0</v>
      </c>
      <c r="G365" s="7">
        <v>1000</v>
      </c>
      <c r="H365" s="7">
        <v>10</v>
      </c>
      <c r="I365" t="e">
        <f>VLOOKUP(V365,#REF!,2,FALSE)</f>
        <v>#REF!</v>
      </c>
      <c r="J365">
        <v>0</v>
      </c>
      <c r="K365">
        <v>0</v>
      </c>
      <c r="L365" s="3">
        <v>0.43</v>
      </c>
      <c r="M365" t="e">
        <f t="shared" si="85"/>
        <v>#REF!</v>
      </c>
      <c r="N365" t="e">
        <f t="shared" si="86"/>
        <v>#REF!</v>
      </c>
      <c r="O365" t="e">
        <f>#REF!^2/((G365*#REF!)*(SQRT(1+H365^2)))</f>
        <v>#REF!</v>
      </c>
      <c r="P365" t="e">
        <f t="shared" si="88"/>
        <v>#REF!</v>
      </c>
      <c r="Q365" t="e">
        <f>VLOOKUP(V365,#REF!,4,FALSE)</f>
        <v>#REF!</v>
      </c>
      <c r="R365" s="12" t="e">
        <f>VLOOKUP(V365,#REF!,3,FALSE)</f>
        <v>#REF!</v>
      </c>
      <c r="S365">
        <v>-0.16</v>
      </c>
      <c r="T365">
        <v>1</v>
      </c>
      <c r="U365" t="e">
        <f>IF(W365="","PSSE_Test_"&amp;A365&amp;"_"&amp;#REF!&amp;"_R0"&amp;"_SCR"&amp;ROUND(G365,2)&amp;"_XR"&amp;ROUND(H365,2)&amp;"_P"&amp;E365&amp;"_Q"&amp;VLOOKUP(F365,$AK$3:$AL$7,2,FALSE),"Test_"&amp;A365&amp;"_"&amp;#REF!&amp;"_R0"&amp;"_SCR"&amp;ROUND(G365,2)&amp;"_XR"&amp;ROUND(H365,2)&amp;"_P"&amp;E365&amp;"_Q"&amp;VLOOKUP(F365,$AK$3:$AL$7,2,FALSE)&amp;"_"&amp;W365)</f>
        <v>#REF!</v>
      </c>
      <c r="V365" t="str">
        <f t="shared" si="81"/>
        <v>PSSE_DMAT_HYB_SCR1000_XR10_P1_Q0</v>
      </c>
      <c r="AH365" s="7"/>
      <c r="AI365" s="7"/>
    </row>
    <row r="366" spans="1:35" x14ac:dyDescent="0.25">
      <c r="A366" s="4" t="s">
        <v>262</v>
      </c>
      <c r="B366" s="4" t="s">
        <v>17</v>
      </c>
      <c r="C366" t="s">
        <v>46</v>
      </c>
      <c r="D366">
        <v>15</v>
      </c>
      <c r="E366">
        <v>1</v>
      </c>
      <c r="F366">
        <v>0</v>
      </c>
      <c r="G366" s="7">
        <v>1000</v>
      </c>
      <c r="H366" s="7">
        <v>10</v>
      </c>
      <c r="I366" t="e">
        <f>VLOOKUP(V366,#REF!,2,FALSE)</f>
        <v>#REF!</v>
      </c>
      <c r="J366">
        <v>0</v>
      </c>
      <c r="K366">
        <v>0</v>
      </c>
      <c r="L366" s="3">
        <v>0.43</v>
      </c>
      <c r="M366" t="e">
        <f t="shared" si="85"/>
        <v>#REF!</v>
      </c>
      <c r="N366" t="e">
        <f t="shared" si="86"/>
        <v>#REF!</v>
      </c>
      <c r="O366" t="e">
        <f>#REF!^2/((G366*#REF!)*(SQRT(1+H366^2)))</f>
        <v>#REF!</v>
      </c>
      <c r="P366" t="e">
        <f t="shared" si="88"/>
        <v>#REF!</v>
      </c>
      <c r="Q366" t="e">
        <f>VLOOKUP(V366,#REF!,4,FALSE)</f>
        <v>#REF!</v>
      </c>
      <c r="R366" s="12" t="e">
        <f>VLOOKUP(V366,#REF!,3,FALSE)</f>
        <v>#REF!</v>
      </c>
      <c r="S366">
        <v>-0.17</v>
      </c>
      <c r="T366">
        <v>2</v>
      </c>
      <c r="U366" t="e">
        <f>IF(W366="","PSSE_Test_"&amp;A366&amp;"_"&amp;#REF!&amp;"_R0"&amp;"_SCR"&amp;ROUND(G366,2)&amp;"_XR"&amp;ROUND(H366,2)&amp;"_P"&amp;E366&amp;"_Q"&amp;VLOOKUP(F366,$AK$3:$AL$7,2,FALSE),"Test_"&amp;A366&amp;"_"&amp;#REF!&amp;"_R0"&amp;"_SCR"&amp;ROUND(G366,2)&amp;"_XR"&amp;ROUND(H366,2)&amp;"_P"&amp;E366&amp;"_Q"&amp;VLOOKUP(F366,$AK$3:$AL$7,2,FALSE)&amp;"_"&amp;W366)</f>
        <v>#REF!</v>
      </c>
      <c r="V366" t="str">
        <f t="shared" si="81"/>
        <v>PSSE_DMAT_HYB_SCR1000_XR10_P1_Q0</v>
      </c>
      <c r="AH366" s="7"/>
      <c r="AI366" s="7"/>
    </row>
    <row r="367" spans="1:35" x14ac:dyDescent="0.25">
      <c r="A367" s="4" t="s">
        <v>263</v>
      </c>
      <c r="B367" s="4" t="s">
        <v>17</v>
      </c>
      <c r="C367" t="s">
        <v>46</v>
      </c>
      <c r="D367">
        <v>15</v>
      </c>
      <c r="E367">
        <v>1</v>
      </c>
      <c r="F367">
        <v>0</v>
      </c>
      <c r="G367" s="7">
        <v>1000</v>
      </c>
      <c r="H367" s="7">
        <v>10</v>
      </c>
      <c r="I367" t="e">
        <f>VLOOKUP(V367,#REF!,2,FALSE)</f>
        <v>#REF!</v>
      </c>
      <c r="J367">
        <v>0</v>
      </c>
      <c r="K367">
        <v>0</v>
      </c>
      <c r="L367" s="3">
        <v>0.43</v>
      </c>
      <c r="M367" t="e">
        <f t="shared" si="85"/>
        <v>#REF!</v>
      </c>
      <c r="N367" t="e">
        <f t="shared" si="86"/>
        <v>#REF!</v>
      </c>
      <c r="O367" t="e">
        <f>#REF!^2/((G367*#REF!)*(SQRT(1+H367^2)))</f>
        <v>#REF!</v>
      </c>
      <c r="P367" t="e">
        <f t="shared" si="88"/>
        <v>#REF!</v>
      </c>
      <c r="Q367" t="e">
        <f>VLOOKUP(V367,#REF!,4,FALSE)</f>
        <v>#REF!</v>
      </c>
      <c r="R367" s="12" t="e">
        <f>VLOOKUP(V367,#REF!,3,FALSE)</f>
        <v>#REF!</v>
      </c>
      <c r="S367">
        <v>-0.18000000000000002</v>
      </c>
      <c r="T367">
        <v>3</v>
      </c>
      <c r="U367" t="e">
        <f>IF(W367="","PSSE_Test_"&amp;A367&amp;"_"&amp;#REF!&amp;"_R0"&amp;"_SCR"&amp;ROUND(G367,2)&amp;"_XR"&amp;ROUND(H367,2)&amp;"_P"&amp;E367&amp;"_Q"&amp;VLOOKUP(F367,$AK$3:$AL$7,2,FALSE),"Test_"&amp;A367&amp;"_"&amp;#REF!&amp;"_R0"&amp;"_SCR"&amp;ROUND(G367,2)&amp;"_XR"&amp;ROUND(H367,2)&amp;"_P"&amp;E367&amp;"_Q"&amp;VLOOKUP(F367,$AK$3:$AL$7,2,FALSE)&amp;"_"&amp;W367)</f>
        <v>#REF!</v>
      </c>
      <c r="V367" t="str">
        <f t="shared" si="81"/>
        <v>PSSE_DMAT_HYB_SCR1000_XR10_P1_Q0</v>
      </c>
      <c r="AH367" s="7"/>
      <c r="AI367" s="7"/>
    </row>
    <row r="368" spans="1:35" x14ac:dyDescent="0.25">
      <c r="A368" s="4" t="s">
        <v>264</v>
      </c>
      <c r="B368" s="4" t="s">
        <v>17</v>
      </c>
      <c r="C368" t="s">
        <v>46</v>
      </c>
      <c r="D368">
        <v>15</v>
      </c>
      <c r="E368">
        <v>1</v>
      </c>
      <c r="F368">
        <v>0</v>
      </c>
      <c r="G368" s="7">
        <v>1000</v>
      </c>
      <c r="H368" s="7">
        <v>10</v>
      </c>
      <c r="I368" t="e">
        <f>VLOOKUP(V368,#REF!,2,FALSE)</f>
        <v>#REF!</v>
      </c>
      <c r="J368">
        <v>0</v>
      </c>
      <c r="K368">
        <v>0</v>
      </c>
      <c r="L368" s="3">
        <v>0.43</v>
      </c>
      <c r="M368" t="e">
        <f t="shared" si="85"/>
        <v>#REF!</v>
      </c>
      <c r="N368" t="e">
        <f t="shared" si="86"/>
        <v>#REF!</v>
      </c>
      <c r="O368" t="e">
        <f>#REF!^2/((G368*#REF!)*(SQRT(1+H368^2)))</f>
        <v>#REF!</v>
      </c>
      <c r="P368" t="e">
        <f t="shared" si="88"/>
        <v>#REF!</v>
      </c>
      <c r="Q368" t="e">
        <f>VLOOKUP(V368,#REF!,4,FALSE)</f>
        <v>#REF!</v>
      </c>
      <c r="R368" s="12" t="e">
        <f>VLOOKUP(V368,#REF!,3,FALSE)</f>
        <v>#REF!</v>
      </c>
      <c r="S368">
        <v>-0.19000000000000003</v>
      </c>
      <c r="T368">
        <v>4</v>
      </c>
      <c r="U368" t="e">
        <f>IF(W368="","PSSE_Test_"&amp;A368&amp;"_"&amp;#REF!&amp;"_R0"&amp;"_SCR"&amp;ROUND(G368,2)&amp;"_XR"&amp;ROUND(H368,2)&amp;"_P"&amp;E368&amp;"_Q"&amp;VLOOKUP(F368,$AK$3:$AL$7,2,FALSE),"Test_"&amp;A368&amp;"_"&amp;#REF!&amp;"_R0"&amp;"_SCR"&amp;ROUND(G368,2)&amp;"_XR"&amp;ROUND(H368,2)&amp;"_P"&amp;E368&amp;"_Q"&amp;VLOOKUP(F368,$AK$3:$AL$7,2,FALSE)&amp;"_"&amp;W368)</f>
        <v>#REF!</v>
      </c>
      <c r="V368" t="str">
        <f t="shared" si="81"/>
        <v>PSSE_DMAT_HYB_SCR1000_XR10_P1_Q0</v>
      </c>
      <c r="AH368" s="7"/>
      <c r="AI368" s="7"/>
    </row>
    <row r="369" spans="1:35" x14ac:dyDescent="0.25">
      <c r="A369" s="4" t="s">
        <v>265</v>
      </c>
      <c r="B369" s="4" t="s">
        <v>17</v>
      </c>
      <c r="C369" t="s">
        <v>46</v>
      </c>
      <c r="D369">
        <v>15</v>
      </c>
      <c r="E369">
        <v>1</v>
      </c>
      <c r="F369">
        <v>0</v>
      </c>
      <c r="G369" s="7">
        <v>1000</v>
      </c>
      <c r="H369" s="7">
        <v>10</v>
      </c>
      <c r="I369" t="e">
        <f>VLOOKUP(V369,#REF!,2,FALSE)</f>
        <v>#REF!</v>
      </c>
      <c r="J369">
        <v>0</v>
      </c>
      <c r="K369">
        <v>0</v>
      </c>
      <c r="L369" s="3">
        <v>0.43</v>
      </c>
      <c r="M369" t="e">
        <f t="shared" si="85"/>
        <v>#REF!</v>
      </c>
      <c r="N369" t="e">
        <f t="shared" si="86"/>
        <v>#REF!</v>
      </c>
      <c r="O369" t="e">
        <f>#REF!^2/((G369*#REF!)*(SQRT(1+H369^2)))</f>
        <v>#REF!</v>
      </c>
      <c r="P369" t="e">
        <f t="shared" si="88"/>
        <v>#REF!</v>
      </c>
      <c r="Q369" t="e">
        <f>VLOOKUP(V369,#REF!,4,FALSE)</f>
        <v>#REF!</v>
      </c>
      <c r="R369" s="12" t="e">
        <f>VLOOKUP(V369,#REF!,3,FALSE)</f>
        <v>#REF!</v>
      </c>
      <c r="S369">
        <v>-0.20000000000000004</v>
      </c>
      <c r="T369">
        <v>5</v>
      </c>
      <c r="U369" t="e">
        <f>IF(W369="","PSSE_Test_"&amp;A369&amp;"_"&amp;#REF!&amp;"_R0"&amp;"_SCR"&amp;ROUND(G369,2)&amp;"_XR"&amp;ROUND(H369,2)&amp;"_P"&amp;E369&amp;"_Q"&amp;VLOOKUP(F369,$AK$3:$AL$7,2,FALSE),"Test_"&amp;A369&amp;"_"&amp;#REF!&amp;"_R0"&amp;"_SCR"&amp;ROUND(G369,2)&amp;"_XR"&amp;ROUND(H369,2)&amp;"_P"&amp;E369&amp;"_Q"&amp;VLOOKUP(F369,$AK$3:$AL$7,2,FALSE)&amp;"_"&amp;W369)</f>
        <v>#REF!</v>
      </c>
      <c r="V369" t="str">
        <f t="shared" si="81"/>
        <v>PSSE_DMAT_HYB_SCR1000_XR10_P1_Q0</v>
      </c>
      <c r="AH369" s="7"/>
      <c r="AI369" s="7"/>
    </row>
    <row r="370" spans="1:35" x14ac:dyDescent="0.25">
      <c r="A370" s="4" t="s">
        <v>266</v>
      </c>
      <c r="B370" s="4" t="s">
        <v>17</v>
      </c>
      <c r="C370" t="s">
        <v>46</v>
      </c>
      <c r="D370">
        <v>15</v>
      </c>
      <c r="E370">
        <v>1</v>
      </c>
      <c r="F370">
        <v>0</v>
      </c>
      <c r="G370" s="7">
        <v>1000</v>
      </c>
      <c r="H370" s="7">
        <v>10</v>
      </c>
      <c r="I370" t="e">
        <f>VLOOKUP(V370,#REF!,2,FALSE)</f>
        <v>#REF!</v>
      </c>
      <c r="J370">
        <v>0</v>
      </c>
      <c r="K370">
        <v>0</v>
      </c>
      <c r="L370" s="3">
        <v>0.43</v>
      </c>
      <c r="M370" t="e">
        <f t="shared" si="85"/>
        <v>#REF!</v>
      </c>
      <c r="N370" t="e">
        <f t="shared" si="86"/>
        <v>#REF!</v>
      </c>
      <c r="O370" t="e">
        <f>#REF!^2/((G370*#REF!)*(SQRT(1+H370^2)))</f>
        <v>#REF!</v>
      </c>
      <c r="P370" t="e">
        <f t="shared" si="88"/>
        <v>#REF!</v>
      </c>
      <c r="Q370" t="e">
        <f>VLOOKUP(V370,#REF!,4,FALSE)</f>
        <v>#REF!</v>
      </c>
      <c r="R370" s="12" t="e">
        <f>VLOOKUP(V370,#REF!,3,FALSE)</f>
        <v>#REF!</v>
      </c>
      <c r="S370">
        <v>-0.21000000000000005</v>
      </c>
      <c r="T370">
        <v>6</v>
      </c>
      <c r="U370" t="e">
        <f>IF(W370="","PSSE_Test_"&amp;A370&amp;"_"&amp;#REF!&amp;"_R0"&amp;"_SCR"&amp;ROUND(G370,2)&amp;"_XR"&amp;ROUND(H370,2)&amp;"_P"&amp;E370&amp;"_Q"&amp;VLOOKUP(F370,$AK$3:$AL$7,2,FALSE),"Test_"&amp;A370&amp;"_"&amp;#REF!&amp;"_R0"&amp;"_SCR"&amp;ROUND(G370,2)&amp;"_XR"&amp;ROUND(H370,2)&amp;"_P"&amp;E370&amp;"_Q"&amp;VLOOKUP(F370,$AK$3:$AL$7,2,FALSE)&amp;"_"&amp;W370)</f>
        <v>#REF!</v>
      </c>
      <c r="V370" t="str">
        <f t="shared" si="81"/>
        <v>PSSE_DMAT_HYB_SCR1000_XR10_P1_Q0</v>
      </c>
      <c r="AH370" s="7"/>
      <c r="AI370" s="7"/>
    </row>
    <row r="371" spans="1:35" x14ac:dyDescent="0.25">
      <c r="A371" s="4" t="s">
        <v>267</v>
      </c>
      <c r="B371" s="4" t="s">
        <v>17</v>
      </c>
      <c r="C371" t="s">
        <v>46</v>
      </c>
      <c r="D371">
        <v>15</v>
      </c>
      <c r="E371">
        <v>1</v>
      </c>
      <c r="F371">
        <v>0</v>
      </c>
      <c r="G371" s="7">
        <v>1000</v>
      </c>
      <c r="H371" s="7">
        <v>10</v>
      </c>
      <c r="I371" t="e">
        <f>VLOOKUP(V371,#REF!,2,FALSE)</f>
        <v>#REF!</v>
      </c>
      <c r="J371">
        <v>0</v>
      </c>
      <c r="K371">
        <v>0</v>
      </c>
      <c r="L371" s="3">
        <v>0.43</v>
      </c>
      <c r="M371" t="e">
        <f t="shared" si="85"/>
        <v>#REF!</v>
      </c>
      <c r="N371" t="e">
        <f t="shared" si="86"/>
        <v>#REF!</v>
      </c>
      <c r="O371" t="e">
        <f>#REF!^2/((G371*#REF!)*(SQRT(1+H371^2)))</f>
        <v>#REF!</v>
      </c>
      <c r="P371" t="e">
        <f t="shared" si="88"/>
        <v>#REF!</v>
      </c>
      <c r="Q371" t="e">
        <f>VLOOKUP(V371,#REF!,4,FALSE)</f>
        <v>#REF!</v>
      </c>
      <c r="R371" s="12" t="e">
        <f>VLOOKUP(V371,#REF!,3,FALSE)</f>
        <v>#REF!</v>
      </c>
      <c r="S371">
        <v>-0.22000000000000006</v>
      </c>
      <c r="T371">
        <v>7</v>
      </c>
      <c r="U371" t="e">
        <f>IF(W371="","PSSE_Test_"&amp;A371&amp;"_"&amp;#REF!&amp;"_R0"&amp;"_SCR"&amp;ROUND(G371,2)&amp;"_XR"&amp;ROUND(H371,2)&amp;"_P"&amp;E371&amp;"_Q"&amp;VLOOKUP(F371,$AK$3:$AL$7,2,FALSE),"Test_"&amp;A371&amp;"_"&amp;#REF!&amp;"_R0"&amp;"_SCR"&amp;ROUND(G371,2)&amp;"_XR"&amp;ROUND(H371,2)&amp;"_P"&amp;E371&amp;"_Q"&amp;VLOOKUP(F371,$AK$3:$AL$7,2,FALSE)&amp;"_"&amp;W371)</f>
        <v>#REF!</v>
      </c>
      <c r="V371" t="str">
        <f t="shared" si="81"/>
        <v>PSSE_DMAT_HYB_SCR1000_XR10_P1_Q0</v>
      </c>
      <c r="AH371" s="7"/>
      <c r="AI371" s="7"/>
    </row>
    <row r="372" spans="1:35" x14ac:dyDescent="0.25">
      <c r="A372" s="4" t="s">
        <v>268</v>
      </c>
      <c r="B372" s="4" t="s">
        <v>17</v>
      </c>
      <c r="C372" t="s">
        <v>46</v>
      </c>
      <c r="D372">
        <v>15</v>
      </c>
      <c r="E372">
        <v>1</v>
      </c>
      <c r="F372">
        <v>0</v>
      </c>
      <c r="G372" s="7">
        <v>1000</v>
      </c>
      <c r="H372" s="7">
        <v>10</v>
      </c>
      <c r="I372" t="e">
        <f>VLOOKUP(V372,#REF!,2,FALSE)</f>
        <v>#REF!</v>
      </c>
      <c r="J372">
        <v>0</v>
      </c>
      <c r="K372">
        <v>0</v>
      </c>
      <c r="L372" s="3">
        <v>0.43</v>
      </c>
      <c r="M372" t="e">
        <f t="shared" si="85"/>
        <v>#REF!</v>
      </c>
      <c r="N372" t="e">
        <f t="shared" si="86"/>
        <v>#REF!</v>
      </c>
      <c r="O372" t="e">
        <f>#REF!^2/((G372*#REF!)*(SQRT(1+H372^2)))</f>
        <v>#REF!</v>
      </c>
      <c r="P372" t="e">
        <f t="shared" si="88"/>
        <v>#REF!</v>
      </c>
      <c r="Q372" t="e">
        <f>VLOOKUP(V372,#REF!,4,FALSE)</f>
        <v>#REF!</v>
      </c>
      <c r="R372" s="12" t="e">
        <f>VLOOKUP(V372,#REF!,3,FALSE)</f>
        <v>#REF!</v>
      </c>
      <c r="S372">
        <v>-0.23000000000000007</v>
      </c>
      <c r="T372">
        <v>8</v>
      </c>
      <c r="U372" t="e">
        <f>IF(W372="","PSSE_Test_"&amp;A372&amp;"_"&amp;#REF!&amp;"_R0"&amp;"_SCR"&amp;ROUND(G372,2)&amp;"_XR"&amp;ROUND(H372,2)&amp;"_P"&amp;E372&amp;"_Q"&amp;VLOOKUP(F372,$AK$3:$AL$7,2,FALSE),"Test_"&amp;A372&amp;"_"&amp;#REF!&amp;"_R0"&amp;"_SCR"&amp;ROUND(G372,2)&amp;"_XR"&amp;ROUND(H372,2)&amp;"_P"&amp;E372&amp;"_Q"&amp;VLOOKUP(F372,$AK$3:$AL$7,2,FALSE)&amp;"_"&amp;W372)</f>
        <v>#REF!</v>
      </c>
      <c r="V372" t="str">
        <f t="shared" si="81"/>
        <v>PSSE_DMAT_HYB_SCR1000_XR10_P1_Q0</v>
      </c>
      <c r="AH372" s="7"/>
      <c r="AI372" s="7"/>
    </row>
    <row r="373" spans="1:35" x14ac:dyDescent="0.25">
      <c r="A373" s="4" t="s">
        <v>269</v>
      </c>
      <c r="B373" s="4" t="s">
        <v>17</v>
      </c>
      <c r="C373" t="s">
        <v>46</v>
      </c>
      <c r="D373">
        <v>15</v>
      </c>
      <c r="E373">
        <v>1</v>
      </c>
      <c r="F373">
        <v>0</v>
      </c>
      <c r="G373" s="7">
        <v>1000</v>
      </c>
      <c r="H373" s="7">
        <v>10</v>
      </c>
      <c r="I373" t="e">
        <f>VLOOKUP(V373,#REF!,2,FALSE)</f>
        <v>#REF!</v>
      </c>
      <c r="J373">
        <v>0</v>
      </c>
      <c r="K373">
        <v>0</v>
      </c>
      <c r="L373" s="3">
        <v>0.43</v>
      </c>
      <c r="M373" t="e">
        <f t="shared" si="85"/>
        <v>#REF!</v>
      </c>
      <c r="N373" t="e">
        <f t="shared" si="86"/>
        <v>#REF!</v>
      </c>
      <c r="O373" t="e">
        <f>#REF!^2/((G373*#REF!)*(SQRT(1+H373^2)))</f>
        <v>#REF!</v>
      </c>
      <c r="P373" t="e">
        <f t="shared" si="88"/>
        <v>#REF!</v>
      </c>
      <c r="Q373" t="e">
        <f>VLOOKUP(V373,#REF!,4,FALSE)</f>
        <v>#REF!</v>
      </c>
      <c r="R373" s="12" t="e">
        <f>VLOOKUP(V373,#REF!,3,FALSE)</f>
        <v>#REF!</v>
      </c>
      <c r="S373">
        <v>-0.24000000000000007</v>
      </c>
      <c r="T373">
        <v>9</v>
      </c>
      <c r="U373" t="e">
        <f>IF(W373="","PSSE_Test_"&amp;A373&amp;"_"&amp;#REF!&amp;"_R0"&amp;"_SCR"&amp;ROUND(G373,2)&amp;"_XR"&amp;ROUND(H373,2)&amp;"_P"&amp;E373&amp;"_Q"&amp;VLOOKUP(F373,$AK$3:$AL$7,2,FALSE),"Test_"&amp;A373&amp;"_"&amp;#REF!&amp;"_R0"&amp;"_SCR"&amp;ROUND(G373,2)&amp;"_XR"&amp;ROUND(H373,2)&amp;"_P"&amp;E373&amp;"_Q"&amp;VLOOKUP(F373,$AK$3:$AL$7,2,FALSE)&amp;"_"&amp;W373)</f>
        <v>#REF!</v>
      </c>
      <c r="V373" t="str">
        <f t="shared" si="81"/>
        <v>PSSE_DMAT_HYB_SCR1000_XR10_P1_Q0</v>
      </c>
      <c r="AH373" s="7"/>
      <c r="AI373" s="7"/>
    </row>
    <row r="374" spans="1:35" x14ac:dyDescent="0.25">
      <c r="A374" s="4" t="s">
        <v>270</v>
      </c>
      <c r="B374" s="4" t="s">
        <v>17</v>
      </c>
      <c r="C374" t="s">
        <v>46</v>
      </c>
      <c r="D374">
        <v>15</v>
      </c>
      <c r="E374">
        <v>1</v>
      </c>
      <c r="F374">
        <v>0</v>
      </c>
      <c r="G374" s="7">
        <v>1000</v>
      </c>
      <c r="H374" s="7">
        <v>10</v>
      </c>
      <c r="I374" t="e">
        <f>VLOOKUP(V374,#REF!,2,FALSE)</f>
        <v>#REF!</v>
      </c>
      <c r="J374">
        <v>0</v>
      </c>
      <c r="K374">
        <v>0</v>
      </c>
      <c r="L374" s="3">
        <v>0.43</v>
      </c>
      <c r="M374" t="e">
        <f t="shared" ref="M374:M389" si="89">O374*T374</f>
        <v>#REF!</v>
      </c>
      <c r="N374" t="e">
        <f t="shared" ref="N374:N389" si="90">P374*T374</f>
        <v>#REF!</v>
      </c>
      <c r="O374" t="e">
        <f>#REF!^2/((G374*#REF!)*(SQRT(1+H374^2)))</f>
        <v>#REF!</v>
      </c>
      <c r="P374" t="e">
        <f t="shared" si="88"/>
        <v>#REF!</v>
      </c>
      <c r="Q374" t="e">
        <f>VLOOKUP(V374,#REF!,4,FALSE)</f>
        <v>#REF!</v>
      </c>
      <c r="R374" s="12" t="e">
        <f>VLOOKUP(V374,#REF!,3,FALSE)</f>
        <v>#REF!</v>
      </c>
      <c r="S374">
        <v>-0.25000000000000006</v>
      </c>
      <c r="T374">
        <v>9</v>
      </c>
      <c r="U374" t="e">
        <f>IF(W374="","PSSE_Test_"&amp;A374&amp;"_"&amp;#REF!&amp;"_R0"&amp;"_SCR"&amp;ROUND(G374,2)&amp;"_XR"&amp;ROUND(H374,2)&amp;"_P"&amp;E374&amp;"_Q"&amp;VLOOKUP(F374,$AK$3:$AL$7,2,FALSE),"Test_"&amp;A374&amp;"_"&amp;#REF!&amp;"_R0"&amp;"_SCR"&amp;ROUND(G374,2)&amp;"_XR"&amp;ROUND(H374,2)&amp;"_P"&amp;E374&amp;"_Q"&amp;VLOOKUP(F374,$AK$3:$AL$7,2,FALSE)&amp;"_"&amp;W374)</f>
        <v>#REF!</v>
      </c>
      <c r="V374" t="str">
        <f t="shared" si="81"/>
        <v>PSSE_DMAT_HYB_SCR1000_XR10_P1_Q0</v>
      </c>
      <c r="AH374" s="7"/>
      <c r="AI374" s="7"/>
    </row>
    <row r="375" spans="1:35" x14ac:dyDescent="0.25">
      <c r="A375" s="4" t="s">
        <v>271</v>
      </c>
      <c r="B375" s="4" t="s">
        <v>17</v>
      </c>
      <c r="C375" t="s">
        <v>46</v>
      </c>
      <c r="D375">
        <v>15</v>
      </c>
      <c r="E375">
        <v>1</v>
      </c>
      <c r="F375">
        <v>0</v>
      </c>
      <c r="G375" s="7">
        <v>1000</v>
      </c>
      <c r="H375" s="7">
        <v>10</v>
      </c>
      <c r="I375" t="e">
        <f>VLOOKUP(V375,#REF!,2,FALSE)</f>
        <v>#REF!</v>
      </c>
      <c r="J375">
        <v>0</v>
      </c>
      <c r="K375">
        <v>0</v>
      </c>
      <c r="L375" s="3">
        <v>0.43</v>
      </c>
      <c r="M375" t="e">
        <f t="shared" si="89"/>
        <v>#REF!</v>
      </c>
      <c r="N375" t="e">
        <f t="shared" si="90"/>
        <v>#REF!</v>
      </c>
      <c r="O375" t="e">
        <f>#REF!^2/((G375*#REF!)*(SQRT(1+H375^2)))</f>
        <v>#REF!</v>
      </c>
      <c r="P375" t="e">
        <f t="shared" si="88"/>
        <v>#REF!</v>
      </c>
      <c r="Q375" t="e">
        <f>VLOOKUP(V375,#REF!,4,FALSE)</f>
        <v>#REF!</v>
      </c>
      <c r="R375" s="12" t="e">
        <f>VLOOKUP(V375,#REF!,3,FALSE)</f>
        <v>#REF!</v>
      </c>
      <c r="S375">
        <v>-0.26000000000000006</v>
      </c>
      <c r="T375">
        <v>9</v>
      </c>
      <c r="U375" t="e">
        <f>IF(W375="","PSSE_Test_"&amp;A375&amp;"_"&amp;#REF!&amp;"_R0"&amp;"_SCR"&amp;ROUND(G375,2)&amp;"_XR"&amp;ROUND(H375,2)&amp;"_P"&amp;E375&amp;"_Q"&amp;VLOOKUP(F375,$AK$3:$AL$7,2,FALSE),"Test_"&amp;A375&amp;"_"&amp;#REF!&amp;"_R0"&amp;"_SCR"&amp;ROUND(G375,2)&amp;"_XR"&amp;ROUND(H375,2)&amp;"_P"&amp;E375&amp;"_Q"&amp;VLOOKUP(F375,$AK$3:$AL$7,2,FALSE)&amp;"_"&amp;W375)</f>
        <v>#REF!</v>
      </c>
      <c r="V375" t="str">
        <f t="shared" si="81"/>
        <v>PSSE_DMAT_HYB_SCR1000_XR10_P1_Q0</v>
      </c>
      <c r="AH375" s="7"/>
      <c r="AI375" s="7"/>
    </row>
    <row r="376" spans="1:35" x14ac:dyDescent="0.25">
      <c r="A376" s="4" t="s">
        <v>272</v>
      </c>
      <c r="B376" s="4" t="s">
        <v>17</v>
      </c>
      <c r="C376" t="s">
        <v>46</v>
      </c>
      <c r="D376">
        <v>15</v>
      </c>
      <c r="E376">
        <v>1</v>
      </c>
      <c r="F376">
        <v>0</v>
      </c>
      <c r="G376" s="7">
        <v>1000</v>
      </c>
      <c r="H376" s="7">
        <v>10</v>
      </c>
      <c r="I376" t="e">
        <f>VLOOKUP(V376,#REF!,2,FALSE)</f>
        <v>#REF!</v>
      </c>
      <c r="J376">
        <v>0</v>
      </c>
      <c r="K376">
        <v>0</v>
      </c>
      <c r="L376" s="3">
        <v>0.43</v>
      </c>
      <c r="M376" t="e">
        <f t="shared" si="89"/>
        <v>#REF!</v>
      </c>
      <c r="N376" t="e">
        <f t="shared" si="90"/>
        <v>#REF!</v>
      </c>
      <c r="O376" t="e">
        <f>#REF!^2/((G376*#REF!)*(SQRT(1+H376^2)))</f>
        <v>#REF!</v>
      </c>
      <c r="P376" t="e">
        <f t="shared" si="88"/>
        <v>#REF!</v>
      </c>
      <c r="Q376" t="e">
        <f>VLOOKUP(V376,#REF!,4,FALSE)</f>
        <v>#REF!</v>
      </c>
      <c r="R376" s="12" t="e">
        <f>VLOOKUP(V376,#REF!,3,FALSE)</f>
        <v>#REF!</v>
      </c>
      <c r="S376">
        <v>-0.27000000000000007</v>
      </c>
      <c r="T376">
        <v>9</v>
      </c>
      <c r="U376" t="e">
        <f>IF(W376="","PSSE_Test_"&amp;A376&amp;"_"&amp;#REF!&amp;"_R0"&amp;"_SCR"&amp;ROUND(G376,2)&amp;"_XR"&amp;ROUND(H376,2)&amp;"_P"&amp;E376&amp;"_Q"&amp;VLOOKUP(F376,$AK$3:$AL$7,2,FALSE),"Test_"&amp;A376&amp;"_"&amp;#REF!&amp;"_R0"&amp;"_SCR"&amp;ROUND(G376,2)&amp;"_XR"&amp;ROUND(H376,2)&amp;"_P"&amp;E376&amp;"_Q"&amp;VLOOKUP(F376,$AK$3:$AL$7,2,FALSE)&amp;"_"&amp;W376)</f>
        <v>#REF!</v>
      </c>
      <c r="V376" t="str">
        <f t="shared" si="81"/>
        <v>PSSE_DMAT_HYB_SCR1000_XR10_P1_Q0</v>
      </c>
      <c r="AH376" s="7"/>
      <c r="AI376" s="7"/>
    </row>
    <row r="377" spans="1:35" x14ac:dyDescent="0.25">
      <c r="A377" s="4" t="s">
        <v>273</v>
      </c>
      <c r="B377" s="4" t="s">
        <v>17</v>
      </c>
      <c r="C377" t="s">
        <v>46</v>
      </c>
      <c r="D377">
        <v>15</v>
      </c>
      <c r="E377">
        <v>1</v>
      </c>
      <c r="F377">
        <v>0</v>
      </c>
      <c r="G377" s="7">
        <v>1000</v>
      </c>
      <c r="H377" s="7">
        <v>10</v>
      </c>
      <c r="I377" t="e">
        <f>VLOOKUP(V377,#REF!,2,FALSE)</f>
        <v>#REF!</v>
      </c>
      <c r="J377">
        <v>0</v>
      </c>
      <c r="K377">
        <v>0</v>
      </c>
      <c r="L377" s="3">
        <v>0.43</v>
      </c>
      <c r="M377" t="e">
        <f t="shared" si="89"/>
        <v>#REF!</v>
      </c>
      <c r="N377" t="e">
        <f t="shared" si="90"/>
        <v>#REF!</v>
      </c>
      <c r="O377" t="e">
        <f>#REF!^2/((G377*#REF!)*(SQRT(1+H377^2)))</f>
        <v>#REF!</v>
      </c>
      <c r="P377" t="e">
        <f t="shared" si="88"/>
        <v>#REF!</v>
      </c>
      <c r="Q377" t="e">
        <f>VLOOKUP(V377,#REF!,4,FALSE)</f>
        <v>#REF!</v>
      </c>
      <c r="R377" s="12" t="e">
        <f>VLOOKUP(V377,#REF!,3,FALSE)</f>
        <v>#REF!</v>
      </c>
      <c r="S377">
        <v>-0.28000000000000008</v>
      </c>
      <c r="T377">
        <v>9</v>
      </c>
      <c r="U377" t="e">
        <f>IF(W377="","PSSE_Test_"&amp;A377&amp;"_"&amp;#REF!&amp;"_R0"&amp;"_SCR"&amp;ROUND(G377,2)&amp;"_XR"&amp;ROUND(H377,2)&amp;"_P"&amp;E377&amp;"_Q"&amp;VLOOKUP(F377,$AK$3:$AL$7,2,FALSE),"Test_"&amp;A377&amp;"_"&amp;#REF!&amp;"_R0"&amp;"_SCR"&amp;ROUND(G377,2)&amp;"_XR"&amp;ROUND(H377,2)&amp;"_P"&amp;E377&amp;"_Q"&amp;VLOOKUP(F377,$AK$3:$AL$7,2,FALSE)&amp;"_"&amp;W377)</f>
        <v>#REF!</v>
      </c>
      <c r="V377" t="str">
        <f t="shared" si="81"/>
        <v>PSSE_DMAT_HYB_SCR1000_XR10_P1_Q0</v>
      </c>
      <c r="AH377" s="7"/>
      <c r="AI377" s="7"/>
    </row>
    <row r="378" spans="1:35" x14ac:dyDescent="0.25">
      <c r="A378" s="4" t="s">
        <v>274</v>
      </c>
      <c r="B378" s="4" t="s">
        <v>17</v>
      </c>
      <c r="C378" t="s">
        <v>46</v>
      </c>
      <c r="D378">
        <v>15</v>
      </c>
      <c r="E378">
        <v>1</v>
      </c>
      <c r="F378">
        <v>0</v>
      </c>
      <c r="G378" s="7">
        <v>1000</v>
      </c>
      <c r="H378" s="7">
        <v>10</v>
      </c>
      <c r="I378" t="e">
        <f>VLOOKUP(V378,#REF!,2,FALSE)</f>
        <v>#REF!</v>
      </c>
      <c r="J378">
        <v>0</v>
      </c>
      <c r="K378">
        <v>0</v>
      </c>
      <c r="L378" s="3">
        <v>0.43</v>
      </c>
      <c r="M378" t="e">
        <f t="shared" si="89"/>
        <v>#REF!</v>
      </c>
      <c r="N378" t="e">
        <f t="shared" si="90"/>
        <v>#REF!</v>
      </c>
      <c r="O378" t="e">
        <f>#REF!^2/((G378*#REF!)*(SQRT(1+H378^2)))</f>
        <v>#REF!</v>
      </c>
      <c r="P378" t="e">
        <f t="shared" si="88"/>
        <v>#REF!</v>
      </c>
      <c r="Q378" t="e">
        <f>VLOOKUP(V378,#REF!,4,FALSE)</f>
        <v>#REF!</v>
      </c>
      <c r="R378" s="12" t="e">
        <f>VLOOKUP(V378,#REF!,3,FALSE)</f>
        <v>#REF!</v>
      </c>
      <c r="S378">
        <v>-0.29000000000000009</v>
      </c>
      <c r="T378">
        <v>9</v>
      </c>
      <c r="U378" t="e">
        <f>IF(W378="","PSSE_Test_"&amp;A378&amp;"_"&amp;#REF!&amp;"_R0"&amp;"_SCR"&amp;ROUND(G378,2)&amp;"_XR"&amp;ROUND(H378,2)&amp;"_P"&amp;E378&amp;"_Q"&amp;VLOOKUP(F378,$AK$3:$AL$7,2,FALSE),"Test_"&amp;A378&amp;"_"&amp;#REF!&amp;"_R0"&amp;"_SCR"&amp;ROUND(G378,2)&amp;"_XR"&amp;ROUND(H378,2)&amp;"_P"&amp;E378&amp;"_Q"&amp;VLOOKUP(F378,$AK$3:$AL$7,2,FALSE)&amp;"_"&amp;W378)</f>
        <v>#REF!</v>
      </c>
      <c r="V378" t="str">
        <f t="shared" si="81"/>
        <v>PSSE_DMAT_HYB_SCR1000_XR10_P1_Q0</v>
      </c>
      <c r="AH378" s="7"/>
      <c r="AI378" s="7"/>
    </row>
    <row r="379" spans="1:35" x14ac:dyDescent="0.25">
      <c r="A379" s="4" t="s">
        <v>275</v>
      </c>
      <c r="B379" s="4" t="s">
        <v>17</v>
      </c>
      <c r="C379" t="s">
        <v>46</v>
      </c>
      <c r="D379">
        <v>15</v>
      </c>
      <c r="E379">
        <v>1</v>
      </c>
      <c r="F379">
        <v>0</v>
      </c>
      <c r="G379" s="7">
        <v>1000</v>
      </c>
      <c r="H379" s="7">
        <v>10</v>
      </c>
      <c r="I379" t="e">
        <f>VLOOKUP(V379,#REF!,2,FALSE)</f>
        <v>#REF!</v>
      </c>
      <c r="J379">
        <v>0</v>
      </c>
      <c r="K379">
        <v>0</v>
      </c>
      <c r="L379" s="3">
        <v>0.43</v>
      </c>
      <c r="M379" t="e">
        <f t="shared" si="89"/>
        <v>#REF!</v>
      </c>
      <c r="N379" t="e">
        <f t="shared" si="90"/>
        <v>#REF!</v>
      </c>
      <c r="O379" t="e">
        <f>#REF!^2/((G379*#REF!)*(SQRT(1+H379^2)))</f>
        <v>#REF!</v>
      </c>
      <c r="P379" t="e">
        <f>O379*H379/(2*PI()*50)</f>
        <v>#REF!</v>
      </c>
      <c r="Q379" t="e">
        <f>VLOOKUP(V379,#REF!,4,FALSE)</f>
        <v>#REF!</v>
      </c>
      <c r="R379" s="12" t="e">
        <f>VLOOKUP(V379,#REF!,3,FALSE)</f>
        <v>#REF!</v>
      </c>
      <c r="S379">
        <v>-0.3000000000000001</v>
      </c>
      <c r="T379">
        <v>9</v>
      </c>
      <c r="U379" t="e">
        <f>IF(W379="","PSSE_Test_"&amp;A379&amp;"_"&amp;#REF!&amp;"_R0"&amp;"_SCR"&amp;ROUND(G379,2)&amp;"_XR"&amp;ROUND(H379,2)&amp;"_P"&amp;E379&amp;"_Q"&amp;VLOOKUP(F379,$AK$3:$AL$7,2,FALSE),"Test_"&amp;A379&amp;"_"&amp;#REF!&amp;"_R0"&amp;"_SCR"&amp;ROUND(G379,2)&amp;"_XR"&amp;ROUND(H379,2)&amp;"_P"&amp;E379&amp;"_Q"&amp;VLOOKUP(F379,$AK$3:$AL$7,2,FALSE)&amp;"_"&amp;W379)</f>
        <v>#REF!</v>
      </c>
      <c r="V379" t="str">
        <f t="shared" si="81"/>
        <v>PSSE_DMAT_HYB_SCR1000_XR10_P1_Q0</v>
      </c>
      <c r="AH379" s="7"/>
      <c r="AI379" s="7"/>
    </row>
    <row r="380" spans="1:35" x14ac:dyDescent="0.25">
      <c r="A380" s="4" t="s">
        <v>276</v>
      </c>
      <c r="B380" s="4" t="s">
        <v>17</v>
      </c>
      <c r="C380" t="s">
        <v>46</v>
      </c>
      <c r="D380">
        <v>15</v>
      </c>
      <c r="E380">
        <v>1</v>
      </c>
      <c r="F380">
        <v>0.39500000000000002</v>
      </c>
      <c r="G380" s="7">
        <v>1000</v>
      </c>
      <c r="H380" s="7">
        <v>10</v>
      </c>
      <c r="I380" t="e">
        <f>VLOOKUP(V380,#REF!,2,FALSE)</f>
        <v>#REF!</v>
      </c>
      <c r="J380">
        <v>0</v>
      </c>
      <c r="K380">
        <v>0</v>
      </c>
      <c r="L380" s="3">
        <v>0.43</v>
      </c>
      <c r="M380" t="e">
        <f t="shared" si="89"/>
        <v>#REF!</v>
      </c>
      <c r="N380" t="e">
        <f t="shared" si="90"/>
        <v>#REF!</v>
      </c>
      <c r="O380" t="e">
        <f>#REF!^2/((G380*#REF!)*(SQRT(1+H380^2)))</f>
        <v>#REF!</v>
      </c>
      <c r="P380" t="e">
        <f t="shared" ref="P380:P394" si="91">O380*H380/(2*PI()*50)</f>
        <v>#REF!</v>
      </c>
      <c r="Q380" t="e">
        <f>VLOOKUP(V380,#REF!,4,FALSE)</f>
        <v>#REF!</v>
      </c>
      <c r="R380" s="12" t="e">
        <f>VLOOKUP(V380,#REF!,3,FALSE)</f>
        <v>#REF!</v>
      </c>
      <c r="S380">
        <v>-0.15</v>
      </c>
      <c r="T380">
        <v>0</v>
      </c>
      <c r="U380" t="e">
        <f>IF(W380="","PSSE_Test_"&amp;A380&amp;"_"&amp;#REF!&amp;"_R0"&amp;"_SCR"&amp;ROUND(G380,2)&amp;"_XR"&amp;ROUND(H380,2)&amp;"_P"&amp;E380&amp;"_Q"&amp;VLOOKUP(F380,$AK$3:$AL$7,2,FALSE),"Test_"&amp;A380&amp;"_"&amp;#REF!&amp;"_R0"&amp;"_SCR"&amp;ROUND(G380,2)&amp;"_XR"&amp;ROUND(H380,2)&amp;"_P"&amp;E380&amp;"_Q"&amp;VLOOKUP(F380,$AK$3:$AL$7,2,FALSE)&amp;"_"&amp;W380)</f>
        <v>#REF!</v>
      </c>
      <c r="V380" t="str">
        <f t="shared" si="81"/>
        <v>PSSE_DMAT_HYB_SCR1000_XR10_P1_Q0.395</v>
      </c>
      <c r="AH380" s="7"/>
      <c r="AI380" s="7"/>
    </row>
    <row r="381" spans="1:35" x14ac:dyDescent="0.25">
      <c r="A381" s="4" t="s">
        <v>277</v>
      </c>
      <c r="B381" s="4" t="s">
        <v>17</v>
      </c>
      <c r="C381" t="s">
        <v>46</v>
      </c>
      <c r="D381">
        <v>15</v>
      </c>
      <c r="E381">
        <v>1</v>
      </c>
      <c r="F381">
        <v>0.39500000000000002</v>
      </c>
      <c r="G381" s="7">
        <v>1000</v>
      </c>
      <c r="H381" s="7">
        <v>10</v>
      </c>
      <c r="I381" t="e">
        <f>VLOOKUP(V381,#REF!,2,FALSE)</f>
        <v>#REF!</v>
      </c>
      <c r="J381">
        <v>0</v>
      </c>
      <c r="K381">
        <v>0</v>
      </c>
      <c r="L381" s="3">
        <v>0.43</v>
      </c>
      <c r="M381" t="e">
        <f t="shared" si="89"/>
        <v>#REF!</v>
      </c>
      <c r="N381" t="e">
        <f t="shared" si="90"/>
        <v>#REF!</v>
      </c>
      <c r="O381" t="e">
        <f>#REF!^2/((G381*#REF!)*(SQRT(1+H381^2)))</f>
        <v>#REF!</v>
      </c>
      <c r="P381" t="e">
        <f t="shared" si="91"/>
        <v>#REF!</v>
      </c>
      <c r="Q381" t="e">
        <f>VLOOKUP(V381,#REF!,4,FALSE)</f>
        <v>#REF!</v>
      </c>
      <c r="R381" s="12" t="e">
        <f>VLOOKUP(V381,#REF!,3,FALSE)</f>
        <v>#REF!</v>
      </c>
      <c r="S381">
        <v>-0.16</v>
      </c>
      <c r="T381">
        <v>1</v>
      </c>
      <c r="U381" t="e">
        <f>IF(W381="","PSSE_Test_"&amp;A381&amp;"_"&amp;#REF!&amp;"_R0"&amp;"_SCR"&amp;ROUND(G381,2)&amp;"_XR"&amp;ROUND(H381,2)&amp;"_P"&amp;E381&amp;"_Q"&amp;VLOOKUP(F381,$AK$3:$AL$7,2,FALSE),"Test_"&amp;A381&amp;"_"&amp;#REF!&amp;"_R0"&amp;"_SCR"&amp;ROUND(G381,2)&amp;"_XR"&amp;ROUND(H381,2)&amp;"_P"&amp;E381&amp;"_Q"&amp;VLOOKUP(F381,$AK$3:$AL$7,2,FALSE)&amp;"_"&amp;W381)</f>
        <v>#REF!</v>
      </c>
      <c r="V381" t="str">
        <f t="shared" si="81"/>
        <v>PSSE_DMAT_HYB_SCR1000_XR10_P1_Q0.395</v>
      </c>
      <c r="AH381" s="7"/>
      <c r="AI381" s="7"/>
    </row>
    <row r="382" spans="1:35" x14ac:dyDescent="0.25">
      <c r="A382" s="4" t="s">
        <v>278</v>
      </c>
      <c r="B382" s="4" t="s">
        <v>17</v>
      </c>
      <c r="C382" t="s">
        <v>46</v>
      </c>
      <c r="D382">
        <v>15</v>
      </c>
      <c r="E382">
        <v>1</v>
      </c>
      <c r="F382">
        <v>0.39500000000000002</v>
      </c>
      <c r="G382" s="7">
        <v>1000</v>
      </c>
      <c r="H382" s="7">
        <v>10</v>
      </c>
      <c r="I382" t="e">
        <f>VLOOKUP(V382,#REF!,2,FALSE)</f>
        <v>#REF!</v>
      </c>
      <c r="J382">
        <v>0</v>
      </c>
      <c r="K382">
        <v>0</v>
      </c>
      <c r="L382" s="3">
        <v>0.43</v>
      </c>
      <c r="M382" t="e">
        <f t="shared" si="89"/>
        <v>#REF!</v>
      </c>
      <c r="N382" t="e">
        <f t="shared" si="90"/>
        <v>#REF!</v>
      </c>
      <c r="O382" t="e">
        <f>#REF!^2/((G382*#REF!)*(SQRT(1+H382^2)))</f>
        <v>#REF!</v>
      </c>
      <c r="P382" t="e">
        <f t="shared" si="91"/>
        <v>#REF!</v>
      </c>
      <c r="Q382" t="e">
        <f>VLOOKUP(V382,#REF!,4,FALSE)</f>
        <v>#REF!</v>
      </c>
      <c r="R382" s="12" t="e">
        <f>VLOOKUP(V382,#REF!,3,FALSE)</f>
        <v>#REF!</v>
      </c>
      <c r="S382">
        <v>-0.17</v>
      </c>
      <c r="T382">
        <v>2</v>
      </c>
      <c r="U382" t="e">
        <f>IF(W382="","PSSE_Test_"&amp;A382&amp;"_"&amp;#REF!&amp;"_R0"&amp;"_SCR"&amp;ROUND(G382,2)&amp;"_XR"&amp;ROUND(H382,2)&amp;"_P"&amp;E382&amp;"_Q"&amp;VLOOKUP(F382,$AK$3:$AL$7,2,FALSE),"Test_"&amp;A382&amp;"_"&amp;#REF!&amp;"_R0"&amp;"_SCR"&amp;ROUND(G382,2)&amp;"_XR"&amp;ROUND(H382,2)&amp;"_P"&amp;E382&amp;"_Q"&amp;VLOOKUP(F382,$AK$3:$AL$7,2,FALSE)&amp;"_"&amp;W382)</f>
        <v>#REF!</v>
      </c>
      <c r="V382" t="str">
        <f t="shared" si="81"/>
        <v>PSSE_DMAT_HYB_SCR1000_XR10_P1_Q0.395</v>
      </c>
      <c r="AH382" s="7"/>
      <c r="AI382" s="7"/>
    </row>
    <row r="383" spans="1:35" x14ac:dyDescent="0.25">
      <c r="A383" s="4" t="s">
        <v>279</v>
      </c>
      <c r="B383" s="4" t="s">
        <v>17</v>
      </c>
      <c r="C383" t="s">
        <v>46</v>
      </c>
      <c r="D383">
        <v>15</v>
      </c>
      <c r="E383">
        <v>1</v>
      </c>
      <c r="F383">
        <v>0.39500000000000002</v>
      </c>
      <c r="G383" s="7">
        <v>1000</v>
      </c>
      <c r="H383" s="7">
        <v>10</v>
      </c>
      <c r="I383" t="e">
        <f>VLOOKUP(V383,#REF!,2,FALSE)</f>
        <v>#REF!</v>
      </c>
      <c r="J383">
        <v>0</v>
      </c>
      <c r="K383">
        <v>0</v>
      </c>
      <c r="L383" s="3">
        <v>0.43</v>
      </c>
      <c r="M383" t="e">
        <f t="shared" si="89"/>
        <v>#REF!</v>
      </c>
      <c r="N383" t="e">
        <f t="shared" si="90"/>
        <v>#REF!</v>
      </c>
      <c r="O383" t="e">
        <f>#REF!^2/((G383*#REF!)*(SQRT(1+H383^2)))</f>
        <v>#REF!</v>
      </c>
      <c r="P383" t="e">
        <f t="shared" si="91"/>
        <v>#REF!</v>
      </c>
      <c r="Q383" t="e">
        <f>VLOOKUP(V383,#REF!,4,FALSE)</f>
        <v>#REF!</v>
      </c>
      <c r="R383" s="12" t="e">
        <f>VLOOKUP(V383,#REF!,3,FALSE)</f>
        <v>#REF!</v>
      </c>
      <c r="S383">
        <v>-0.18000000000000002</v>
      </c>
      <c r="T383">
        <v>3</v>
      </c>
      <c r="U383" t="e">
        <f>IF(W383="","PSSE_Test_"&amp;A383&amp;"_"&amp;#REF!&amp;"_R0"&amp;"_SCR"&amp;ROUND(G383,2)&amp;"_XR"&amp;ROUND(H383,2)&amp;"_P"&amp;E383&amp;"_Q"&amp;VLOOKUP(F383,$AK$3:$AL$7,2,FALSE),"Test_"&amp;A383&amp;"_"&amp;#REF!&amp;"_R0"&amp;"_SCR"&amp;ROUND(G383,2)&amp;"_XR"&amp;ROUND(H383,2)&amp;"_P"&amp;E383&amp;"_Q"&amp;VLOOKUP(F383,$AK$3:$AL$7,2,FALSE)&amp;"_"&amp;W383)</f>
        <v>#REF!</v>
      </c>
      <c r="V383" t="str">
        <f t="shared" si="81"/>
        <v>PSSE_DMAT_HYB_SCR1000_XR10_P1_Q0.395</v>
      </c>
      <c r="AH383" s="7"/>
      <c r="AI383" s="7"/>
    </row>
    <row r="384" spans="1:35" x14ac:dyDescent="0.25">
      <c r="A384" s="4" t="s">
        <v>280</v>
      </c>
      <c r="B384" s="4" t="s">
        <v>17</v>
      </c>
      <c r="C384" t="s">
        <v>46</v>
      </c>
      <c r="D384">
        <v>15</v>
      </c>
      <c r="E384">
        <v>1</v>
      </c>
      <c r="F384">
        <v>0.39500000000000002</v>
      </c>
      <c r="G384" s="7">
        <v>1000</v>
      </c>
      <c r="H384" s="7">
        <v>10</v>
      </c>
      <c r="I384" t="e">
        <f>VLOOKUP(V384,#REF!,2,FALSE)</f>
        <v>#REF!</v>
      </c>
      <c r="J384">
        <v>0</v>
      </c>
      <c r="K384">
        <v>0</v>
      </c>
      <c r="L384" s="3">
        <v>0.43</v>
      </c>
      <c r="M384" t="e">
        <f t="shared" si="89"/>
        <v>#REF!</v>
      </c>
      <c r="N384" t="e">
        <f t="shared" si="90"/>
        <v>#REF!</v>
      </c>
      <c r="O384" t="e">
        <f>#REF!^2/((G384*#REF!)*(SQRT(1+H384^2)))</f>
        <v>#REF!</v>
      </c>
      <c r="P384" t="e">
        <f t="shared" si="91"/>
        <v>#REF!</v>
      </c>
      <c r="Q384" t="e">
        <f>VLOOKUP(V384,#REF!,4,FALSE)</f>
        <v>#REF!</v>
      </c>
      <c r="R384" s="12" t="e">
        <f>VLOOKUP(V384,#REF!,3,FALSE)</f>
        <v>#REF!</v>
      </c>
      <c r="S384">
        <v>-0.19000000000000003</v>
      </c>
      <c r="T384">
        <v>4</v>
      </c>
      <c r="U384" t="e">
        <f>IF(W384="","PSSE_Test_"&amp;A384&amp;"_"&amp;#REF!&amp;"_R0"&amp;"_SCR"&amp;ROUND(G384,2)&amp;"_XR"&amp;ROUND(H384,2)&amp;"_P"&amp;E384&amp;"_Q"&amp;VLOOKUP(F384,$AK$3:$AL$7,2,FALSE),"Test_"&amp;A384&amp;"_"&amp;#REF!&amp;"_R0"&amp;"_SCR"&amp;ROUND(G384,2)&amp;"_XR"&amp;ROUND(H384,2)&amp;"_P"&amp;E384&amp;"_Q"&amp;VLOOKUP(F384,$AK$3:$AL$7,2,FALSE)&amp;"_"&amp;W384)</f>
        <v>#REF!</v>
      </c>
      <c r="V384" t="str">
        <f t="shared" si="81"/>
        <v>PSSE_DMAT_HYB_SCR1000_XR10_P1_Q0.395</v>
      </c>
      <c r="AH384" s="7"/>
      <c r="AI384" s="7"/>
    </row>
    <row r="385" spans="1:35" x14ac:dyDescent="0.25">
      <c r="A385" s="4" t="s">
        <v>281</v>
      </c>
      <c r="B385" s="4" t="s">
        <v>17</v>
      </c>
      <c r="C385" t="s">
        <v>46</v>
      </c>
      <c r="D385">
        <v>15</v>
      </c>
      <c r="E385">
        <v>1</v>
      </c>
      <c r="F385">
        <v>0.39500000000000002</v>
      </c>
      <c r="G385" s="7">
        <v>1000</v>
      </c>
      <c r="H385" s="7">
        <v>10</v>
      </c>
      <c r="I385" t="e">
        <f>VLOOKUP(V385,#REF!,2,FALSE)</f>
        <v>#REF!</v>
      </c>
      <c r="J385">
        <v>0</v>
      </c>
      <c r="K385">
        <v>0</v>
      </c>
      <c r="L385" s="3">
        <v>0.43</v>
      </c>
      <c r="M385" t="e">
        <f t="shared" si="89"/>
        <v>#REF!</v>
      </c>
      <c r="N385" t="e">
        <f t="shared" si="90"/>
        <v>#REF!</v>
      </c>
      <c r="O385" t="e">
        <f>#REF!^2/((G385*#REF!)*(SQRT(1+H385^2)))</f>
        <v>#REF!</v>
      </c>
      <c r="P385" t="e">
        <f t="shared" si="91"/>
        <v>#REF!</v>
      </c>
      <c r="Q385" t="e">
        <f>VLOOKUP(V385,#REF!,4,FALSE)</f>
        <v>#REF!</v>
      </c>
      <c r="R385" s="12" t="e">
        <f>VLOOKUP(V385,#REF!,3,FALSE)</f>
        <v>#REF!</v>
      </c>
      <c r="S385">
        <v>-0.20000000000000004</v>
      </c>
      <c r="T385">
        <v>5</v>
      </c>
      <c r="U385" t="e">
        <f>IF(W385="","PSSE_Test_"&amp;A385&amp;"_"&amp;#REF!&amp;"_R0"&amp;"_SCR"&amp;ROUND(G385,2)&amp;"_XR"&amp;ROUND(H385,2)&amp;"_P"&amp;E385&amp;"_Q"&amp;VLOOKUP(F385,$AK$3:$AL$7,2,FALSE),"Test_"&amp;A385&amp;"_"&amp;#REF!&amp;"_R0"&amp;"_SCR"&amp;ROUND(G385,2)&amp;"_XR"&amp;ROUND(H385,2)&amp;"_P"&amp;E385&amp;"_Q"&amp;VLOOKUP(F385,$AK$3:$AL$7,2,FALSE)&amp;"_"&amp;W385)</f>
        <v>#REF!</v>
      </c>
      <c r="V385" t="str">
        <f t="shared" si="81"/>
        <v>PSSE_DMAT_HYB_SCR1000_XR10_P1_Q0.395</v>
      </c>
      <c r="AH385" s="7"/>
      <c r="AI385" s="7"/>
    </row>
    <row r="386" spans="1:35" x14ac:dyDescent="0.25">
      <c r="A386" s="4" t="s">
        <v>282</v>
      </c>
      <c r="B386" s="4" t="s">
        <v>17</v>
      </c>
      <c r="C386" t="s">
        <v>46</v>
      </c>
      <c r="D386">
        <v>15</v>
      </c>
      <c r="E386">
        <v>1</v>
      </c>
      <c r="F386">
        <v>0.39500000000000002</v>
      </c>
      <c r="G386" s="7">
        <v>1000</v>
      </c>
      <c r="H386" s="7">
        <v>10</v>
      </c>
      <c r="I386" t="e">
        <f>VLOOKUP(V386,#REF!,2,FALSE)</f>
        <v>#REF!</v>
      </c>
      <c r="J386">
        <v>0</v>
      </c>
      <c r="K386">
        <v>0</v>
      </c>
      <c r="L386" s="3">
        <v>0.43</v>
      </c>
      <c r="M386" t="e">
        <f t="shared" si="89"/>
        <v>#REF!</v>
      </c>
      <c r="N386" t="e">
        <f t="shared" si="90"/>
        <v>#REF!</v>
      </c>
      <c r="O386" t="e">
        <f>#REF!^2/((G386*#REF!)*(SQRT(1+H386^2)))</f>
        <v>#REF!</v>
      </c>
      <c r="P386" t="e">
        <f t="shared" si="91"/>
        <v>#REF!</v>
      </c>
      <c r="Q386" t="e">
        <f>VLOOKUP(V386,#REF!,4,FALSE)</f>
        <v>#REF!</v>
      </c>
      <c r="R386" s="12" t="e">
        <f>VLOOKUP(V386,#REF!,3,FALSE)</f>
        <v>#REF!</v>
      </c>
      <c r="S386">
        <v>-0.21000000000000005</v>
      </c>
      <c r="T386">
        <v>6</v>
      </c>
      <c r="U386" t="e">
        <f>IF(W386="","PSSE_Test_"&amp;A386&amp;"_"&amp;#REF!&amp;"_R0"&amp;"_SCR"&amp;ROUND(G386,2)&amp;"_XR"&amp;ROUND(H386,2)&amp;"_P"&amp;E386&amp;"_Q"&amp;VLOOKUP(F386,$AK$3:$AL$7,2,FALSE),"Test_"&amp;A386&amp;"_"&amp;#REF!&amp;"_R0"&amp;"_SCR"&amp;ROUND(G386,2)&amp;"_XR"&amp;ROUND(H386,2)&amp;"_P"&amp;E386&amp;"_Q"&amp;VLOOKUP(F386,$AK$3:$AL$7,2,FALSE)&amp;"_"&amp;W386)</f>
        <v>#REF!</v>
      </c>
      <c r="V386" t="str">
        <f t="shared" si="81"/>
        <v>PSSE_DMAT_HYB_SCR1000_XR10_P1_Q0.395</v>
      </c>
      <c r="AH386" s="7"/>
      <c r="AI386" s="7"/>
    </row>
    <row r="387" spans="1:35" x14ac:dyDescent="0.25">
      <c r="A387" s="4" t="s">
        <v>283</v>
      </c>
      <c r="B387" s="4" t="s">
        <v>17</v>
      </c>
      <c r="C387" t="s">
        <v>46</v>
      </c>
      <c r="D387">
        <v>15</v>
      </c>
      <c r="E387">
        <v>1</v>
      </c>
      <c r="F387">
        <v>0.39500000000000002</v>
      </c>
      <c r="G387" s="7">
        <v>1000</v>
      </c>
      <c r="H387" s="7">
        <v>10</v>
      </c>
      <c r="I387" t="e">
        <f>VLOOKUP(V387,#REF!,2,FALSE)</f>
        <v>#REF!</v>
      </c>
      <c r="J387">
        <v>0</v>
      </c>
      <c r="K387">
        <v>0</v>
      </c>
      <c r="L387" s="3">
        <v>0.43</v>
      </c>
      <c r="M387" t="e">
        <f t="shared" si="89"/>
        <v>#REF!</v>
      </c>
      <c r="N387" t="e">
        <f t="shared" si="90"/>
        <v>#REF!</v>
      </c>
      <c r="O387" t="e">
        <f>#REF!^2/((G387*#REF!)*(SQRT(1+H387^2)))</f>
        <v>#REF!</v>
      </c>
      <c r="P387" t="e">
        <f t="shared" si="91"/>
        <v>#REF!</v>
      </c>
      <c r="Q387" t="e">
        <f>VLOOKUP(V387,#REF!,4,FALSE)</f>
        <v>#REF!</v>
      </c>
      <c r="R387" s="12" t="e">
        <f>VLOOKUP(V387,#REF!,3,FALSE)</f>
        <v>#REF!</v>
      </c>
      <c r="S387">
        <v>-0.22000000000000006</v>
      </c>
      <c r="T387">
        <v>7</v>
      </c>
      <c r="U387" t="e">
        <f>IF(W387="","PSSE_Test_"&amp;A387&amp;"_"&amp;#REF!&amp;"_R0"&amp;"_SCR"&amp;ROUND(G387,2)&amp;"_XR"&amp;ROUND(H387,2)&amp;"_P"&amp;E387&amp;"_Q"&amp;VLOOKUP(F387,$AK$3:$AL$7,2,FALSE),"Test_"&amp;A387&amp;"_"&amp;#REF!&amp;"_R0"&amp;"_SCR"&amp;ROUND(G387,2)&amp;"_XR"&amp;ROUND(H387,2)&amp;"_P"&amp;E387&amp;"_Q"&amp;VLOOKUP(F387,$AK$3:$AL$7,2,FALSE)&amp;"_"&amp;W387)</f>
        <v>#REF!</v>
      </c>
      <c r="V387" t="str">
        <f t="shared" ref="V387:V450" si="92">"PSSE_DMAT_HYB_SCR"&amp;ROUND(G387,2)&amp;"_XR"&amp;ROUND(H387,2)&amp;"_P"&amp;E387&amp;"_Q"&amp;F387</f>
        <v>PSSE_DMAT_HYB_SCR1000_XR10_P1_Q0.395</v>
      </c>
      <c r="AH387" s="7"/>
      <c r="AI387" s="7"/>
    </row>
    <row r="388" spans="1:35" x14ac:dyDescent="0.25">
      <c r="A388" s="4" t="s">
        <v>284</v>
      </c>
      <c r="B388" s="4" t="s">
        <v>17</v>
      </c>
      <c r="C388" t="s">
        <v>46</v>
      </c>
      <c r="D388">
        <v>15</v>
      </c>
      <c r="E388">
        <v>1</v>
      </c>
      <c r="F388">
        <v>0.39500000000000002</v>
      </c>
      <c r="G388" s="7">
        <v>1000</v>
      </c>
      <c r="H388" s="7">
        <v>10</v>
      </c>
      <c r="I388" t="e">
        <f>VLOOKUP(V388,#REF!,2,FALSE)</f>
        <v>#REF!</v>
      </c>
      <c r="J388">
        <v>0</v>
      </c>
      <c r="K388">
        <v>0</v>
      </c>
      <c r="L388" s="3">
        <v>0.43</v>
      </c>
      <c r="M388" t="e">
        <f t="shared" si="89"/>
        <v>#REF!</v>
      </c>
      <c r="N388" t="e">
        <f t="shared" si="90"/>
        <v>#REF!</v>
      </c>
      <c r="O388" t="e">
        <f>#REF!^2/((G388*#REF!)*(SQRT(1+H388^2)))</f>
        <v>#REF!</v>
      </c>
      <c r="P388" t="e">
        <f t="shared" si="91"/>
        <v>#REF!</v>
      </c>
      <c r="Q388" t="e">
        <f>VLOOKUP(V388,#REF!,4,FALSE)</f>
        <v>#REF!</v>
      </c>
      <c r="R388" s="12" t="e">
        <f>VLOOKUP(V388,#REF!,3,FALSE)</f>
        <v>#REF!</v>
      </c>
      <c r="S388">
        <v>-0.23000000000000007</v>
      </c>
      <c r="T388">
        <v>8</v>
      </c>
      <c r="U388" t="e">
        <f>IF(W388="","PSSE_Test_"&amp;A388&amp;"_"&amp;#REF!&amp;"_R0"&amp;"_SCR"&amp;ROUND(G388,2)&amp;"_XR"&amp;ROUND(H388,2)&amp;"_P"&amp;E388&amp;"_Q"&amp;VLOOKUP(F388,$AK$3:$AL$7,2,FALSE),"Test_"&amp;A388&amp;"_"&amp;#REF!&amp;"_R0"&amp;"_SCR"&amp;ROUND(G388,2)&amp;"_XR"&amp;ROUND(H388,2)&amp;"_P"&amp;E388&amp;"_Q"&amp;VLOOKUP(F388,$AK$3:$AL$7,2,FALSE)&amp;"_"&amp;W388)</f>
        <v>#REF!</v>
      </c>
      <c r="V388" t="str">
        <f t="shared" si="92"/>
        <v>PSSE_DMAT_HYB_SCR1000_XR10_P1_Q0.395</v>
      </c>
      <c r="AH388" s="7"/>
      <c r="AI388" s="7"/>
    </row>
    <row r="389" spans="1:35" x14ac:dyDescent="0.25">
      <c r="A389" s="4" t="s">
        <v>285</v>
      </c>
      <c r="B389" s="4" t="s">
        <v>17</v>
      </c>
      <c r="C389" t="s">
        <v>46</v>
      </c>
      <c r="D389">
        <v>15</v>
      </c>
      <c r="E389">
        <v>1</v>
      </c>
      <c r="F389">
        <v>0.39500000000000002</v>
      </c>
      <c r="G389" s="7">
        <v>1000</v>
      </c>
      <c r="H389" s="7">
        <v>10</v>
      </c>
      <c r="I389" t="e">
        <f>VLOOKUP(V389,#REF!,2,FALSE)</f>
        <v>#REF!</v>
      </c>
      <c r="J389">
        <v>0</v>
      </c>
      <c r="K389">
        <v>0</v>
      </c>
      <c r="L389" s="3">
        <v>0.43</v>
      </c>
      <c r="M389" t="e">
        <f t="shared" si="89"/>
        <v>#REF!</v>
      </c>
      <c r="N389" t="e">
        <f t="shared" si="90"/>
        <v>#REF!</v>
      </c>
      <c r="O389" t="e">
        <f>#REF!^2/((G389*#REF!)*(SQRT(1+H389^2)))</f>
        <v>#REF!</v>
      </c>
      <c r="P389" t="e">
        <f t="shared" si="91"/>
        <v>#REF!</v>
      </c>
      <c r="Q389" t="e">
        <f>VLOOKUP(V389,#REF!,4,FALSE)</f>
        <v>#REF!</v>
      </c>
      <c r="R389" s="12" t="e">
        <f>VLOOKUP(V389,#REF!,3,FALSE)</f>
        <v>#REF!</v>
      </c>
      <c r="S389">
        <v>-0.24000000000000007</v>
      </c>
      <c r="T389">
        <v>9</v>
      </c>
      <c r="U389" t="e">
        <f>IF(W389="","PSSE_Test_"&amp;A389&amp;"_"&amp;#REF!&amp;"_R0"&amp;"_SCR"&amp;ROUND(G389,2)&amp;"_XR"&amp;ROUND(H389,2)&amp;"_P"&amp;E389&amp;"_Q"&amp;VLOOKUP(F389,$AK$3:$AL$7,2,FALSE),"Test_"&amp;A389&amp;"_"&amp;#REF!&amp;"_R0"&amp;"_SCR"&amp;ROUND(G389,2)&amp;"_XR"&amp;ROUND(H389,2)&amp;"_P"&amp;E389&amp;"_Q"&amp;VLOOKUP(F389,$AK$3:$AL$7,2,FALSE)&amp;"_"&amp;W389)</f>
        <v>#REF!</v>
      </c>
      <c r="V389" t="str">
        <f t="shared" si="92"/>
        <v>PSSE_DMAT_HYB_SCR1000_XR10_P1_Q0.395</v>
      </c>
      <c r="AH389" s="7"/>
      <c r="AI389" s="7"/>
    </row>
    <row r="390" spans="1:35" x14ac:dyDescent="0.25">
      <c r="A390" s="4" t="s">
        <v>286</v>
      </c>
      <c r="B390" s="4" t="s">
        <v>17</v>
      </c>
      <c r="C390" t="s">
        <v>46</v>
      </c>
      <c r="D390">
        <v>15</v>
      </c>
      <c r="E390">
        <v>1</v>
      </c>
      <c r="F390">
        <v>0.39500000000000002</v>
      </c>
      <c r="G390" s="7">
        <v>1000</v>
      </c>
      <c r="H390" s="7">
        <v>10</v>
      </c>
      <c r="I390" t="e">
        <f>VLOOKUP(V390,#REF!,2,FALSE)</f>
        <v>#REF!</v>
      </c>
      <c r="J390">
        <v>0</v>
      </c>
      <c r="K390">
        <v>0</v>
      </c>
      <c r="L390" s="3">
        <v>0.43</v>
      </c>
      <c r="M390" t="e">
        <f t="shared" ref="M390:M395" si="93">O390*T390</f>
        <v>#REF!</v>
      </c>
      <c r="N390" t="e">
        <f t="shared" ref="N390:N395" si="94">P390*T390</f>
        <v>#REF!</v>
      </c>
      <c r="O390" t="e">
        <f>#REF!^2/((G390*#REF!)*(SQRT(1+H390^2)))</f>
        <v>#REF!</v>
      </c>
      <c r="P390" t="e">
        <f t="shared" si="91"/>
        <v>#REF!</v>
      </c>
      <c r="Q390" t="e">
        <f>VLOOKUP(V390,#REF!,4,FALSE)</f>
        <v>#REF!</v>
      </c>
      <c r="R390" s="12" t="e">
        <f>VLOOKUP(V390,#REF!,3,FALSE)</f>
        <v>#REF!</v>
      </c>
      <c r="S390">
        <v>-0.25000000000000006</v>
      </c>
      <c r="T390">
        <v>9</v>
      </c>
      <c r="U390" t="e">
        <f>IF(W390="","PSSE_Test_"&amp;A390&amp;"_"&amp;#REF!&amp;"_R0"&amp;"_SCR"&amp;ROUND(G390,2)&amp;"_XR"&amp;ROUND(H390,2)&amp;"_P"&amp;E390&amp;"_Q"&amp;VLOOKUP(F390,$AK$3:$AL$7,2,FALSE),"Test_"&amp;A390&amp;"_"&amp;#REF!&amp;"_R0"&amp;"_SCR"&amp;ROUND(G390,2)&amp;"_XR"&amp;ROUND(H390,2)&amp;"_P"&amp;E390&amp;"_Q"&amp;VLOOKUP(F390,$AK$3:$AL$7,2,FALSE)&amp;"_"&amp;W390)</f>
        <v>#REF!</v>
      </c>
      <c r="V390" t="str">
        <f t="shared" si="92"/>
        <v>PSSE_DMAT_HYB_SCR1000_XR10_P1_Q0.395</v>
      </c>
      <c r="AH390" s="7"/>
      <c r="AI390" s="7"/>
    </row>
    <row r="391" spans="1:35" x14ac:dyDescent="0.25">
      <c r="A391" s="4" t="s">
        <v>287</v>
      </c>
      <c r="B391" s="4" t="s">
        <v>17</v>
      </c>
      <c r="C391" t="s">
        <v>46</v>
      </c>
      <c r="D391">
        <v>15</v>
      </c>
      <c r="E391">
        <v>1</v>
      </c>
      <c r="F391">
        <v>0.39500000000000002</v>
      </c>
      <c r="G391" s="7">
        <v>1000</v>
      </c>
      <c r="H391" s="7">
        <v>10</v>
      </c>
      <c r="I391" t="e">
        <f>VLOOKUP(V391,#REF!,2,FALSE)</f>
        <v>#REF!</v>
      </c>
      <c r="J391">
        <v>0</v>
      </c>
      <c r="K391">
        <v>0</v>
      </c>
      <c r="L391" s="3">
        <v>0.43</v>
      </c>
      <c r="M391" t="e">
        <f t="shared" si="93"/>
        <v>#REF!</v>
      </c>
      <c r="N391" t="e">
        <f t="shared" si="94"/>
        <v>#REF!</v>
      </c>
      <c r="O391" t="e">
        <f>#REF!^2/((G391*#REF!)*(SQRT(1+H391^2)))</f>
        <v>#REF!</v>
      </c>
      <c r="P391" t="e">
        <f t="shared" si="91"/>
        <v>#REF!</v>
      </c>
      <c r="Q391" t="e">
        <f>VLOOKUP(V391,#REF!,4,FALSE)</f>
        <v>#REF!</v>
      </c>
      <c r="R391" s="12" t="e">
        <f>VLOOKUP(V391,#REF!,3,FALSE)</f>
        <v>#REF!</v>
      </c>
      <c r="S391">
        <v>-0.26000000000000006</v>
      </c>
      <c r="T391">
        <v>9</v>
      </c>
      <c r="U391" t="e">
        <f>IF(W391="","PSSE_Test_"&amp;A391&amp;"_"&amp;#REF!&amp;"_R0"&amp;"_SCR"&amp;ROUND(G391,2)&amp;"_XR"&amp;ROUND(H391,2)&amp;"_P"&amp;E391&amp;"_Q"&amp;VLOOKUP(F391,$AK$3:$AL$7,2,FALSE),"Test_"&amp;A391&amp;"_"&amp;#REF!&amp;"_R0"&amp;"_SCR"&amp;ROUND(G391,2)&amp;"_XR"&amp;ROUND(H391,2)&amp;"_P"&amp;E391&amp;"_Q"&amp;VLOOKUP(F391,$AK$3:$AL$7,2,FALSE)&amp;"_"&amp;W391)</f>
        <v>#REF!</v>
      </c>
      <c r="V391" t="str">
        <f t="shared" si="92"/>
        <v>PSSE_DMAT_HYB_SCR1000_XR10_P1_Q0.395</v>
      </c>
      <c r="AH391" s="7"/>
      <c r="AI391" s="7"/>
    </row>
    <row r="392" spans="1:35" x14ac:dyDescent="0.25">
      <c r="A392" s="4" t="s">
        <v>288</v>
      </c>
      <c r="B392" s="4" t="s">
        <v>17</v>
      </c>
      <c r="C392" t="s">
        <v>46</v>
      </c>
      <c r="D392">
        <v>15</v>
      </c>
      <c r="E392">
        <v>1</v>
      </c>
      <c r="F392">
        <v>0.39500000000000002</v>
      </c>
      <c r="G392" s="7">
        <v>1000</v>
      </c>
      <c r="H392" s="7">
        <v>10</v>
      </c>
      <c r="I392" t="e">
        <f>VLOOKUP(V392,#REF!,2,FALSE)</f>
        <v>#REF!</v>
      </c>
      <c r="J392">
        <v>0</v>
      </c>
      <c r="K392">
        <v>0</v>
      </c>
      <c r="L392" s="3">
        <v>0.43</v>
      </c>
      <c r="M392" t="e">
        <f t="shared" si="93"/>
        <v>#REF!</v>
      </c>
      <c r="N392" t="e">
        <f t="shared" si="94"/>
        <v>#REF!</v>
      </c>
      <c r="O392" t="e">
        <f>#REF!^2/((G392*#REF!)*(SQRT(1+H392^2)))</f>
        <v>#REF!</v>
      </c>
      <c r="P392" t="e">
        <f t="shared" si="91"/>
        <v>#REF!</v>
      </c>
      <c r="Q392" t="e">
        <f>VLOOKUP(V392,#REF!,4,FALSE)</f>
        <v>#REF!</v>
      </c>
      <c r="R392" s="12" t="e">
        <f>VLOOKUP(V392,#REF!,3,FALSE)</f>
        <v>#REF!</v>
      </c>
      <c r="S392">
        <v>-0.27000000000000007</v>
      </c>
      <c r="T392">
        <v>9</v>
      </c>
      <c r="U392" t="e">
        <f>IF(W392="","PSSE_Test_"&amp;A392&amp;"_"&amp;#REF!&amp;"_R0"&amp;"_SCR"&amp;ROUND(G392,2)&amp;"_XR"&amp;ROUND(H392,2)&amp;"_P"&amp;E392&amp;"_Q"&amp;VLOOKUP(F392,$AK$3:$AL$7,2,FALSE),"Test_"&amp;A392&amp;"_"&amp;#REF!&amp;"_R0"&amp;"_SCR"&amp;ROUND(G392,2)&amp;"_XR"&amp;ROUND(H392,2)&amp;"_P"&amp;E392&amp;"_Q"&amp;VLOOKUP(F392,$AK$3:$AL$7,2,FALSE)&amp;"_"&amp;W392)</f>
        <v>#REF!</v>
      </c>
      <c r="V392" t="str">
        <f t="shared" si="92"/>
        <v>PSSE_DMAT_HYB_SCR1000_XR10_P1_Q0.395</v>
      </c>
      <c r="AH392" s="7"/>
      <c r="AI392" s="7"/>
    </row>
    <row r="393" spans="1:35" x14ac:dyDescent="0.25">
      <c r="A393" s="4" t="s">
        <v>289</v>
      </c>
      <c r="B393" s="4" t="s">
        <v>17</v>
      </c>
      <c r="C393" t="s">
        <v>46</v>
      </c>
      <c r="D393">
        <v>15</v>
      </c>
      <c r="E393">
        <v>1</v>
      </c>
      <c r="F393">
        <v>0.39500000000000002</v>
      </c>
      <c r="G393" s="7">
        <v>1000</v>
      </c>
      <c r="H393" s="7">
        <v>10</v>
      </c>
      <c r="I393" t="e">
        <f>VLOOKUP(V393,#REF!,2,FALSE)</f>
        <v>#REF!</v>
      </c>
      <c r="J393">
        <v>0</v>
      </c>
      <c r="K393">
        <v>0</v>
      </c>
      <c r="L393" s="3">
        <v>0.43</v>
      </c>
      <c r="M393" t="e">
        <f t="shared" si="93"/>
        <v>#REF!</v>
      </c>
      <c r="N393" t="e">
        <f t="shared" si="94"/>
        <v>#REF!</v>
      </c>
      <c r="O393" t="e">
        <f>#REF!^2/((G393*#REF!)*(SQRT(1+H393^2)))</f>
        <v>#REF!</v>
      </c>
      <c r="P393" t="e">
        <f t="shared" si="91"/>
        <v>#REF!</v>
      </c>
      <c r="Q393" t="e">
        <f>VLOOKUP(V393,#REF!,4,FALSE)</f>
        <v>#REF!</v>
      </c>
      <c r="R393" s="12" t="e">
        <f>VLOOKUP(V393,#REF!,3,FALSE)</f>
        <v>#REF!</v>
      </c>
      <c r="S393">
        <v>-0.28000000000000008</v>
      </c>
      <c r="T393">
        <v>9</v>
      </c>
      <c r="U393" t="e">
        <f>IF(W393="","PSSE_Test_"&amp;A393&amp;"_"&amp;#REF!&amp;"_R0"&amp;"_SCR"&amp;ROUND(G393,2)&amp;"_XR"&amp;ROUND(H393,2)&amp;"_P"&amp;E393&amp;"_Q"&amp;VLOOKUP(F393,$AK$3:$AL$7,2,FALSE),"Test_"&amp;A393&amp;"_"&amp;#REF!&amp;"_R0"&amp;"_SCR"&amp;ROUND(G393,2)&amp;"_XR"&amp;ROUND(H393,2)&amp;"_P"&amp;E393&amp;"_Q"&amp;VLOOKUP(F393,$AK$3:$AL$7,2,FALSE)&amp;"_"&amp;W393)</f>
        <v>#REF!</v>
      </c>
      <c r="V393" t="str">
        <f t="shared" si="92"/>
        <v>PSSE_DMAT_HYB_SCR1000_XR10_P1_Q0.395</v>
      </c>
      <c r="AH393" s="7"/>
      <c r="AI393" s="7"/>
    </row>
    <row r="394" spans="1:35" x14ac:dyDescent="0.25">
      <c r="A394" s="4" t="s">
        <v>290</v>
      </c>
      <c r="B394" s="4" t="s">
        <v>17</v>
      </c>
      <c r="C394" t="s">
        <v>46</v>
      </c>
      <c r="D394">
        <v>15</v>
      </c>
      <c r="E394">
        <v>1</v>
      </c>
      <c r="F394">
        <v>0.39500000000000002</v>
      </c>
      <c r="G394" s="7">
        <v>1000</v>
      </c>
      <c r="H394" s="7">
        <v>10</v>
      </c>
      <c r="I394" t="e">
        <f>VLOOKUP(V394,#REF!,2,FALSE)</f>
        <v>#REF!</v>
      </c>
      <c r="J394">
        <v>0</v>
      </c>
      <c r="K394">
        <v>0</v>
      </c>
      <c r="L394" s="3">
        <v>0.43</v>
      </c>
      <c r="M394" t="e">
        <f t="shared" si="93"/>
        <v>#REF!</v>
      </c>
      <c r="N394" t="e">
        <f t="shared" si="94"/>
        <v>#REF!</v>
      </c>
      <c r="O394" t="e">
        <f>#REF!^2/((G394*#REF!)*(SQRT(1+H394^2)))</f>
        <v>#REF!</v>
      </c>
      <c r="P394" t="e">
        <f t="shared" si="91"/>
        <v>#REF!</v>
      </c>
      <c r="Q394" t="e">
        <f>VLOOKUP(V394,#REF!,4,FALSE)</f>
        <v>#REF!</v>
      </c>
      <c r="R394" s="12" t="e">
        <f>VLOOKUP(V394,#REF!,3,FALSE)</f>
        <v>#REF!</v>
      </c>
      <c r="S394">
        <v>-0.29000000000000009</v>
      </c>
      <c r="T394">
        <v>9</v>
      </c>
      <c r="U394" t="e">
        <f>IF(W394="","PSSE_Test_"&amp;A394&amp;"_"&amp;#REF!&amp;"_R0"&amp;"_SCR"&amp;ROUND(G394,2)&amp;"_XR"&amp;ROUND(H394,2)&amp;"_P"&amp;E394&amp;"_Q"&amp;VLOOKUP(F394,$AK$3:$AL$7,2,FALSE),"Test_"&amp;A394&amp;"_"&amp;#REF!&amp;"_R0"&amp;"_SCR"&amp;ROUND(G394,2)&amp;"_XR"&amp;ROUND(H394,2)&amp;"_P"&amp;E394&amp;"_Q"&amp;VLOOKUP(F394,$AK$3:$AL$7,2,FALSE)&amp;"_"&amp;W394)</f>
        <v>#REF!</v>
      </c>
      <c r="V394" t="str">
        <f t="shared" si="92"/>
        <v>PSSE_DMAT_HYB_SCR1000_XR10_P1_Q0.395</v>
      </c>
      <c r="AH394" s="7"/>
      <c r="AI394" s="7"/>
    </row>
    <row r="395" spans="1:35" x14ac:dyDescent="0.25">
      <c r="A395" s="4" t="s">
        <v>291</v>
      </c>
      <c r="B395" s="4" t="s">
        <v>17</v>
      </c>
      <c r="C395" t="s">
        <v>46</v>
      </c>
      <c r="D395">
        <v>15</v>
      </c>
      <c r="E395">
        <v>1</v>
      </c>
      <c r="F395">
        <v>0.39500000000000002</v>
      </c>
      <c r="G395" s="7">
        <v>1000</v>
      </c>
      <c r="H395" s="7">
        <v>10</v>
      </c>
      <c r="I395" t="e">
        <f>VLOOKUP(V395,#REF!,2,FALSE)</f>
        <v>#REF!</v>
      </c>
      <c r="J395">
        <v>0</v>
      </c>
      <c r="K395">
        <v>0</v>
      </c>
      <c r="L395" s="3">
        <v>0.43</v>
      </c>
      <c r="M395" t="e">
        <f t="shared" si="93"/>
        <v>#REF!</v>
      </c>
      <c r="N395" t="e">
        <f t="shared" si="94"/>
        <v>#REF!</v>
      </c>
      <c r="O395" t="e">
        <f>#REF!^2/((G395*#REF!)*(SQRT(1+H395^2)))</f>
        <v>#REF!</v>
      </c>
      <c r="P395" t="e">
        <f>O395*H395/(2*PI()*50)</f>
        <v>#REF!</v>
      </c>
      <c r="Q395" t="e">
        <f>VLOOKUP(V395,#REF!,4,FALSE)</f>
        <v>#REF!</v>
      </c>
      <c r="R395" s="12" t="e">
        <f>VLOOKUP(V395,#REF!,3,FALSE)</f>
        <v>#REF!</v>
      </c>
      <c r="S395">
        <v>-0.3000000000000001</v>
      </c>
      <c r="T395">
        <v>9</v>
      </c>
      <c r="U395" t="e">
        <f>IF(W395="","PSSE_Test_"&amp;A395&amp;"_"&amp;#REF!&amp;"_R0"&amp;"_SCR"&amp;ROUND(G395,2)&amp;"_XR"&amp;ROUND(H395,2)&amp;"_P"&amp;E395&amp;"_Q"&amp;VLOOKUP(F395,$AK$3:$AL$7,2,FALSE),"Test_"&amp;A395&amp;"_"&amp;#REF!&amp;"_R0"&amp;"_SCR"&amp;ROUND(G395,2)&amp;"_XR"&amp;ROUND(H395,2)&amp;"_P"&amp;E395&amp;"_Q"&amp;VLOOKUP(F395,$AK$3:$AL$7,2,FALSE)&amp;"_"&amp;W395)</f>
        <v>#REF!</v>
      </c>
      <c r="V395" t="str">
        <f t="shared" si="92"/>
        <v>PSSE_DMAT_HYB_SCR1000_XR10_P1_Q0.395</v>
      </c>
      <c r="AH395" s="7"/>
      <c r="AI395" s="7"/>
    </row>
    <row r="396" spans="1:35" x14ac:dyDescent="0.25">
      <c r="A396" s="4" t="s">
        <v>158</v>
      </c>
      <c r="B396" s="4" t="s">
        <v>17</v>
      </c>
      <c r="C396" t="s">
        <v>43</v>
      </c>
      <c r="D396" s="3"/>
      <c r="E396" s="3">
        <v>1</v>
      </c>
      <c r="F396" s="3">
        <v>0</v>
      </c>
      <c r="G396" s="11">
        <v>7.06</v>
      </c>
      <c r="H396" s="11">
        <v>1.63</v>
      </c>
      <c r="I396" t="e">
        <f>VLOOKUP(V396,#REF!,2,FALSE)</f>
        <v>#REF!</v>
      </c>
      <c r="J396">
        <v>0</v>
      </c>
      <c r="K396">
        <v>0</v>
      </c>
      <c r="L396" s="3">
        <v>0.43</v>
      </c>
      <c r="M396" t="e">
        <f t="shared" ref="M396:M431" si="95">O396*T396</f>
        <v>#REF!</v>
      </c>
      <c r="N396" t="e">
        <f t="shared" ref="N396:N431" si="96">P396*T396</f>
        <v>#REF!</v>
      </c>
      <c r="O396" t="e">
        <f>#REF!^2/((G396*#REF!)*(SQRT(1+H396^2)))</f>
        <v>#REF!</v>
      </c>
      <c r="P396" t="e">
        <f t="shared" ref="P396:P431" si="97">O396*H396/(2*PI()*50)</f>
        <v>#REF!</v>
      </c>
      <c r="Q396" t="e">
        <f>VLOOKUP(V396,#REF!,4,FALSE)</f>
        <v>#REF!</v>
      </c>
      <c r="R396" s="12" t="e">
        <f>VLOOKUP(V396,#REF!,3,FALSE)</f>
        <v>#REF!</v>
      </c>
      <c r="S396" s="3">
        <v>0</v>
      </c>
      <c r="T396" s="3">
        <v>0</v>
      </c>
      <c r="U396" t="e">
        <f>IF(W396="","PSSE_Test_"&amp;A396&amp;"_"&amp;#REF!&amp;"_R0"&amp;"_SCR"&amp;ROUND(G396,2)&amp;"_XR"&amp;ROUND(H396,2)&amp;"_P"&amp;E396&amp;"_Q"&amp;VLOOKUP(F396,$AK$3:$AL$7,2,FALSE),"Test_"&amp;A396&amp;"_"&amp;#REF!&amp;"_R0"&amp;"_SCR"&amp;ROUND(G396,2)&amp;"_XR"&amp;ROUND(H396,2)&amp;"_P"&amp;E396&amp;"_Q"&amp;VLOOKUP(F396,$AK$3:$AL$7,2,FALSE)&amp;"_"&amp;W396)</f>
        <v>#REF!</v>
      </c>
      <c r="V396" t="str">
        <f t="shared" si="92"/>
        <v>PSSE_DMAT_HYB_SCR7.06_XR1.63_P1_Q0</v>
      </c>
    </row>
    <row r="397" spans="1:35" x14ac:dyDescent="0.25">
      <c r="A397" s="4" t="s">
        <v>159</v>
      </c>
      <c r="B397" s="4" t="s">
        <v>17</v>
      </c>
      <c r="C397" t="s">
        <v>43</v>
      </c>
      <c r="D397" s="3"/>
      <c r="E397" s="3">
        <v>1</v>
      </c>
      <c r="F397" s="3">
        <v>0</v>
      </c>
      <c r="G397" s="11">
        <v>7.06</v>
      </c>
      <c r="H397" s="11">
        <v>1.63</v>
      </c>
      <c r="I397" t="e">
        <f>VLOOKUP(V397,#REF!,2,FALSE)</f>
        <v>#REF!</v>
      </c>
      <c r="J397">
        <v>0</v>
      </c>
      <c r="K397">
        <v>0</v>
      </c>
      <c r="L397" s="3">
        <v>0.43</v>
      </c>
      <c r="M397" t="e">
        <f>O397*T397</f>
        <v>#REF!</v>
      </c>
      <c r="N397" t="e">
        <f>P397*T397</f>
        <v>#REF!</v>
      </c>
      <c r="O397" t="e">
        <f>#REF!^2/((G397*#REF!)*(SQRT(1+H397^2)))</f>
        <v>#REF!</v>
      </c>
      <c r="P397" t="e">
        <f t="shared" si="97"/>
        <v>#REF!</v>
      </c>
      <c r="Q397" t="e">
        <f>VLOOKUP(V397,#REF!,4,FALSE)</f>
        <v>#REF!</v>
      </c>
      <c r="R397" s="12" t="e">
        <f>VLOOKUP(V397,#REF!,3,FALSE)</f>
        <v>#REF!</v>
      </c>
      <c r="S397" s="3">
        <v>0</v>
      </c>
      <c r="T397" s="3">
        <v>1</v>
      </c>
      <c r="U397" t="e">
        <f>IF(W397="","PSSE_Test_"&amp;A397&amp;"_"&amp;#REF!&amp;"_R0"&amp;"_SCR"&amp;ROUND(G397,2)&amp;"_XR"&amp;ROUND(H397,2)&amp;"_P"&amp;E397&amp;"_Q"&amp;VLOOKUP(F397,$AK$3:$AL$7,2,FALSE),"Test_"&amp;A397&amp;"_"&amp;#REF!&amp;"_R0"&amp;"_SCR"&amp;ROUND(G397,2)&amp;"_XR"&amp;ROUND(H397,2)&amp;"_P"&amp;E397&amp;"_Q"&amp;VLOOKUP(F397,$AK$3:$AL$7,2,FALSE)&amp;"_"&amp;W397)</f>
        <v>#REF!</v>
      </c>
      <c r="V397" t="str">
        <f t="shared" si="92"/>
        <v>PSSE_DMAT_HYB_SCR7.06_XR1.63_P1_Q0</v>
      </c>
    </row>
    <row r="398" spans="1:35" x14ac:dyDescent="0.25">
      <c r="A398" s="4" t="s">
        <v>160</v>
      </c>
      <c r="B398" s="4" t="s">
        <v>17</v>
      </c>
      <c r="C398" t="s">
        <v>43</v>
      </c>
      <c r="D398" s="3"/>
      <c r="E398" s="3">
        <v>1</v>
      </c>
      <c r="F398" s="3">
        <v>0</v>
      </c>
      <c r="G398" s="11">
        <v>7.06</v>
      </c>
      <c r="H398" s="11">
        <v>1.63</v>
      </c>
      <c r="I398" t="e">
        <f>VLOOKUP(V398,#REF!,2,FALSE)</f>
        <v>#REF!</v>
      </c>
      <c r="J398">
        <v>0</v>
      </c>
      <c r="K398">
        <v>0</v>
      </c>
      <c r="L398" s="3">
        <v>0.43</v>
      </c>
      <c r="M398" t="e">
        <f t="shared" si="95"/>
        <v>#REF!</v>
      </c>
      <c r="N398" t="e">
        <f t="shared" si="96"/>
        <v>#REF!</v>
      </c>
      <c r="O398" t="e">
        <f>#REF!^2/((G398*#REF!)*(SQRT(1+H398^2)))</f>
        <v>#REF!</v>
      </c>
      <c r="P398" t="e">
        <f t="shared" si="97"/>
        <v>#REF!</v>
      </c>
      <c r="Q398" t="e">
        <f>VLOOKUP(V398,#REF!,4,FALSE)</f>
        <v>#REF!</v>
      </c>
      <c r="R398" s="12" t="e">
        <f>VLOOKUP(V398,#REF!,3,FALSE)</f>
        <v>#REF!</v>
      </c>
      <c r="S398" s="3">
        <v>0</v>
      </c>
      <c r="T398" s="3">
        <v>2</v>
      </c>
      <c r="U398" t="e">
        <f>IF(W398="","PSSE_Test_"&amp;A398&amp;"_"&amp;#REF!&amp;"_R0"&amp;"_SCR"&amp;ROUND(G398,2)&amp;"_XR"&amp;ROUND(H398,2)&amp;"_P"&amp;E398&amp;"_Q"&amp;VLOOKUP(F398,$AK$3:$AL$7,2,FALSE),"Test_"&amp;A398&amp;"_"&amp;#REF!&amp;"_R0"&amp;"_SCR"&amp;ROUND(G398,2)&amp;"_XR"&amp;ROUND(H398,2)&amp;"_P"&amp;E398&amp;"_Q"&amp;VLOOKUP(F398,$AK$3:$AL$7,2,FALSE)&amp;"_"&amp;W398)</f>
        <v>#REF!</v>
      </c>
      <c r="V398" t="str">
        <f t="shared" si="92"/>
        <v>PSSE_DMAT_HYB_SCR7.06_XR1.63_P1_Q0</v>
      </c>
    </row>
    <row r="399" spans="1:35" x14ac:dyDescent="0.25">
      <c r="A399" s="4" t="s">
        <v>161</v>
      </c>
      <c r="B399" s="4" t="s">
        <v>17</v>
      </c>
      <c r="C399" t="s">
        <v>43</v>
      </c>
      <c r="D399" s="3"/>
      <c r="E399" s="3">
        <v>1</v>
      </c>
      <c r="F399" s="3">
        <v>0.39500000000000002</v>
      </c>
      <c r="G399" s="11">
        <v>7.06</v>
      </c>
      <c r="H399" s="11">
        <v>1.63</v>
      </c>
      <c r="I399" t="e">
        <f>VLOOKUP(V399,#REF!,2,FALSE)</f>
        <v>#REF!</v>
      </c>
      <c r="J399">
        <v>0</v>
      </c>
      <c r="K399">
        <v>0</v>
      </c>
      <c r="L399" s="3">
        <v>0.43</v>
      </c>
      <c r="M399" t="e">
        <f t="shared" si="95"/>
        <v>#REF!</v>
      </c>
      <c r="N399" t="e">
        <f t="shared" si="96"/>
        <v>#REF!</v>
      </c>
      <c r="O399" t="e">
        <f>#REF!^2/((G399*#REF!)*(SQRT(1+H399^2)))</f>
        <v>#REF!</v>
      </c>
      <c r="P399" t="e">
        <f t="shared" si="97"/>
        <v>#REF!</v>
      </c>
      <c r="Q399" t="e">
        <f>VLOOKUP(V399,#REF!,4,FALSE)</f>
        <v>#REF!</v>
      </c>
      <c r="R399" s="12" t="e">
        <f>VLOOKUP(V399,#REF!,3,FALSE)</f>
        <v>#REF!</v>
      </c>
      <c r="S399" s="3">
        <v>0</v>
      </c>
      <c r="T399" s="3">
        <v>0</v>
      </c>
      <c r="U399" t="e">
        <f>IF(W399="","PSSE_Test_"&amp;A399&amp;"_"&amp;#REF!&amp;"_R0"&amp;"_SCR"&amp;ROUND(G399,2)&amp;"_XR"&amp;ROUND(H399,2)&amp;"_P"&amp;E399&amp;"_Q"&amp;VLOOKUP(F399,$AK$3:$AL$7,2,FALSE),"Test_"&amp;A399&amp;"_"&amp;#REF!&amp;"_R0"&amp;"_SCR"&amp;ROUND(G399,2)&amp;"_XR"&amp;ROUND(H399,2)&amp;"_P"&amp;E399&amp;"_Q"&amp;VLOOKUP(F399,$AK$3:$AL$7,2,FALSE)&amp;"_"&amp;W399)</f>
        <v>#REF!</v>
      </c>
      <c r="V399" t="str">
        <f t="shared" si="92"/>
        <v>PSSE_DMAT_HYB_SCR7.06_XR1.63_P1_Q0.395</v>
      </c>
    </row>
    <row r="400" spans="1:35" x14ac:dyDescent="0.25">
      <c r="A400" s="4" t="s">
        <v>162</v>
      </c>
      <c r="B400" s="4" t="s">
        <v>17</v>
      </c>
      <c r="C400" t="s">
        <v>43</v>
      </c>
      <c r="D400" s="3"/>
      <c r="E400" s="3">
        <v>1</v>
      </c>
      <c r="F400" s="3">
        <v>0.39500000000000002</v>
      </c>
      <c r="G400" s="11">
        <v>7.06</v>
      </c>
      <c r="H400" s="11">
        <v>1.63</v>
      </c>
      <c r="I400" t="e">
        <f>VLOOKUP(V400,#REF!,2,FALSE)</f>
        <v>#REF!</v>
      </c>
      <c r="J400">
        <v>0</v>
      </c>
      <c r="K400">
        <v>0</v>
      </c>
      <c r="L400" s="3">
        <v>0.43</v>
      </c>
      <c r="M400" t="e">
        <f t="shared" si="95"/>
        <v>#REF!</v>
      </c>
      <c r="N400" t="e">
        <f t="shared" si="96"/>
        <v>#REF!</v>
      </c>
      <c r="O400" t="e">
        <f>#REF!^2/((G400*#REF!)*(SQRT(1+H400^2)))</f>
        <v>#REF!</v>
      </c>
      <c r="P400" t="e">
        <f t="shared" si="97"/>
        <v>#REF!</v>
      </c>
      <c r="Q400" t="e">
        <f>VLOOKUP(V400,#REF!,4,FALSE)</f>
        <v>#REF!</v>
      </c>
      <c r="R400" s="12" t="e">
        <f>VLOOKUP(V400,#REF!,3,FALSE)</f>
        <v>#REF!</v>
      </c>
      <c r="S400" s="3">
        <v>0</v>
      </c>
      <c r="T400" s="3">
        <v>1</v>
      </c>
      <c r="U400" t="e">
        <f>IF(W400="","PSSE_Test_"&amp;A400&amp;"_"&amp;#REF!&amp;"_R0"&amp;"_SCR"&amp;ROUND(G400,2)&amp;"_XR"&amp;ROUND(H400,2)&amp;"_P"&amp;E400&amp;"_Q"&amp;VLOOKUP(F400,$AK$3:$AL$7,2,FALSE),"Test_"&amp;A400&amp;"_"&amp;#REF!&amp;"_R0"&amp;"_SCR"&amp;ROUND(G400,2)&amp;"_XR"&amp;ROUND(H400,2)&amp;"_P"&amp;E400&amp;"_Q"&amp;VLOOKUP(F400,$AK$3:$AL$7,2,FALSE)&amp;"_"&amp;W400)</f>
        <v>#REF!</v>
      </c>
      <c r="V400" t="str">
        <f t="shared" si="92"/>
        <v>PSSE_DMAT_HYB_SCR7.06_XR1.63_P1_Q0.395</v>
      </c>
    </row>
    <row r="401" spans="1:22" x14ac:dyDescent="0.25">
      <c r="A401" s="4" t="s">
        <v>163</v>
      </c>
      <c r="B401" s="4" t="s">
        <v>17</v>
      </c>
      <c r="C401" t="s">
        <v>43</v>
      </c>
      <c r="D401" s="3"/>
      <c r="E401" s="3">
        <v>1</v>
      </c>
      <c r="F401" s="3">
        <v>0.39500000000000002</v>
      </c>
      <c r="G401" s="11">
        <v>7.06</v>
      </c>
      <c r="H401" s="11">
        <v>1.63</v>
      </c>
      <c r="I401" t="e">
        <f>VLOOKUP(V401,#REF!,2,FALSE)</f>
        <v>#REF!</v>
      </c>
      <c r="J401">
        <v>0</v>
      </c>
      <c r="K401">
        <v>0</v>
      </c>
      <c r="L401" s="3">
        <v>0.43</v>
      </c>
      <c r="M401" t="e">
        <f t="shared" si="95"/>
        <v>#REF!</v>
      </c>
      <c r="N401" t="e">
        <f t="shared" si="96"/>
        <v>#REF!</v>
      </c>
      <c r="O401" t="e">
        <f>#REF!^2/((G401*#REF!)*(SQRT(1+H401^2)))</f>
        <v>#REF!</v>
      </c>
      <c r="P401" t="e">
        <f t="shared" si="97"/>
        <v>#REF!</v>
      </c>
      <c r="Q401" t="e">
        <f>VLOOKUP(V401,#REF!,4,FALSE)</f>
        <v>#REF!</v>
      </c>
      <c r="R401" s="12" t="e">
        <f>VLOOKUP(V401,#REF!,3,FALSE)</f>
        <v>#REF!</v>
      </c>
      <c r="S401" s="3">
        <v>0</v>
      </c>
      <c r="T401" s="3">
        <v>2</v>
      </c>
      <c r="U401" t="e">
        <f>IF(W401="","PSSE_Test_"&amp;A401&amp;"_"&amp;#REF!&amp;"_R0"&amp;"_SCR"&amp;ROUND(G401,2)&amp;"_XR"&amp;ROUND(H401,2)&amp;"_P"&amp;E401&amp;"_Q"&amp;VLOOKUP(F401,$AK$3:$AL$7,2,FALSE),"Test_"&amp;A401&amp;"_"&amp;#REF!&amp;"_R0"&amp;"_SCR"&amp;ROUND(G401,2)&amp;"_XR"&amp;ROUND(H401,2)&amp;"_P"&amp;E401&amp;"_Q"&amp;VLOOKUP(F401,$AK$3:$AL$7,2,FALSE)&amp;"_"&amp;W401)</f>
        <v>#REF!</v>
      </c>
      <c r="V401" t="str">
        <f t="shared" si="92"/>
        <v>PSSE_DMAT_HYB_SCR7.06_XR1.63_P1_Q0.395</v>
      </c>
    </row>
    <row r="402" spans="1:22" x14ac:dyDescent="0.25">
      <c r="A402" s="4" t="s">
        <v>164</v>
      </c>
      <c r="B402" s="4" t="s">
        <v>17</v>
      </c>
      <c r="C402" t="s">
        <v>43</v>
      </c>
      <c r="D402" s="3"/>
      <c r="E402" s="3">
        <v>1</v>
      </c>
      <c r="F402" s="3">
        <v>-0.39500000000000002</v>
      </c>
      <c r="G402" s="11">
        <v>7.06</v>
      </c>
      <c r="H402" s="11">
        <v>1.63</v>
      </c>
      <c r="I402" t="e">
        <f>VLOOKUP(V402,#REF!,2,FALSE)</f>
        <v>#REF!</v>
      </c>
      <c r="J402">
        <v>0</v>
      </c>
      <c r="K402">
        <v>0</v>
      </c>
      <c r="L402" s="3">
        <v>0.43</v>
      </c>
      <c r="M402" t="e">
        <f t="shared" si="95"/>
        <v>#REF!</v>
      </c>
      <c r="N402" t="e">
        <f t="shared" si="96"/>
        <v>#REF!</v>
      </c>
      <c r="O402" t="e">
        <f>#REF!^2/((G402*#REF!)*(SQRT(1+H402^2)))</f>
        <v>#REF!</v>
      </c>
      <c r="P402" t="e">
        <f t="shared" si="97"/>
        <v>#REF!</v>
      </c>
      <c r="Q402" t="e">
        <f>VLOOKUP(V402,#REF!,4,FALSE)</f>
        <v>#REF!</v>
      </c>
      <c r="R402" s="12" t="e">
        <f>VLOOKUP(V402,#REF!,3,FALSE)</f>
        <v>#REF!</v>
      </c>
      <c r="S402" s="3">
        <v>0</v>
      </c>
      <c r="T402" s="3">
        <v>0</v>
      </c>
      <c r="U402" t="e">
        <f>IF(W402="","PSSE_Test_"&amp;A402&amp;"_"&amp;#REF!&amp;"_R0"&amp;"_SCR"&amp;ROUND(G402,2)&amp;"_XR"&amp;ROUND(H402,2)&amp;"_P"&amp;E402&amp;"_Q"&amp;VLOOKUP(F402,$AK$3:$AL$7,2,FALSE),"Test_"&amp;A402&amp;"_"&amp;#REF!&amp;"_R0"&amp;"_SCR"&amp;ROUND(G402,2)&amp;"_XR"&amp;ROUND(H402,2)&amp;"_P"&amp;E402&amp;"_Q"&amp;VLOOKUP(F402,$AK$3:$AL$7,2,FALSE)&amp;"_"&amp;W402)</f>
        <v>#REF!</v>
      </c>
      <c r="V402" t="str">
        <f t="shared" si="92"/>
        <v>PSSE_DMAT_HYB_SCR7.06_XR1.63_P1_Q-0.395</v>
      </c>
    </row>
    <row r="403" spans="1:22" x14ac:dyDescent="0.25">
      <c r="A403" s="4" t="s">
        <v>165</v>
      </c>
      <c r="B403" s="4" t="s">
        <v>17</v>
      </c>
      <c r="C403" t="s">
        <v>43</v>
      </c>
      <c r="D403" s="3"/>
      <c r="E403" s="3">
        <v>1</v>
      </c>
      <c r="F403" s="3">
        <v>-0.39500000000000002</v>
      </c>
      <c r="G403" s="11">
        <v>7.06</v>
      </c>
      <c r="H403" s="11">
        <v>1.63</v>
      </c>
      <c r="I403" t="e">
        <f>VLOOKUP(V403,#REF!,2,FALSE)</f>
        <v>#REF!</v>
      </c>
      <c r="J403">
        <v>0</v>
      </c>
      <c r="K403">
        <v>0</v>
      </c>
      <c r="L403" s="3">
        <v>0.43</v>
      </c>
      <c r="M403" t="e">
        <f t="shared" si="95"/>
        <v>#REF!</v>
      </c>
      <c r="N403" t="e">
        <f t="shared" si="96"/>
        <v>#REF!</v>
      </c>
      <c r="O403" t="e">
        <f>#REF!^2/((G403*#REF!)*(SQRT(1+H403^2)))</f>
        <v>#REF!</v>
      </c>
      <c r="P403" t="e">
        <f t="shared" si="97"/>
        <v>#REF!</v>
      </c>
      <c r="Q403" t="e">
        <f>VLOOKUP(V403,#REF!,4,FALSE)</f>
        <v>#REF!</v>
      </c>
      <c r="R403" s="12" t="e">
        <f>VLOOKUP(V403,#REF!,3,FALSE)</f>
        <v>#REF!</v>
      </c>
      <c r="S403" s="3">
        <v>0</v>
      </c>
      <c r="T403" s="3">
        <v>1</v>
      </c>
      <c r="U403" t="e">
        <f>IF(W403="","PSSE_Test_"&amp;A403&amp;"_"&amp;#REF!&amp;"_R0"&amp;"_SCR"&amp;ROUND(G403,2)&amp;"_XR"&amp;ROUND(H403,2)&amp;"_P"&amp;E403&amp;"_Q"&amp;VLOOKUP(F403,$AK$3:$AL$7,2,FALSE),"Test_"&amp;A403&amp;"_"&amp;#REF!&amp;"_R0"&amp;"_SCR"&amp;ROUND(G403,2)&amp;"_XR"&amp;ROUND(H403,2)&amp;"_P"&amp;E403&amp;"_Q"&amp;VLOOKUP(F403,$AK$3:$AL$7,2,FALSE)&amp;"_"&amp;W403)</f>
        <v>#REF!</v>
      </c>
      <c r="V403" t="str">
        <f t="shared" si="92"/>
        <v>PSSE_DMAT_HYB_SCR7.06_XR1.63_P1_Q-0.395</v>
      </c>
    </row>
    <row r="404" spans="1:22" x14ac:dyDescent="0.25">
      <c r="A404" s="4" t="s">
        <v>166</v>
      </c>
      <c r="B404" s="4" t="s">
        <v>17</v>
      </c>
      <c r="C404" t="s">
        <v>43</v>
      </c>
      <c r="D404" s="3"/>
      <c r="E404" s="3">
        <v>1</v>
      </c>
      <c r="F404" s="3">
        <v>-0.39500000000000002</v>
      </c>
      <c r="G404" s="11">
        <v>7.06</v>
      </c>
      <c r="H404" s="11">
        <v>1.63</v>
      </c>
      <c r="I404" t="e">
        <f>VLOOKUP(V404,#REF!,2,FALSE)</f>
        <v>#REF!</v>
      </c>
      <c r="J404">
        <v>0</v>
      </c>
      <c r="K404">
        <v>0</v>
      </c>
      <c r="L404" s="3">
        <v>0.43</v>
      </c>
      <c r="M404" t="e">
        <f t="shared" si="95"/>
        <v>#REF!</v>
      </c>
      <c r="N404" t="e">
        <f t="shared" si="96"/>
        <v>#REF!</v>
      </c>
      <c r="O404" t="e">
        <f>#REF!^2/((G404*#REF!)*(SQRT(1+H404^2)))</f>
        <v>#REF!</v>
      </c>
      <c r="P404" t="e">
        <f t="shared" si="97"/>
        <v>#REF!</v>
      </c>
      <c r="Q404" t="e">
        <f>VLOOKUP(V404,#REF!,4,FALSE)</f>
        <v>#REF!</v>
      </c>
      <c r="R404" s="12" t="e">
        <f>VLOOKUP(V404,#REF!,3,FALSE)</f>
        <v>#REF!</v>
      </c>
      <c r="S404" s="3">
        <v>0</v>
      </c>
      <c r="T404" s="3">
        <v>2</v>
      </c>
      <c r="U404" t="e">
        <f>IF(W404="","PSSE_Test_"&amp;A404&amp;"_"&amp;#REF!&amp;"_R0"&amp;"_SCR"&amp;ROUND(G404,2)&amp;"_XR"&amp;ROUND(H404,2)&amp;"_P"&amp;E404&amp;"_Q"&amp;VLOOKUP(F404,$AK$3:$AL$7,2,FALSE),"Test_"&amp;A404&amp;"_"&amp;#REF!&amp;"_R0"&amp;"_SCR"&amp;ROUND(G404,2)&amp;"_XR"&amp;ROUND(H404,2)&amp;"_P"&amp;E404&amp;"_Q"&amp;VLOOKUP(F404,$AK$3:$AL$7,2,FALSE)&amp;"_"&amp;W404)</f>
        <v>#REF!</v>
      </c>
      <c r="V404" t="str">
        <f t="shared" si="92"/>
        <v>PSSE_DMAT_HYB_SCR7.06_XR1.63_P1_Q-0.395</v>
      </c>
    </row>
    <row r="405" spans="1:22" x14ac:dyDescent="0.25">
      <c r="A405" s="4" t="s">
        <v>167</v>
      </c>
      <c r="B405" s="4" t="s">
        <v>17</v>
      </c>
      <c r="C405" t="s">
        <v>43</v>
      </c>
      <c r="D405" s="3"/>
      <c r="E405" s="3">
        <v>1</v>
      </c>
      <c r="F405" s="3">
        <v>0</v>
      </c>
      <c r="G405" s="11">
        <v>4.53</v>
      </c>
      <c r="H405" s="11">
        <v>1.21</v>
      </c>
      <c r="I405" t="e">
        <f>VLOOKUP(V405,#REF!,2,FALSE)</f>
        <v>#REF!</v>
      </c>
      <c r="J405">
        <v>0</v>
      </c>
      <c r="K405">
        <v>0</v>
      </c>
      <c r="L405" s="3">
        <v>0.43</v>
      </c>
      <c r="M405" t="e">
        <f t="shared" si="95"/>
        <v>#REF!</v>
      </c>
      <c r="N405" t="e">
        <f t="shared" si="96"/>
        <v>#REF!</v>
      </c>
      <c r="O405" t="e">
        <f>#REF!^2/((G405*#REF!)*(SQRT(1+H405^2)))</f>
        <v>#REF!</v>
      </c>
      <c r="P405" t="e">
        <f t="shared" si="97"/>
        <v>#REF!</v>
      </c>
      <c r="Q405" t="e">
        <f>VLOOKUP(V405,#REF!,4,FALSE)</f>
        <v>#REF!</v>
      </c>
      <c r="R405" s="12" t="e">
        <f>VLOOKUP(V405,#REF!,3,FALSE)</f>
        <v>#REF!</v>
      </c>
      <c r="S405" s="3">
        <v>0</v>
      </c>
      <c r="T405" s="3">
        <v>0</v>
      </c>
      <c r="U405" t="e">
        <f>IF(W405="","PSSE_Test_"&amp;A405&amp;"_"&amp;#REF!&amp;"_R0"&amp;"_SCR"&amp;ROUND(G405,2)&amp;"_XR"&amp;ROUND(H405,2)&amp;"_P"&amp;E405&amp;"_Q"&amp;VLOOKUP(F405,$AK$3:$AL$7,2,FALSE),"Test_"&amp;A405&amp;"_"&amp;#REF!&amp;"_R0"&amp;"_SCR"&amp;ROUND(G405,2)&amp;"_XR"&amp;ROUND(H405,2)&amp;"_P"&amp;E405&amp;"_Q"&amp;VLOOKUP(F405,$AK$3:$AL$7,2,FALSE)&amp;"_"&amp;W405)</f>
        <v>#REF!</v>
      </c>
      <c r="V405" t="str">
        <f t="shared" si="92"/>
        <v>PSSE_DMAT_HYB_SCR4.53_XR1.21_P1_Q0</v>
      </c>
    </row>
    <row r="406" spans="1:22" x14ac:dyDescent="0.25">
      <c r="A406" s="4" t="s">
        <v>168</v>
      </c>
      <c r="B406" s="4" t="s">
        <v>17</v>
      </c>
      <c r="C406" t="s">
        <v>43</v>
      </c>
      <c r="D406" s="3"/>
      <c r="E406" s="3">
        <v>1</v>
      </c>
      <c r="F406" s="3">
        <v>0</v>
      </c>
      <c r="G406" s="11">
        <v>4.53</v>
      </c>
      <c r="H406" s="11">
        <v>1.21</v>
      </c>
      <c r="I406" t="e">
        <f>VLOOKUP(V406,#REF!,2,FALSE)</f>
        <v>#REF!</v>
      </c>
      <c r="J406">
        <v>0</v>
      </c>
      <c r="K406">
        <v>0</v>
      </c>
      <c r="L406" s="3">
        <v>0.43</v>
      </c>
      <c r="M406" t="e">
        <f>O406*T406</f>
        <v>#REF!</v>
      </c>
      <c r="N406" t="e">
        <f t="shared" si="96"/>
        <v>#REF!</v>
      </c>
      <c r="O406" t="e">
        <f>#REF!^2/((G406*#REF!)*(SQRT(1+H406^2)))</f>
        <v>#REF!</v>
      </c>
      <c r="P406" t="e">
        <f t="shared" si="97"/>
        <v>#REF!</v>
      </c>
      <c r="Q406" t="e">
        <f>VLOOKUP(V406,#REF!,4,FALSE)</f>
        <v>#REF!</v>
      </c>
      <c r="R406" s="12" t="e">
        <f>VLOOKUP(V406,#REF!,3,FALSE)</f>
        <v>#REF!</v>
      </c>
      <c r="S406" s="3">
        <v>0</v>
      </c>
      <c r="T406" s="3">
        <v>1</v>
      </c>
      <c r="U406" t="e">
        <f>IF(W406="","PSSE_Test_"&amp;A406&amp;"_"&amp;#REF!&amp;"_R0"&amp;"_SCR"&amp;ROUND(G406,2)&amp;"_XR"&amp;ROUND(H406,2)&amp;"_P"&amp;E406&amp;"_Q"&amp;VLOOKUP(F406,$AK$3:$AL$7,2,FALSE),"Test_"&amp;A406&amp;"_"&amp;#REF!&amp;"_R0"&amp;"_SCR"&amp;ROUND(G406,2)&amp;"_XR"&amp;ROUND(H406,2)&amp;"_P"&amp;E406&amp;"_Q"&amp;VLOOKUP(F406,$AK$3:$AL$7,2,FALSE)&amp;"_"&amp;W406)</f>
        <v>#REF!</v>
      </c>
      <c r="V406" t="str">
        <f t="shared" si="92"/>
        <v>PSSE_DMAT_HYB_SCR4.53_XR1.21_P1_Q0</v>
      </c>
    </row>
    <row r="407" spans="1:22" x14ac:dyDescent="0.25">
      <c r="A407" s="4" t="s">
        <v>169</v>
      </c>
      <c r="B407" s="4" t="s">
        <v>17</v>
      </c>
      <c r="C407" t="s">
        <v>43</v>
      </c>
      <c r="D407" s="3"/>
      <c r="E407" s="3">
        <v>1</v>
      </c>
      <c r="F407" s="3">
        <v>0</v>
      </c>
      <c r="G407" s="11">
        <v>4.53</v>
      </c>
      <c r="H407" s="11">
        <v>1.21</v>
      </c>
      <c r="I407" t="e">
        <f>VLOOKUP(V407,#REF!,2,FALSE)</f>
        <v>#REF!</v>
      </c>
      <c r="J407">
        <v>0</v>
      </c>
      <c r="K407">
        <v>0</v>
      </c>
      <c r="L407" s="3">
        <v>0.43</v>
      </c>
      <c r="M407" t="e">
        <f t="shared" si="95"/>
        <v>#REF!</v>
      </c>
      <c r="N407" t="e">
        <f t="shared" si="96"/>
        <v>#REF!</v>
      </c>
      <c r="O407" t="e">
        <f>#REF!^2/((G407*#REF!)*(SQRT(1+H407^2)))</f>
        <v>#REF!</v>
      </c>
      <c r="P407" t="e">
        <f t="shared" si="97"/>
        <v>#REF!</v>
      </c>
      <c r="Q407" t="e">
        <f>VLOOKUP(V407,#REF!,4,FALSE)</f>
        <v>#REF!</v>
      </c>
      <c r="R407" s="12" t="e">
        <f>VLOOKUP(V407,#REF!,3,FALSE)</f>
        <v>#REF!</v>
      </c>
      <c r="S407" s="3">
        <v>0</v>
      </c>
      <c r="T407" s="3">
        <v>2</v>
      </c>
      <c r="U407" t="e">
        <f>IF(W407="","PSSE_Test_"&amp;A407&amp;"_"&amp;#REF!&amp;"_R0"&amp;"_SCR"&amp;ROUND(G407,2)&amp;"_XR"&amp;ROUND(H407,2)&amp;"_P"&amp;E407&amp;"_Q"&amp;VLOOKUP(F407,$AK$3:$AL$7,2,FALSE),"Test_"&amp;A407&amp;"_"&amp;#REF!&amp;"_R0"&amp;"_SCR"&amp;ROUND(G407,2)&amp;"_XR"&amp;ROUND(H407,2)&amp;"_P"&amp;E407&amp;"_Q"&amp;VLOOKUP(F407,$AK$3:$AL$7,2,FALSE)&amp;"_"&amp;W407)</f>
        <v>#REF!</v>
      </c>
      <c r="V407" t="str">
        <f t="shared" si="92"/>
        <v>PSSE_DMAT_HYB_SCR4.53_XR1.21_P1_Q0</v>
      </c>
    </row>
    <row r="408" spans="1:22" x14ac:dyDescent="0.25">
      <c r="A408" s="4" t="s">
        <v>170</v>
      </c>
      <c r="B408" s="4" t="s">
        <v>17</v>
      </c>
      <c r="C408" t="s">
        <v>43</v>
      </c>
      <c r="D408" s="3"/>
      <c r="E408" s="3">
        <v>1</v>
      </c>
      <c r="F408" s="3">
        <v>0.39500000000000002</v>
      </c>
      <c r="G408" s="11">
        <v>4.53</v>
      </c>
      <c r="H408" s="11">
        <v>1.21</v>
      </c>
      <c r="I408" t="e">
        <f>VLOOKUP(V408,#REF!,2,FALSE)</f>
        <v>#REF!</v>
      </c>
      <c r="J408">
        <v>0</v>
      </c>
      <c r="K408">
        <v>0</v>
      </c>
      <c r="L408" s="3">
        <v>0.43</v>
      </c>
      <c r="M408" t="e">
        <f t="shared" si="95"/>
        <v>#REF!</v>
      </c>
      <c r="N408" t="e">
        <f t="shared" si="96"/>
        <v>#REF!</v>
      </c>
      <c r="O408" t="e">
        <f>#REF!^2/((G408*#REF!)*(SQRT(1+H408^2)))</f>
        <v>#REF!</v>
      </c>
      <c r="P408" t="e">
        <f t="shared" si="97"/>
        <v>#REF!</v>
      </c>
      <c r="Q408" t="e">
        <f>VLOOKUP(V408,#REF!,4,FALSE)</f>
        <v>#REF!</v>
      </c>
      <c r="R408" s="12" t="e">
        <f>VLOOKUP(V408,#REF!,3,FALSE)</f>
        <v>#REF!</v>
      </c>
      <c r="S408" s="3">
        <v>0</v>
      </c>
      <c r="T408" s="3">
        <v>0</v>
      </c>
      <c r="U408" t="e">
        <f>IF(W408="","PSSE_Test_"&amp;A408&amp;"_"&amp;#REF!&amp;"_R0"&amp;"_SCR"&amp;ROUND(G408,2)&amp;"_XR"&amp;ROUND(H408,2)&amp;"_P"&amp;E408&amp;"_Q"&amp;VLOOKUP(F408,$AK$3:$AL$7,2,FALSE),"Test_"&amp;A408&amp;"_"&amp;#REF!&amp;"_R0"&amp;"_SCR"&amp;ROUND(G408,2)&amp;"_XR"&amp;ROUND(H408,2)&amp;"_P"&amp;E408&amp;"_Q"&amp;VLOOKUP(F408,$AK$3:$AL$7,2,FALSE)&amp;"_"&amp;W408)</f>
        <v>#REF!</v>
      </c>
      <c r="V408" t="str">
        <f t="shared" si="92"/>
        <v>PSSE_DMAT_HYB_SCR4.53_XR1.21_P1_Q0.395</v>
      </c>
    </row>
    <row r="409" spans="1:22" x14ac:dyDescent="0.25">
      <c r="A409" s="4" t="s">
        <v>171</v>
      </c>
      <c r="B409" s="4" t="s">
        <v>17</v>
      </c>
      <c r="C409" t="s">
        <v>43</v>
      </c>
      <c r="D409" s="3"/>
      <c r="E409" s="3">
        <v>1</v>
      </c>
      <c r="F409" s="3">
        <v>0.39500000000000002</v>
      </c>
      <c r="G409" s="11">
        <v>4.53</v>
      </c>
      <c r="H409" s="11">
        <v>1.21</v>
      </c>
      <c r="I409" t="e">
        <f>VLOOKUP(V409,#REF!,2,FALSE)</f>
        <v>#REF!</v>
      </c>
      <c r="J409">
        <v>0</v>
      </c>
      <c r="K409">
        <v>0</v>
      </c>
      <c r="L409" s="3">
        <v>0.43</v>
      </c>
      <c r="M409" t="e">
        <f t="shared" si="95"/>
        <v>#REF!</v>
      </c>
      <c r="N409" t="e">
        <f t="shared" si="96"/>
        <v>#REF!</v>
      </c>
      <c r="O409" t="e">
        <f>#REF!^2/((G409*#REF!)*(SQRT(1+H409^2)))</f>
        <v>#REF!</v>
      </c>
      <c r="P409" t="e">
        <f t="shared" si="97"/>
        <v>#REF!</v>
      </c>
      <c r="Q409" t="e">
        <f>VLOOKUP(V409,#REF!,4,FALSE)</f>
        <v>#REF!</v>
      </c>
      <c r="R409" s="12" t="e">
        <f>VLOOKUP(V409,#REF!,3,FALSE)</f>
        <v>#REF!</v>
      </c>
      <c r="S409" s="3">
        <v>0</v>
      </c>
      <c r="T409" s="3">
        <v>1</v>
      </c>
      <c r="U409" t="e">
        <f>IF(W409="","PSSE_Test_"&amp;A409&amp;"_"&amp;#REF!&amp;"_R0"&amp;"_SCR"&amp;ROUND(G409,2)&amp;"_XR"&amp;ROUND(H409,2)&amp;"_P"&amp;E409&amp;"_Q"&amp;VLOOKUP(F409,$AK$3:$AL$7,2,FALSE),"Test_"&amp;A409&amp;"_"&amp;#REF!&amp;"_R0"&amp;"_SCR"&amp;ROUND(G409,2)&amp;"_XR"&amp;ROUND(H409,2)&amp;"_P"&amp;E409&amp;"_Q"&amp;VLOOKUP(F409,$AK$3:$AL$7,2,FALSE)&amp;"_"&amp;W409)</f>
        <v>#REF!</v>
      </c>
      <c r="V409" t="str">
        <f t="shared" si="92"/>
        <v>PSSE_DMAT_HYB_SCR4.53_XR1.21_P1_Q0.395</v>
      </c>
    </row>
    <row r="410" spans="1:22" x14ac:dyDescent="0.25">
      <c r="A410" s="4" t="s">
        <v>172</v>
      </c>
      <c r="B410" s="4" t="s">
        <v>17</v>
      </c>
      <c r="C410" t="s">
        <v>43</v>
      </c>
      <c r="D410" s="3"/>
      <c r="E410" s="3">
        <v>1</v>
      </c>
      <c r="F410" s="3">
        <v>0.39500000000000002</v>
      </c>
      <c r="G410" s="11">
        <v>4.53</v>
      </c>
      <c r="H410" s="11">
        <v>1.21</v>
      </c>
      <c r="I410" t="e">
        <f>VLOOKUP(V410,#REF!,2,FALSE)</f>
        <v>#REF!</v>
      </c>
      <c r="J410">
        <v>0</v>
      </c>
      <c r="K410">
        <v>0</v>
      </c>
      <c r="L410" s="3">
        <v>0.43</v>
      </c>
      <c r="M410" t="e">
        <f t="shared" si="95"/>
        <v>#REF!</v>
      </c>
      <c r="N410" t="e">
        <f t="shared" si="96"/>
        <v>#REF!</v>
      </c>
      <c r="O410" t="e">
        <f>#REF!^2/((G410*#REF!)*(SQRT(1+H410^2)))</f>
        <v>#REF!</v>
      </c>
      <c r="P410" t="e">
        <f t="shared" si="97"/>
        <v>#REF!</v>
      </c>
      <c r="Q410" t="e">
        <f>VLOOKUP(V410,#REF!,4,FALSE)</f>
        <v>#REF!</v>
      </c>
      <c r="R410" s="12" t="e">
        <f>VLOOKUP(V410,#REF!,3,FALSE)</f>
        <v>#REF!</v>
      </c>
      <c r="S410" s="3">
        <v>0</v>
      </c>
      <c r="T410" s="3">
        <v>2</v>
      </c>
      <c r="U410" t="e">
        <f>IF(W410="","PSSE_Test_"&amp;A410&amp;"_"&amp;#REF!&amp;"_R0"&amp;"_SCR"&amp;ROUND(G410,2)&amp;"_XR"&amp;ROUND(H410,2)&amp;"_P"&amp;E410&amp;"_Q"&amp;VLOOKUP(F410,$AK$3:$AL$7,2,FALSE),"Test_"&amp;A410&amp;"_"&amp;#REF!&amp;"_R0"&amp;"_SCR"&amp;ROUND(G410,2)&amp;"_XR"&amp;ROUND(H410,2)&amp;"_P"&amp;E410&amp;"_Q"&amp;VLOOKUP(F410,$AK$3:$AL$7,2,FALSE)&amp;"_"&amp;W410)</f>
        <v>#REF!</v>
      </c>
      <c r="V410" t="str">
        <f t="shared" si="92"/>
        <v>PSSE_DMAT_HYB_SCR4.53_XR1.21_P1_Q0.395</v>
      </c>
    </row>
    <row r="411" spans="1:22" x14ac:dyDescent="0.25">
      <c r="A411" s="4" t="s">
        <v>173</v>
      </c>
      <c r="B411" s="4" t="s">
        <v>17</v>
      </c>
      <c r="C411" t="s">
        <v>43</v>
      </c>
      <c r="D411" s="3"/>
      <c r="E411" s="3">
        <v>1</v>
      </c>
      <c r="F411" s="3">
        <v>-0.39500000000000002</v>
      </c>
      <c r="G411" s="11">
        <v>4.53</v>
      </c>
      <c r="H411" s="11">
        <v>1.21</v>
      </c>
      <c r="I411" t="e">
        <f>VLOOKUP(V411,#REF!,2,FALSE)</f>
        <v>#REF!</v>
      </c>
      <c r="J411">
        <v>0</v>
      </c>
      <c r="K411">
        <v>0</v>
      </c>
      <c r="L411" s="3">
        <v>0.43</v>
      </c>
      <c r="M411" t="e">
        <f t="shared" si="95"/>
        <v>#REF!</v>
      </c>
      <c r="N411" t="e">
        <f t="shared" si="96"/>
        <v>#REF!</v>
      </c>
      <c r="O411" t="e">
        <f>#REF!^2/((G411*#REF!)*(SQRT(1+H411^2)))</f>
        <v>#REF!</v>
      </c>
      <c r="P411" t="e">
        <f t="shared" si="97"/>
        <v>#REF!</v>
      </c>
      <c r="Q411" t="e">
        <f>VLOOKUP(V411,#REF!,4,FALSE)</f>
        <v>#REF!</v>
      </c>
      <c r="R411" s="12" t="e">
        <f>VLOOKUP(V411,#REF!,3,FALSE)</f>
        <v>#REF!</v>
      </c>
      <c r="S411" s="3">
        <v>0</v>
      </c>
      <c r="T411" s="3">
        <v>0</v>
      </c>
      <c r="U411" t="e">
        <f>IF(W411="","PSSE_Test_"&amp;A411&amp;"_"&amp;#REF!&amp;"_R0"&amp;"_SCR"&amp;ROUND(G411,2)&amp;"_XR"&amp;ROUND(H411,2)&amp;"_P"&amp;E411&amp;"_Q"&amp;VLOOKUP(F411,$AK$3:$AL$7,2,FALSE),"Test_"&amp;A411&amp;"_"&amp;#REF!&amp;"_R0"&amp;"_SCR"&amp;ROUND(G411,2)&amp;"_XR"&amp;ROUND(H411,2)&amp;"_P"&amp;E411&amp;"_Q"&amp;VLOOKUP(F411,$AK$3:$AL$7,2,FALSE)&amp;"_"&amp;W411)</f>
        <v>#REF!</v>
      </c>
      <c r="V411" t="str">
        <f t="shared" si="92"/>
        <v>PSSE_DMAT_HYB_SCR4.53_XR1.21_P1_Q-0.395</v>
      </c>
    </row>
    <row r="412" spans="1:22" x14ac:dyDescent="0.25">
      <c r="A412" s="4" t="s">
        <v>174</v>
      </c>
      <c r="B412" s="4" t="s">
        <v>17</v>
      </c>
      <c r="C412" t="s">
        <v>43</v>
      </c>
      <c r="D412" s="3"/>
      <c r="E412" s="3">
        <v>1</v>
      </c>
      <c r="F412" s="3">
        <v>-0.39500000000000002</v>
      </c>
      <c r="G412" s="11">
        <v>4.53</v>
      </c>
      <c r="H412" s="11">
        <v>1.21</v>
      </c>
      <c r="I412" t="e">
        <f>VLOOKUP(V412,#REF!,2,FALSE)</f>
        <v>#REF!</v>
      </c>
      <c r="J412">
        <v>0</v>
      </c>
      <c r="K412">
        <v>0</v>
      </c>
      <c r="L412" s="3">
        <v>0.43</v>
      </c>
      <c r="M412" t="e">
        <f t="shared" si="95"/>
        <v>#REF!</v>
      </c>
      <c r="N412" t="e">
        <f t="shared" si="96"/>
        <v>#REF!</v>
      </c>
      <c r="O412" t="e">
        <f>#REF!^2/((G412*#REF!)*(SQRT(1+H412^2)))</f>
        <v>#REF!</v>
      </c>
      <c r="P412" t="e">
        <f t="shared" si="97"/>
        <v>#REF!</v>
      </c>
      <c r="Q412" t="e">
        <f>VLOOKUP(V412,#REF!,4,FALSE)</f>
        <v>#REF!</v>
      </c>
      <c r="R412" s="12" t="e">
        <f>VLOOKUP(V412,#REF!,3,FALSE)</f>
        <v>#REF!</v>
      </c>
      <c r="S412" s="3">
        <v>0</v>
      </c>
      <c r="T412" s="3">
        <v>1</v>
      </c>
      <c r="U412" t="e">
        <f>IF(W412="","PSSE_Test_"&amp;A412&amp;"_"&amp;#REF!&amp;"_R0"&amp;"_SCR"&amp;ROUND(G412,2)&amp;"_XR"&amp;ROUND(H412,2)&amp;"_P"&amp;E412&amp;"_Q"&amp;VLOOKUP(F412,$AK$3:$AL$7,2,FALSE),"Test_"&amp;A412&amp;"_"&amp;#REF!&amp;"_R0"&amp;"_SCR"&amp;ROUND(G412,2)&amp;"_XR"&amp;ROUND(H412,2)&amp;"_P"&amp;E412&amp;"_Q"&amp;VLOOKUP(F412,$AK$3:$AL$7,2,FALSE)&amp;"_"&amp;W412)</f>
        <v>#REF!</v>
      </c>
      <c r="V412" t="str">
        <f t="shared" si="92"/>
        <v>PSSE_DMAT_HYB_SCR4.53_XR1.21_P1_Q-0.395</v>
      </c>
    </row>
    <row r="413" spans="1:22" x14ac:dyDescent="0.25">
      <c r="A413" s="4" t="s">
        <v>175</v>
      </c>
      <c r="B413" s="4" t="s">
        <v>17</v>
      </c>
      <c r="C413" t="s">
        <v>43</v>
      </c>
      <c r="D413" s="3"/>
      <c r="E413" s="3">
        <v>1</v>
      </c>
      <c r="F413" s="3">
        <v>-0.39500000000000002</v>
      </c>
      <c r="G413" s="11">
        <v>4.53</v>
      </c>
      <c r="H413" s="11">
        <v>1.21</v>
      </c>
      <c r="I413" t="e">
        <f>VLOOKUP(V413,#REF!,2,FALSE)</f>
        <v>#REF!</v>
      </c>
      <c r="J413">
        <v>0</v>
      </c>
      <c r="K413">
        <v>0</v>
      </c>
      <c r="L413" s="3">
        <v>0.43</v>
      </c>
      <c r="M413" t="e">
        <f t="shared" si="95"/>
        <v>#REF!</v>
      </c>
      <c r="N413" t="e">
        <f t="shared" si="96"/>
        <v>#REF!</v>
      </c>
      <c r="O413" t="e">
        <f>#REF!^2/((G413*#REF!)*(SQRT(1+H413^2)))</f>
        <v>#REF!</v>
      </c>
      <c r="P413" t="e">
        <f t="shared" si="97"/>
        <v>#REF!</v>
      </c>
      <c r="Q413" t="e">
        <f>VLOOKUP(V413,#REF!,4,FALSE)</f>
        <v>#REF!</v>
      </c>
      <c r="R413" s="12" t="e">
        <f>VLOOKUP(V413,#REF!,3,FALSE)</f>
        <v>#REF!</v>
      </c>
      <c r="S413" s="3">
        <v>0</v>
      </c>
      <c r="T413" s="3">
        <v>2</v>
      </c>
      <c r="U413" t="e">
        <f>IF(W413="","PSSE_Test_"&amp;A413&amp;"_"&amp;#REF!&amp;"_R0"&amp;"_SCR"&amp;ROUND(G413,2)&amp;"_XR"&amp;ROUND(H413,2)&amp;"_P"&amp;E413&amp;"_Q"&amp;VLOOKUP(F413,$AK$3:$AL$7,2,FALSE),"Test_"&amp;A413&amp;"_"&amp;#REF!&amp;"_R0"&amp;"_SCR"&amp;ROUND(G413,2)&amp;"_XR"&amp;ROUND(H413,2)&amp;"_P"&amp;E413&amp;"_Q"&amp;VLOOKUP(F413,$AK$3:$AL$7,2,FALSE)&amp;"_"&amp;W413)</f>
        <v>#REF!</v>
      </c>
      <c r="V413" t="str">
        <f t="shared" si="92"/>
        <v>PSSE_DMAT_HYB_SCR4.53_XR1.21_P1_Q-0.395</v>
      </c>
    </row>
    <row r="414" spans="1:22" x14ac:dyDescent="0.25">
      <c r="A414" s="4" t="s">
        <v>176</v>
      </c>
      <c r="B414" s="4" t="s">
        <v>17</v>
      </c>
      <c r="C414" t="s">
        <v>43</v>
      </c>
      <c r="D414" s="3"/>
      <c r="E414" s="3">
        <v>0</v>
      </c>
      <c r="F414" s="3">
        <v>0</v>
      </c>
      <c r="G414" s="11">
        <v>7.06</v>
      </c>
      <c r="H414" s="11">
        <v>1.63</v>
      </c>
      <c r="I414" t="e">
        <f>VLOOKUP(V414,#REF!,2,FALSE)</f>
        <v>#REF!</v>
      </c>
      <c r="J414">
        <v>0</v>
      </c>
      <c r="K414">
        <v>0</v>
      </c>
      <c r="L414" s="3">
        <v>0.43</v>
      </c>
      <c r="M414" t="e">
        <f t="shared" si="95"/>
        <v>#REF!</v>
      </c>
      <c r="N414" t="e">
        <f t="shared" si="96"/>
        <v>#REF!</v>
      </c>
      <c r="O414" t="e">
        <f>#REF!^2/((G414*#REF!)*(SQRT(1+H414^2)))</f>
        <v>#REF!</v>
      </c>
      <c r="P414" t="e">
        <f t="shared" si="97"/>
        <v>#REF!</v>
      </c>
      <c r="Q414" t="e">
        <f>VLOOKUP(V414,#REF!,4,FALSE)</f>
        <v>#REF!</v>
      </c>
      <c r="R414" s="12" t="e">
        <f>VLOOKUP(V414,#REF!,3,FALSE)</f>
        <v>#REF!</v>
      </c>
      <c r="S414" s="3">
        <v>0</v>
      </c>
      <c r="T414" s="3">
        <v>0</v>
      </c>
      <c r="U414" t="e">
        <f>IF(W414="","PSSE_Test_"&amp;A414&amp;"_"&amp;#REF!&amp;"_R0"&amp;"_SCR"&amp;ROUND(G414,2)&amp;"_XR"&amp;ROUND(H414,2)&amp;"_P"&amp;E414&amp;"_Q"&amp;VLOOKUP(F414,$AK$3:$AL$7,2,FALSE),"Test_"&amp;A414&amp;"_"&amp;#REF!&amp;"_R0"&amp;"_SCR"&amp;ROUND(G414,2)&amp;"_XR"&amp;ROUND(H414,2)&amp;"_P"&amp;E414&amp;"_Q"&amp;VLOOKUP(F414,$AK$3:$AL$7,2,FALSE)&amp;"_"&amp;W414)</f>
        <v>#REF!</v>
      </c>
      <c r="V414" t="str">
        <f t="shared" si="92"/>
        <v>PSSE_DMAT_HYB_SCR7.06_XR1.63_P0_Q0</v>
      </c>
    </row>
    <row r="415" spans="1:22" x14ac:dyDescent="0.25">
      <c r="A415" s="4" t="s">
        <v>177</v>
      </c>
      <c r="B415" s="4" t="s">
        <v>17</v>
      </c>
      <c r="C415" t="s">
        <v>43</v>
      </c>
      <c r="D415" s="3"/>
      <c r="E415" s="3">
        <v>0</v>
      </c>
      <c r="F415" s="3">
        <v>0</v>
      </c>
      <c r="G415" s="11">
        <v>7.06</v>
      </c>
      <c r="H415" s="11">
        <v>1.63</v>
      </c>
      <c r="I415" t="e">
        <f>VLOOKUP(V415,#REF!,2,FALSE)</f>
        <v>#REF!</v>
      </c>
      <c r="J415">
        <v>0</v>
      </c>
      <c r="K415">
        <v>0</v>
      </c>
      <c r="L415" s="3">
        <v>0.43</v>
      </c>
      <c r="M415" t="e">
        <f t="shared" si="95"/>
        <v>#REF!</v>
      </c>
      <c r="N415" t="e">
        <f t="shared" si="96"/>
        <v>#REF!</v>
      </c>
      <c r="O415" t="e">
        <f>#REF!^2/((G415*#REF!)*(SQRT(1+H415^2)))</f>
        <v>#REF!</v>
      </c>
      <c r="P415" t="e">
        <f t="shared" si="97"/>
        <v>#REF!</v>
      </c>
      <c r="Q415" t="e">
        <f>VLOOKUP(V415,#REF!,4,FALSE)</f>
        <v>#REF!</v>
      </c>
      <c r="R415" s="12" t="e">
        <f>VLOOKUP(V415,#REF!,3,FALSE)</f>
        <v>#REF!</v>
      </c>
      <c r="S415" s="3">
        <v>0</v>
      </c>
      <c r="T415" s="3">
        <v>1</v>
      </c>
      <c r="U415" t="e">
        <f>IF(W415="","PSSE_Test_"&amp;A415&amp;"_"&amp;#REF!&amp;"_R0"&amp;"_SCR"&amp;ROUND(G415,2)&amp;"_XR"&amp;ROUND(H415,2)&amp;"_P"&amp;E415&amp;"_Q"&amp;VLOOKUP(F415,$AK$3:$AL$7,2,FALSE),"Test_"&amp;A415&amp;"_"&amp;#REF!&amp;"_R0"&amp;"_SCR"&amp;ROUND(G415,2)&amp;"_XR"&amp;ROUND(H415,2)&amp;"_P"&amp;E415&amp;"_Q"&amp;VLOOKUP(F415,$AK$3:$AL$7,2,FALSE)&amp;"_"&amp;W415)</f>
        <v>#REF!</v>
      </c>
      <c r="V415" t="str">
        <f t="shared" si="92"/>
        <v>PSSE_DMAT_HYB_SCR7.06_XR1.63_P0_Q0</v>
      </c>
    </row>
    <row r="416" spans="1:22" x14ac:dyDescent="0.25">
      <c r="A416" s="4" t="s">
        <v>178</v>
      </c>
      <c r="B416" s="4" t="s">
        <v>17</v>
      </c>
      <c r="C416" t="s">
        <v>43</v>
      </c>
      <c r="D416" s="3"/>
      <c r="E416" s="3">
        <v>0</v>
      </c>
      <c r="F416" s="3">
        <v>0</v>
      </c>
      <c r="G416" s="11">
        <v>7.06</v>
      </c>
      <c r="H416" s="11">
        <v>1.63</v>
      </c>
      <c r="I416" t="e">
        <f>VLOOKUP(V416,#REF!,2,FALSE)</f>
        <v>#REF!</v>
      </c>
      <c r="J416">
        <v>0</v>
      </c>
      <c r="K416">
        <v>0</v>
      </c>
      <c r="L416" s="3">
        <v>0.43</v>
      </c>
      <c r="M416" t="e">
        <f t="shared" si="95"/>
        <v>#REF!</v>
      </c>
      <c r="N416" t="e">
        <f t="shared" si="96"/>
        <v>#REF!</v>
      </c>
      <c r="O416" t="e">
        <f>#REF!^2/((G416*#REF!)*(SQRT(1+H416^2)))</f>
        <v>#REF!</v>
      </c>
      <c r="P416" t="e">
        <f t="shared" si="97"/>
        <v>#REF!</v>
      </c>
      <c r="Q416" t="e">
        <f>VLOOKUP(V416,#REF!,4,FALSE)</f>
        <v>#REF!</v>
      </c>
      <c r="R416" s="12" t="e">
        <f>VLOOKUP(V416,#REF!,3,FALSE)</f>
        <v>#REF!</v>
      </c>
      <c r="S416" s="3">
        <v>0</v>
      </c>
      <c r="T416" s="3">
        <v>2</v>
      </c>
      <c r="U416" t="e">
        <f>IF(W416="","PSSE_Test_"&amp;A416&amp;"_"&amp;#REF!&amp;"_R0"&amp;"_SCR"&amp;ROUND(G416,2)&amp;"_XR"&amp;ROUND(H416,2)&amp;"_P"&amp;E416&amp;"_Q"&amp;VLOOKUP(F416,$AK$3:$AL$7,2,FALSE),"Test_"&amp;A416&amp;"_"&amp;#REF!&amp;"_R0"&amp;"_SCR"&amp;ROUND(G416,2)&amp;"_XR"&amp;ROUND(H416,2)&amp;"_P"&amp;E416&amp;"_Q"&amp;VLOOKUP(F416,$AK$3:$AL$7,2,FALSE)&amp;"_"&amp;W416)</f>
        <v>#REF!</v>
      </c>
      <c r="V416" t="str">
        <f t="shared" si="92"/>
        <v>PSSE_DMAT_HYB_SCR7.06_XR1.63_P0_Q0</v>
      </c>
    </row>
    <row r="417" spans="1:22" x14ac:dyDescent="0.25">
      <c r="A417" s="4" t="s">
        <v>179</v>
      </c>
      <c r="B417" s="4" t="s">
        <v>17</v>
      </c>
      <c r="C417" t="s">
        <v>43</v>
      </c>
      <c r="D417" s="3"/>
      <c r="E417" s="3">
        <v>0</v>
      </c>
      <c r="F417" s="3">
        <v>0.39500000000000002</v>
      </c>
      <c r="G417" s="11">
        <v>7.06</v>
      </c>
      <c r="H417" s="11">
        <v>1.63</v>
      </c>
      <c r="I417" t="e">
        <f>VLOOKUP(V417,#REF!,2,FALSE)</f>
        <v>#REF!</v>
      </c>
      <c r="J417">
        <v>0</v>
      </c>
      <c r="K417">
        <v>0</v>
      </c>
      <c r="L417" s="3">
        <v>0.43</v>
      </c>
      <c r="M417" t="e">
        <f t="shared" si="95"/>
        <v>#REF!</v>
      </c>
      <c r="N417" t="e">
        <f t="shared" si="96"/>
        <v>#REF!</v>
      </c>
      <c r="O417" t="e">
        <f>#REF!^2/((G417*#REF!)*(SQRT(1+H417^2)))</f>
        <v>#REF!</v>
      </c>
      <c r="P417" t="e">
        <f t="shared" si="97"/>
        <v>#REF!</v>
      </c>
      <c r="Q417" t="e">
        <f>VLOOKUP(V417,#REF!,4,FALSE)</f>
        <v>#REF!</v>
      </c>
      <c r="R417" s="12" t="e">
        <f>VLOOKUP(V417,#REF!,3,FALSE)</f>
        <v>#REF!</v>
      </c>
      <c r="S417" s="3">
        <v>0</v>
      </c>
      <c r="T417" s="3">
        <v>0</v>
      </c>
      <c r="U417" t="e">
        <f>IF(W417="","PSSE_Test_"&amp;A417&amp;"_"&amp;#REF!&amp;"_R0"&amp;"_SCR"&amp;ROUND(G417,2)&amp;"_XR"&amp;ROUND(H417,2)&amp;"_P"&amp;E417&amp;"_Q"&amp;VLOOKUP(F417,$AK$3:$AL$7,2,FALSE),"Test_"&amp;A417&amp;"_"&amp;#REF!&amp;"_R0"&amp;"_SCR"&amp;ROUND(G417,2)&amp;"_XR"&amp;ROUND(H417,2)&amp;"_P"&amp;E417&amp;"_Q"&amp;VLOOKUP(F417,$AK$3:$AL$7,2,FALSE)&amp;"_"&amp;W417)</f>
        <v>#REF!</v>
      </c>
      <c r="V417" t="str">
        <f t="shared" si="92"/>
        <v>PSSE_DMAT_HYB_SCR7.06_XR1.63_P0_Q0.395</v>
      </c>
    </row>
    <row r="418" spans="1:22" x14ac:dyDescent="0.25">
      <c r="A418" s="4" t="s">
        <v>180</v>
      </c>
      <c r="B418" s="4" t="s">
        <v>17</v>
      </c>
      <c r="C418" t="s">
        <v>43</v>
      </c>
      <c r="D418" s="3"/>
      <c r="E418" s="3">
        <v>0</v>
      </c>
      <c r="F418" s="3">
        <v>0.39500000000000002</v>
      </c>
      <c r="G418" s="11">
        <v>7.06</v>
      </c>
      <c r="H418" s="11">
        <v>1.63</v>
      </c>
      <c r="I418" t="e">
        <f>VLOOKUP(V418,#REF!,2,FALSE)</f>
        <v>#REF!</v>
      </c>
      <c r="J418">
        <v>0</v>
      </c>
      <c r="K418">
        <v>0</v>
      </c>
      <c r="L418" s="3">
        <v>0.43</v>
      </c>
      <c r="M418" t="e">
        <f t="shared" si="95"/>
        <v>#REF!</v>
      </c>
      <c r="N418" t="e">
        <f t="shared" si="96"/>
        <v>#REF!</v>
      </c>
      <c r="O418" t="e">
        <f>#REF!^2/((G418*#REF!)*(SQRT(1+H418^2)))</f>
        <v>#REF!</v>
      </c>
      <c r="P418" t="e">
        <f t="shared" si="97"/>
        <v>#REF!</v>
      </c>
      <c r="Q418" t="e">
        <f>VLOOKUP(V418,#REF!,4,FALSE)</f>
        <v>#REF!</v>
      </c>
      <c r="R418" s="12" t="e">
        <f>VLOOKUP(V418,#REF!,3,FALSE)</f>
        <v>#REF!</v>
      </c>
      <c r="S418" s="3">
        <v>0</v>
      </c>
      <c r="T418" s="3">
        <v>1</v>
      </c>
      <c r="U418" t="e">
        <f>IF(W418="","PSSE_Test_"&amp;A418&amp;"_"&amp;#REF!&amp;"_R0"&amp;"_SCR"&amp;ROUND(G418,2)&amp;"_XR"&amp;ROUND(H418,2)&amp;"_P"&amp;E418&amp;"_Q"&amp;VLOOKUP(F418,$AK$3:$AL$7,2,FALSE),"Test_"&amp;A418&amp;"_"&amp;#REF!&amp;"_R0"&amp;"_SCR"&amp;ROUND(G418,2)&amp;"_XR"&amp;ROUND(H418,2)&amp;"_P"&amp;E418&amp;"_Q"&amp;VLOOKUP(F418,$AK$3:$AL$7,2,FALSE)&amp;"_"&amp;W418)</f>
        <v>#REF!</v>
      </c>
      <c r="V418" t="str">
        <f t="shared" si="92"/>
        <v>PSSE_DMAT_HYB_SCR7.06_XR1.63_P0_Q0.395</v>
      </c>
    </row>
    <row r="419" spans="1:22" x14ac:dyDescent="0.25">
      <c r="A419" s="4" t="s">
        <v>181</v>
      </c>
      <c r="B419" s="4" t="s">
        <v>17</v>
      </c>
      <c r="C419" t="s">
        <v>43</v>
      </c>
      <c r="D419" s="3"/>
      <c r="E419" s="3">
        <v>0</v>
      </c>
      <c r="F419" s="3">
        <v>0.39500000000000002</v>
      </c>
      <c r="G419" s="11">
        <v>7.06</v>
      </c>
      <c r="H419" s="11">
        <v>1.63</v>
      </c>
      <c r="I419" t="e">
        <f>VLOOKUP(V419,#REF!,2,FALSE)</f>
        <v>#REF!</v>
      </c>
      <c r="J419">
        <v>0</v>
      </c>
      <c r="K419">
        <v>0</v>
      </c>
      <c r="L419" s="3">
        <v>0.43</v>
      </c>
      <c r="M419" t="e">
        <f t="shared" si="95"/>
        <v>#REF!</v>
      </c>
      <c r="N419" t="e">
        <f t="shared" si="96"/>
        <v>#REF!</v>
      </c>
      <c r="O419" t="e">
        <f>#REF!^2/((G419*#REF!)*(SQRT(1+H419^2)))</f>
        <v>#REF!</v>
      </c>
      <c r="P419" t="e">
        <f t="shared" si="97"/>
        <v>#REF!</v>
      </c>
      <c r="Q419" t="e">
        <f>VLOOKUP(V419,#REF!,4,FALSE)</f>
        <v>#REF!</v>
      </c>
      <c r="R419" s="12" t="e">
        <f>VLOOKUP(V419,#REF!,3,FALSE)</f>
        <v>#REF!</v>
      </c>
      <c r="S419" s="3">
        <v>0</v>
      </c>
      <c r="T419" s="3">
        <v>2</v>
      </c>
      <c r="U419" t="e">
        <f>IF(W419="","PSSE_Test_"&amp;A419&amp;"_"&amp;#REF!&amp;"_R0"&amp;"_SCR"&amp;ROUND(G419,2)&amp;"_XR"&amp;ROUND(H419,2)&amp;"_P"&amp;E419&amp;"_Q"&amp;VLOOKUP(F419,$AK$3:$AL$7,2,FALSE),"Test_"&amp;A419&amp;"_"&amp;#REF!&amp;"_R0"&amp;"_SCR"&amp;ROUND(G419,2)&amp;"_XR"&amp;ROUND(H419,2)&amp;"_P"&amp;E419&amp;"_Q"&amp;VLOOKUP(F419,$AK$3:$AL$7,2,FALSE)&amp;"_"&amp;W419)</f>
        <v>#REF!</v>
      </c>
      <c r="V419" t="str">
        <f t="shared" si="92"/>
        <v>PSSE_DMAT_HYB_SCR7.06_XR1.63_P0_Q0.395</v>
      </c>
    </row>
    <row r="420" spans="1:22" x14ac:dyDescent="0.25">
      <c r="A420" s="4" t="s">
        <v>182</v>
      </c>
      <c r="B420" s="4" t="s">
        <v>17</v>
      </c>
      <c r="C420" t="s">
        <v>43</v>
      </c>
      <c r="D420" s="3"/>
      <c r="E420" s="3">
        <v>0</v>
      </c>
      <c r="F420" s="3">
        <v>-0.39500000000000002</v>
      </c>
      <c r="G420" s="11">
        <v>7.06</v>
      </c>
      <c r="H420" s="11">
        <v>1.63</v>
      </c>
      <c r="I420" t="e">
        <f>VLOOKUP(V420,#REF!,2,FALSE)</f>
        <v>#REF!</v>
      </c>
      <c r="J420">
        <v>0</v>
      </c>
      <c r="K420">
        <v>0</v>
      </c>
      <c r="L420" s="3">
        <v>0.43</v>
      </c>
      <c r="M420" t="e">
        <f t="shared" si="95"/>
        <v>#REF!</v>
      </c>
      <c r="N420" t="e">
        <f t="shared" si="96"/>
        <v>#REF!</v>
      </c>
      <c r="O420" t="e">
        <f>#REF!^2/((G420*#REF!)*(SQRT(1+H420^2)))</f>
        <v>#REF!</v>
      </c>
      <c r="P420" t="e">
        <f t="shared" si="97"/>
        <v>#REF!</v>
      </c>
      <c r="Q420" t="e">
        <f>VLOOKUP(V420,#REF!,4,FALSE)</f>
        <v>#REF!</v>
      </c>
      <c r="R420" s="12" t="e">
        <f>VLOOKUP(V420,#REF!,3,FALSE)</f>
        <v>#REF!</v>
      </c>
      <c r="S420" s="3">
        <v>0</v>
      </c>
      <c r="T420" s="3">
        <v>0</v>
      </c>
      <c r="U420" t="e">
        <f>IF(W420="","PSSE_Test_"&amp;A420&amp;"_"&amp;#REF!&amp;"_R0"&amp;"_SCR"&amp;ROUND(G420,2)&amp;"_XR"&amp;ROUND(H420,2)&amp;"_P"&amp;E420&amp;"_Q"&amp;VLOOKUP(F420,$AK$3:$AL$7,2,FALSE),"Test_"&amp;A420&amp;"_"&amp;#REF!&amp;"_R0"&amp;"_SCR"&amp;ROUND(G420,2)&amp;"_XR"&amp;ROUND(H420,2)&amp;"_P"&amp;E420&amp;"_Q"&amp;VLOOKUP(F420,$AK$3:$AL$7,2,FALSE)&amp;"_"&amp;W420)</f>
        <v>#REF!</v>
      </c>
      <c r="V420" t="str">
        <f t="shared" si="92"/>
        <v>PSSE_DMAT_HYB_SCR7.06_XR1.63_P0_Q-0.395</v>
      </c>
    </row>
    <row r="421" spans="1:22" x14ac:dyDescent="0.25">
      <c r="A421" s="4" t="s">
        <v>183</v>
      </c>
      <c r="B421" s="4" t="s">
        <v>17</v>
      </c>
      <c r="C421" t="s">
        <v>43</v>
      </c>
      <c r="D421" s="3"/>
      <c r="E421" s="3">
        <v>0</v>
      </c>
      <c r="F421" s="3">
        <v>-0.39500000000000002</v>
      </c>
      <c r="G421" s="11">
        <v>7.06</v>
      </c>
      <c r="H421" s="11">
        <v>1.63</v>
      </c>
      <c r="I421" t="e">
        <f>VLOOKUP(V421,#REF!,2,FALSE)</f>
        <v>#REF!</v>
      </c>
      <c r="J421">
        <v>0</v>
      </c>
      <c r="K421">
        <v>0</v>
      </c>
      <c r="L421" s="3">
        <v>0.43</v>
      </c>
      <c r="M421" t="e">
        <f t="shared" si="95"/>
        <v>#REF!</v>
      </c>
      <c r="N421" t="e">
        <f t="shared" si="96"/>
        <v>#REF!</v>
      </c>
      <c r="O421" t="e">
        <f>#REF!^2/((G421*#REF!)*(SQRT(1+H421^2)))</f>
        <v>#REF!</v>
      </c>
      <c r="P421" t="e">
        <f t="shared" si="97"/>
        <v>#REF!</v>
      </c>
      <c r="Q421" t="e">
        <f>VLOOKUP(V421,#REF!,4,FALSE)</f>
        <v>#REF!</v>
      </c>
      <c r="R421" s="12" t="e">
        <f>VLOOKUP(V421,#REF!,3,FALSE)</f>
        <v>#REF!</v>
      </c>
      <c r="S421" s="3">
        <v>0</v>
      </c>
      <c r="T421" s="3">
        <v>1</v>
      </c>
      <c r="U421" t="e">
        <f>IF(W421="","PSSE_Test_"&amp;A421&amp;"_"&amp;#REF!&amp;"_R0"&amp;"_SCR"&amp;ROUND(G421,2)&amp;"_XR"&amp;ROUND(H421,2)&amp;"_P"&amp;E421&amp;"_Q"&amp;VLOOKUP(F421,$AK$3:$AL$7,2,FALSE),"Test_"&amp;A421&amp;"_"&amp;#REF!&amp;"_R0"&amp;"_SCR"&amp;ROUND(G421,2)&amp;"_XR"&amp;ROUND(H421,2)&amp;"_P"&amp;E421&amp;"_Q"&amp;VLOOKUP(F421,$AK$3:$AL$7,2,FALSE)&amp;"_"&amp;W421)</f>
        <v>#REF!</v>
      </c>
      <c r="V421" t="str">
        <f t="shared" si="92"/>
        <v>PSSE_DMAT_HYB_SCR7.06_XR1.63_P0_Q-0.395</v>
      </c>
    </row>
    <row r="422" spans="1:22" x14ac:dyDescent="0.25">
      <c r="A422" s="4" t="s">
        <v>184</v>
      </c>
      <c r="B422" s="4" t="s">
        <v>17</v>
      </c>
      <c r="C422" t="s">
        <v>43</v>
      </c>
      <c r="D422" s="3"/>
      <c r="E422" s="3">
        <v>0</v>
      </c>
      <c r="F422" s="3">
        <v>-0.39500000000000002</v>
      </c>
      <c r="G422" s="11">
        <v>7.06</v>
      </c>
      <c r="H422" s="11">
        <v>1.63</v>
      </c>
      <c r="I422" t="e">
        <f>VLOOKUP(V422,#REF!,2,FALSE)</f>
        <v>#REF!</v>
      </c>
      <c r="J422">
        <v>0</v>
      </c>
      <c r="K422">
        <v>0</v>
      </c>
      <c r="L422" s="3">
        <v>0.43</v>
      </c>
      <c r="M422" t="e">
        <f t="shared" si="95"/>
        <v>#REF!</v>
      </c>
      <c r="N422" t="e">
        <f t="shared" si="96"/>
        <v>#REF!</v>
      </c>
      <c r="O422" t="e">
        <f>#REF!^2/((G422*#REF!)*(SQRT(1+H422^2)))</f>
        <v>#REF!</v>
      </c>
      <c r="P422" t="e">
        <f t="shared" si="97"/>
        <v>#REF!</v>
      </c>
      <c r="Q422" t="e">
        <f>VLOOKUP(V422,#REF!,4,FALSE)</f>
        <v>#REF!</v>
      </c>
      <c r="R422" s="12" t="e">
        <f>VLOOKUP(V422,#REF!,3,FALSE)</f>
        <v>#REF!</v>
      </c>
      <c r="S422" s="3">
        <v>0</v>
      </c>
      <c r="T422" s="3">
        <v>2</v>
      </c>
      <c r="U422" t="e">
        <f>IF(W422="","PSSE_Test_"&amp;A422&amp;"_"&amp;#REF!&amp;"_R0"&amp;"_SCR"&amp;ROUND(G422,2)&amp;"_XR"&amp;ROUND(H422,2)&amp;"_P"&amp;E422&amp;"_Q"&amp;VLOOKUP(F422,$AK$3:$AL$7,2,FALSE),"Test_"&amp;A422&amp;"_"&amp;#REF!&amp;"_R0"&amp;"_SCR"&amp;ROUND(G422,2)&amp;"_XR"&amp;ROUND(H422,2)&amp;"_P"&amp;E422&amp;"_Q"&amp;VLOOKUP(F422,$AK$3:$AL$7,2,FALSE)&amp;"_"&amp;W422)</f>
        <v>#REF!</v>
      </c>
      <c r="V422" t="str">
        <f t="shared" si="92"/>
        <v>PSSE_DMAT_HYB_SCR7.06_XR1.63_P0_Q-0.395</v>
      </c>
    </row>
    <row r="423" spans="1:22" x14ac:dyDescent="0.25">
      <c r="A423" s="4" t="s">
        <v>185</v>
      </c>
      <c r="B423" s="4" t="s">
        <v>17</v>
      </c>
      <c r="C423" t="s">
        <v>43</v>
      </c>
      <c r="E423">
        <v>0</v>
      </c>
      <c r="F423">
        <v>0</v>
      </c>
      <c r="G423" s="7">
        <v>4.53</v>
      </c>
      <c r="H423" s="7">
        <v>1.21</v>
      </c>
      <c r="I423" t="e">
        <f>VLOOKUP(V423,#REF!,2,FALSE)</f>
        <v>#REF!</v>
      </c>
      <c r="J423">
        <v>0</v>
      </c>
      <c r="K423">
        <v>0</v>
      </c>
      <c r="L423" s="3">
        <v>0.43</v>
      </c>
      <c r="M423" t="e">
        <f t="shared" si="95"/>
        <v>#REF!</v>
      </c>
      <c r="N423" t="e">
        <f t="shared" si="96"/>
        <v>#REF!</v>
      </c>
      <c r="O423" t="e">
        <f>#REF!^2/((G423*#REF!)*(SQRT(1+H423^2)))</f>
        <v>#REF!</v>
      </c>
      <c r="P423" t="e">
        <f t="shared" si="97"/>
        <v>#REF!</v>
      </c>
      <c r="Q423" t="e">
        <f>VLOOKUP(V423,#REF!,4,FALSE)</f>
        <v>#REF!</v>
      </c>
      <c r="R423" s="12" t="e">
        <f>VLOOKUP(V423,#REF!,3,FALSE)</f>
        <v>#REF!</v>
      </c>
      <c r="S423">
        <v>0</v>
      </c>
      <c r="T423">
        <v>0</v>
      </c>
      <c r="U423" t="e">
        <f>IF(W423="","PSSE_Test_"&amp;A423&amp;"_"&amp;#REF!&amp;"_R0"&amp;"_SCR"&amp;ROUND(G423,2)&amp;"_XR"&amp;ROUND(H423,2)&amp;"_P"&amp;E423&amp;"_Q"&amp;VLOOKUP(F423,$AK$3:$AL$7,2,FALSE),"Test_"&amp;A423&amp;"_"&amp;#REF!&amp;"_R0"&amp;"_SCR"&amp;ROUND(G423,2)&amp;"_XR"&amp;ROUND(H423,2)&amp;"_P"&amp;E423&amp;"_Q"&amp;VLOOKUP(F423,$AK$3:$AL$7,2,FALSE)&amp;"_"&amp;W423)</f>
        <v>#REF!</v>
      </c>
      <c r="V423" t="str">
        <f t="shared" si="92"/>
        <v>PSSE_DMAT_HYB_SCR4.53_XR1.21_P0_Q0</v>
      </c>
    </row>
    <row r="424" spans="1:22" x14ac:dyDescent="0.25">
      <c r="A424" s="4" t="s">
        <v>186</v>
      </c>
      <c r="B424" s="4" t="s">
        <v>17</v>
      </c>
      <c r="C424" t="s">
        <v>43</v>
      </c>
      <c r="E424">
        <v>0</v>
      </c>
      <c r="F424">
        <v>0</v>
      </c>
      <c r="G424" s="7">
        <v>4.53</v>
      </c>
      <c r="H424" s="7">
        <v>1.21</v>
      </c>
      <c r="I424" t="e">
        <f>VLOOKUP(V424,#REF!,2,FALSE)</f>
        <v>#REF!</v>
      </c>
      <c r="J424">
        <v>0</v>
      </c>
      <c r="K424">
        <v>0</v>
      </c>
      <c r="L424" s="3">
        <v>0.43</v>
      </c>
      <c r="M424" t="e">
        <f t="shared" si="95"/>
        <v>#REF!</v>
      </c>
      <c r="N424" t="e">
        <f t="shared" si="96"/>
        <v>#REF!</v>
      </c>
      <c r="O424" t="e">
        <f>#REF!^2/((G424*#REF!)*(SQRT(1+H424^2)))</f>
        <v>#REF!</v>
      </c>
      <c r="P424" t="e">
        <f t="shared" si="97"/>
        <v>#REF!</v>
      </c>
      <c r="Q424" t="e">
        <f>VLOOKUP(V424,#REF!,4,FALSE)</f>
        <v>#REF!</v>
      </c>
      <c r="R424" s="12" t="e">
        <f>VLOOKUP(V424,#REF!,3,FALSE)</f>
        <v>#REF!</v>
      </c>
      <c r="S424">
        <v>0</v>
      </c>
      <c r="T424">
        <v>1</v>
      </c>
      <c r="U424" t="e">
        <f>IF(W424="","PSSE_Test_"&amp;A424&amp;"_"&amp;#REF!&amp;"_R0"&amp;"_SCR"&amp;ROUND(G424,2)&amp;"_XR"&amp;ROUND(H424,2)&amp;"_P"&amp;E424&amp;"_Q"&amp;VLOOKUP(F424,$AK$3:$AL$7,2,FALSE),"Test_"&amp;A424&amp;"_"&amp;#REF!&amp;"_R0"&amp;"_SCR"&amp;ROUND(G424,2)&amp;"_XR"&amp;ROUND(H424,2)&amp;"_P"&amp;E424&amp;"_Q"&amp;VLOOKUP(F424,$AK$3:$AL$7,2,FALSE)&amp;"_"&amp;W424)</f>
        <v>#REF!</v>
      </c>
      <c r="V424" t="str">
        <f t="shared" si="92"/>
        <v>PSSE_DMAT_HYB_SCR4.53_XR1.21_P0_Q0</v>
      </c>
    </row>
    <row r="425" spans="1:22" x14ac:dyDescent="0.25">
      <c r="A425" s="4" t="s">
        <v>187</v>
      </c>
      <c r="B425" s="4" t="s">
        <v>17</v>
      </c>
      <c r="C425" t="s">
        <v>43</v>
      </c>
      <c r="E425">
        <v>0</v>
      </c>
      <c r="F425">
        <v>0</v>
      </c>
      <c r="G425" s="7">
        <v>4.53</v>
      </c>
      <c r="H425" s="7">
        <v>1.21</v>
      </c>
      <c r="I425" t="e">
        <f>VLOOKUP(V425,#REF!,2,FALSE)</f>
        <v>#REF!</v>
      </c>
      <c r="J425">
        <v>0</v>
      </c>
      <c r="K425">
        <v>0</v>
      </c>
      <c r="L425" s="3">
        <v>0.43</v>
      </c>
      <c r="M425" t="e">
        <f t="shared" si="95"/>
        <v>#REF!</v>
      </c>
      <c r="N425" t="e">
        <f t="shared" si="96"/>
        <v>#REF!</v>
      </c>
      <c r="O425" t="e">
        <f>#REF!^2/((G425*#REF!)*(SQRT(1+H425^2)))</f>
        <v>#REF!</v>
      </c>
      <c r="P425" t="e">
        <f t="shared" si="97"/>
        <v>#REF!</v>
      </c>
      <c r="Q425" t="e">
        <f>VLOOKUP(V425,#REF!,4,FALSE)</f>
        <v>#REF!</v>
      </c>
      <c r="R425" s="12" t="e">
        <f>VLOOKUP(V425,#REF!,3,FALSE)</f>
        <v>#REF!</v>
      </c>
      <c r="S425">
        <v>0</v>
      </c>
      <c r="T425">
        <v>2</v>
      </c>
      <c r="U425" t="e">
        <f>IF(W425="","PSSE_Test_"&amp;A425&amp;"_"&amp;#REF!&amp;"_R0"&amp;"_SCR"&amp;ROUND(G425,2)&amp;"_XR"&amp;ROUND(H425,2)&amp;"_P"&amp;E425&amp;"_Q"&amp;VLOOKUP(F425,$AK$3:$AL$7,2,FALSE),"Test_"&amp;A425&amp;"_"&amp;#REF!&amp;"_R0"&amp;"_SCR"&amp;ROUND(G425,2)&amp;"_XR"&amp;ROUND(H425,2)&amp;"_P"&amp;E425&amp;"_Q"&amp;VLOOKUP(F425,$AK$3:$AL$7,2,FALSE)&amp;"_"&amp;W425)</f>
        <v>#REF!</v>
      </c>
      <c r="V425" t="str">
        <f t="shared" si="92"/>
        <v>PSSE_DMAT_HYB_SCR4.53_XR1.21_P0_Q0</v>
      </c>
    </row>
    <row r="426" spans="1:22" x14ac:dyDescent="0.25">
      <c r="A426" s="4" t="s">
        <v>188</v>
      </c>
      <c r="B426" s="4" t="s">
        <v>17</v>
      </c>
      <c r="C426" t="s">
        <v>43</v>
      </c>
      <c r="E426">
        <v>0</v>
      </c>
      <c r="F426">
        <v>0.39500000000000002</v>
      </c>
      <c r="G426" s="7">
        <v>4.53</v>
      </c>
      <c r="H426" s="7">
        <v>1.21</v>
      </c>
      <c r="I426" t="e">
        <f>VLOOKUP(V426,#REF!,2,FALSE)</f>
        <v>#REF!</v>
      </c>
      <c r="J426">
        <v>0</v>
      </c>
      <c r="K426">
        <v>0</v>
      </c>
      <c r="L426" s="3">
        <v>0.43</v>
      </c>
      <c r="M426" t="e">
        <f t="shared" si="95"/>
        <v>#REF!</v>
      </c>
      <c r="N426" t="e">
        <f t="shared" si="96"/>
        <v>#REF!</v>
      </c>
      <c r="O426" t="e">
        <f>#REF!^2/((G426*#REF!)*(SQRT(1+H426^2)))</f>
        <v>#REF!</v>
      </c>
      <c r="P426" t="e">
        <f t="shared" si="97"/>
        <v>#REF!</v>
      </c>
      <c r="Q426" t="e">
        <f>VLOOKUP(V426,#REF!,4,FALSE)</f>
        <v>#REF!</v>
      </c>
      <c r="R426" s="12" t="e">
        <f>VLOOKUP(V426,#REF!,3,FALSE)</f>
        <v>#REF!</v>
      </c>
      <c r="S426">
        <v>0</v>
      </c>
      <c r="T426">
        <v>0</v>
      </c>
      <c r="U426" t="e">
        <f>IF(W426="","PSSE_Test_"&amp;A426&amp;"_"&amp;#REF!&amp;"_R0"&amp;"_SCR"&amp;ROUND(G426,2)&amp;"_XR"&amp;ROUND(H426,2)&amp;"_P"&amp;E426&amp;"_Q"&amp;VLOOKUP(F426,$AK$3:$AL$7,2,FALSE),"Test_"&amp;A426&amp;"_"&amp;#REF!&amp;"_R0"&amp;"_SCR"&amp;ROUND(G426,2)&amp;"_XR"&amp;ROUND(H426,2)&amp;"_P"&amp;E426&amp;"_Q"&amp;VLOOKUP(F426,$AK$3:$AL$7,2,FALSE)&amp;"_"&amp;W426)</f>
        <v>#REF!</v>
      </c>
      <c r="V426" t="str">
        <f t="shared" si="92"/>
        <v>PSSE_DMAT_HYB_SCR4.53_XR1.21_P0_Q0.395</v>
      </c>
    </row>
    <row r="427" spans="1:22" x14ac:dyDescent="0.25">
      <c r="A427" s="4" t="s">
        <v>189</v>
      </c>
      <c r="B427" s="4" t="s">
        <v>17</v>
      </c>
      <c r="C427" t="s">
        <v>43</v>
      </c>
      <c r="E427">
        <v>0</v>
      </c>
      <c r="F427">
        <v>0.39500000000000002</v>
      </c>
      <c r="G427" s="7">
        <v>4.53</v>
      </c>
      <c r="H427" s="7">
        <v>1.21</v>
      </c>
      <c r="I427" t="e">
        <f>VLOOKUP(V427,#REF!,2,FALSE)</f>
        <v>#REF!</v>
      </c>
      <c r="J427">
        <v>0</v>
      </c>
      <c r="K427">
        <v>0</v>
      </c>
      <c r="L427" s="3">
        <v>0.43</v>
      </c>
      <c r="M427" t="e">
        <f t="shared" si="95"/>
        <v>#REF!</v>
      </c>
      <c r="N427" t="e">
        <f t="shared" si="96"/>
        <v>#REF!</v>
      </c>
      <c r="O427" t="e">
        <f>#REF!^2/((G427*#REF!)*(SQRT(1+H427^2)))</f>
        <v>#REF!</v>
      </c>
      <c r="P427" t="e">
        <f t="shared" si="97"/>
        <v>#REF!</v>
      </c>
      <c r="Q427" t="e">
        <f>VLOOKUP(V427,#REF!,4,FALSE)</f>
        <v>#REF!</v>
      </c>
      <c r="R427" s="12" t="e">
        <f>VLOOKUP(V427,#REF!,3,FALSE)</f>
        <v>#REF!</v>
      </c>
      <c r="S427">
        <v>0</v>
      </c>
      <c r="T427">
        <v>1</v>
      </c>
      <c r="U427" t="e">
        <f>IF(W427="","PSSE_Test_"&amp;A427&amp;"_"&amp;#REF!&amp;"_R0"&amp;"_SCR"&amp;ROUND(G427,2)&amp;"_XR"&amp;ROUND(H427,2)&amp;"_P"&amp;E427&amp;"_Q"&amp;VLOOKUP(F427,$AK$3:$AL$7,2,FALSE),"Test_"&amp;A427&amp;"_"&amp;#REF!&amp;"_R0"&amp;"_SCR"&amp;ROUND(G427,2)&amp;"_XR"&amp;ROUND(H427,2)&amp;"_P"&amp;E427&amp;"_Q"&amp;VLOOKUP(F427,$AK$3:$AL$7,2,FALSE)&amp;"_"&amp;W427)</f>
        <v>#REF!</v>
      </c>
      <c r="V427" t="str">
        <f t="shared" si="92"/>
        <v>PSSE_DMAT_HYB_SCR4.53_XR1.21_P0_Q0.395</v>
      </c>
    </row>
    <row r="428" spans="1:22" x14ac:dyDescent="0.25">
      <c r="A428" s="4" t="s">
        <v>190</v>
      </c>
      <c r="B428" s="4" t="s">
        <v>17</v>
      </c>
      <c r="C428" t="s">
        <v>43</v>
      </c>
      <c r="E428">
        <v>0</v>
      </c>
      <c r="F428">
        <v>0.39500000000000002</v>
      </c>
      <c r="G428" s="7">
        <v>4.53</v>
      </c>
      <c r="H428" s="7">
        <v>1.21</v>
      </c>
      <c r="I428" t="e">
        <f>VLOOKUP(V428,#REF!,2,FALSE)</f>
        <v>#REF!</v>
      </c>
      <c r="J428">
        <v>0</v>
      </c>
      <c r="K428">
        <v>0</v>
      </c>
      <c r="L428" s="3">
        <v>0.43</v>
      </c>
      <c r="M428" t="e">
        <f t="shared" si="95"/>
        <v>#REF!</v>
      </c>
      <c r="N428" t="e">
        <f t="shared" si="96"/>
        <v>#REF!</v>
      </c>
      <c r="O428" t="e">
        <f>#REF!^2/((G428*#REF!)*(SQRT(1+H428^2)))</f>
        <v>#REF!</v>
      </c>
      <c r="P428" t="e">
        <f t="shared" si="97"/>
        <v>#REF!</v>
      </c>
      <c r="Q428" t="e">
        <f>VLOOKUP(V428,#REF!,4,FALSE)</f>
        <v>#REF!</v>
      </c>
      <c r="R428" s="12" t="e">
        <f>VLOOKUP(V428,#REF!,3,FALSE)</f>
        <v>#REF!</v>
      </c>
      <c r="S428">
        <v>0</v>
      </c>
      <c r="T428">
        <v>2</v>
      </c>
      <c r="U428" t="e">
        <f>IF(W428="","PSSE_Test_"&amp;A428&amp;"_"&amp;#REF!&amp;"_R0"&amp;"_SCR"&amp;ROUND(G428,2)&amp;"_XR"&amp;ROUND(H428,2)&amp;"_P"&amp;E428&amp;"_Q"&amp;VLOOKUP(F428,$AK$3:$AL$7,2,FALSE),"Test_"&amp;A428&amp;"_"&amp;#REF!&amp;"_R0"&amp;"_SCR"&amp;ROUND(G428,2)&amp;"_XR"&amp;ROUND(H428,2)&amp;"_P"&amp;E428&amp;"_Q"&amp;VLOOKUP(F428,$AK$3:$AL$7,2,FALSE)&amp;"_"&amp;W428)</f>
        <v>#REF!</v>
      </c>
      <c r="V428" t="str">
        <f t="shared" si="92"/>
        <v>PSSE_DMAT_HYB_SCR4.53_XR1.21_P0_Q0.395</v>
      </c>
    </row>
    <row r="429" spans="1:22" x14ac:dyDescent="0.25">
      <c r="A429" s="4" t="s">
        <v>191</v>
      </c>
      <c r="B429" s="4" t="s">
        <v>17</v>
      </c>
      <c r="C429" t="s">
        <v>43</v>
      </c>
      <c r="E429">
        <v>0</v>
      </c>
      <c r="F429">
        <v>-0.39500000000000002</v>
      </c>
      <c r="G429" s="7">
        <v>4.53</v>
      </c>
      <c r="H429" s="7">
        <v>1.21</v>
      </c>
      <c r="I429" t="e">
        <f>VLOOKUP(V429,#REF!,2,FALSE)</f>
        <v>#REF!</v>
      </c>
      <c r="J429">
        <v>0</v>
      </c>
      <c r="K429">
        <v>0</v>
      </c>
      <c r="L429" s="3">
        <v>0.43</v>
      </c>
      <c r="M429" t="e">
        <f t="shared" si="95"/>
        <v>#REF!</v>
      </c>
      <c r="N429" t="e">
        <f t="shared" si="96"/>
        <v>#REF!</v>
      </c>
      <c r="O429" t="e">
        <f>#REF!^2/((G429*#REF!)*(SQRT(1+H429^2)))</f>
        <v>#REF!</v>
      </c>
      <c r="P429" t="e">
        <f t="shared" si="97"/>
        <v>#REF!</v>
      </c>
      <c r="Q429" t="e">
        <f>VLOOKUP(V429,#REF!,4,FALSE)</f>
        <v>#REF!</v>
      </c>
      <c r="R429" s="12" t="e">
        <f>VLOOKUP(V429,#REF!,3,FALSE)</f>
        <v>#REF!</v>
      </c>
      <c r="S429">
        <v>0</v>
      </c>
      <c r="T429">
        <v>0</v>
      </c>
      <c r="U429" t="e">
        <f>IF(W429="","PSSE_Test_"&amp;A429&amp;"_"&amp;#REF!&amp;"_R0"&amp;"_SCR"&amp;ROUND(G429,2)&amp;"_XR"&amp;ROUND(H429,2)&amp;"_P"&amp;E429&amp;"_Q"&amp;VLOOKUP(F429,$AK$3:$AL$7,2,FALSE),"Test_"&amp;A429&amp;"_"&amp;#REF!&amp;"_R0"&amp;"_SCR"&amp;ROUND(G429,2)&amp;"_XR"&amp;ROUND(H429,2)&amp;"_P"&amp;E429&amp;"_Q"&amp;VLOOKUP(F429,$AK$3:$AL$7,2,FALSE)&amp;"_"&amp;W429)</f>
        <v>#REF!</v>
      </c>
      <c r="V429" t="str">
        <f t="shared" si="92"/>
        <v>PSSE_DMAT_HYB_SCR4.53_XR1.21_P0_Q-0.395</v>
      </c>
    </row>
    <row r="430" spans="1:22" x14ac:dyDescent="0.25">
      <c r="A430" s="4" t="s">
        <v>192</v>
      </c>
      <c r="B430" s="4" t="s">
        <v>17</v>
      </c>
      <c r="C430" t="s">
        <v>43</v>
      </c>
      <c r="E430">
        <v>0</v>
      </c>
      <c r="F430">
        <v>-0.39500000000000002</v>
      </c>
      <c r="G430" s="7">
        <v>4.53</v>
      </c>
      <c r="H430" s="7">
        <v>1.21</v>
      </c>
      <c r="I430" t="e">
        <f>VLOOKUP(V430,#REF!,2,FALSE)</f>
        <v>#REF!</v>
      </c>
      <c r="J430">
        <v>0</v>
      </c>
      <c r="K430">
        <v>0</v>
      </c>
      <c r="L430" s="3">
        <v>0.43</v>
      </c>
      <c r="M430" t="e">
        <f t="shared" si="95"/>
        <v>#REF!</v>
      </c>
      <c r="N430" t="e">
        <f t="shared" si="96"/>
        <v>#REF!</v>
      </c>
      <c r="O430" t="e">
        <f>#REF!^2/((G430*#REF!)*(SQRT(1+H430^2)))</f>
        <v>#REF!</v>
      </c>
      <c r="P430" t="e">
        <f t="shared" si="97"/>
        <v>#REF!</v>
      </c>
      <c r="Q430" t="e">
        <f>VLOOKUP(V430,#REF!,4,FALSE)</f>
        <v>#REF!</v>
      </c>
      <c r="R430" s="12" t="e">
        <f>VLOOKUP(V430,#REF!,3,FALSE)</f>
        <v>#REF!</v>
      </c>
      <c r="S430">
        <v>0</v>
      </c>
      <c r="T430">
        <v>1</v>
      </c>
      <c r="U430" t="e">
        <f>IF(W430="","PSSE_Test_"&amp;A430&amp;"_"&amp;#REF!&amp;"_R0"&amp;"_SCR"&amp;ROUND(G430,2)&amp;"_XR"&amp;ROUND(H430,2)&amp;"_P"&amp;E430&amp;"_Q"&amp;VLOOKUP(F430,$AK$3:$AL$7,2,FALSE),"Test_"&amp;A430&amp;"_"&amp;#REF!&amp;"_R0"&amp;"_SCR"&amp;ROUND(G430,2)&amp;"_XR"&amp;ROUND(H430,2)&amp;"_P"&amp;E430&amp;"_Q"&amp;VLOOKUP(F430,$AK$3:$AL$7,2,FALSE)&amp;"_"&amp;W430)</f>
        <v>#REF!</v>
      </c>
      <c r="V430" t="str">
        <f t="shared" si="92"/>
        <v>PSSE_DMAT_HYB_SCR4.53_XR1.21_P0_Q-0.395</v>
      </c>
    </row>
    <row r="431" spans="1:22" x14ac:dyDescent="0.25">
      <c r="A431" s="4" t="s">
        <v>193</v>
      </c>
      <c r="B431" s="4" t="s">
        <v>17</v>
      </c>
      <c r="C431" t="s">
        <v>43</v>
      </c>
      <c r="E431">
        <v>0</v>
      </c>
      <c r="F431">
        <v>-0.39500000000000002</v>
      </c>
      <c r="G431" s="7">
        <v>4.53</v>
      </c>
      <c r="H431" s="7">
        <v>1.21</v>
      </c>
      <c r="I431" t="e">
        <f>VLOOKUP(V431,#REF!,2,FALSE)</f>
        <v>#REF!</v>
      </c>
      <c r="J431">
        <v>0</v>
      </c>
      <c r="K431">
        <v>0</v>
      </c>
      <c r="L431" s="3">
        <v>0.43</v>
      </c>
      <c r="M431" t="e">
        <f t="shared" si="95"/>
        <v>#REF!</v>
      </c>
      <c r="N431" t="e">
        <f t="shared" si="96"/>
        <v>#REF!</v>
      </c>
      <c r="O431" t="e">
        <f>#REF!^2/((G431*#REF!)*(SQRT(1+H431^2)))</f>
        <v>#REF!</v>
      </c>
      <c r="P431" t="e">
        <f t="shared" si="97"/>
        <v>#REF!</v>
      </c>
      <c r="Q431" t="e">
        <f>VLOOKUP(V431,#REF!,4,FALSE)</f>
        <v>#REF!</v>
      </c>
      <c r="R431" s="12" t="e">
        <f>VLOOKUP(V431,#REF!,3,FALSE)</f>
        <v>#REF!</v>
      </c>
      <c r="S431">
        <v>0</v>
      </c>
      <c r="T431">
        <v>2</v>
      </c>
      <c r="U431" t="e">
        <f>IF(W431="","PSSE_Test_"&amp;A431&amp;"_"&amp;#REF!&amp;"_R0"&amp;"_SCR"&amp;ROUND(G431,2)&amp;"_XR"&amp;ROUND(H431,2)&amp;"_P"&amp;E431&amp;"_Q"&amp;VLOOKUP(F431,$AK$3:$AL$7,2,FALSE),"Test_"&amp;A431&amp;"_"&amp;#REF!&amp;"_R0"&amp;"_SCR"&amp;ROUND(G431,2)&amp;"_XR"&amp;ROUND(H431,2)&amp;"_P"&amp;E431&amp;"_Q"&amp;VLOOKUP(F431,$AK$3:$AL$7,2,FALSE)&amp;"_"&amp;W431)</f>
        <v>#REF!</v>
      </c>
      <c r="V431" t="str">
        <f t="shared" si="92"/>
        <v>PSSE_DMAT_HYB_SCR4.53_XR1.21_P0_Q-0.395</v>
      </c>
    </row>
    <row r="432" spans="1:22" x14ac:dyDescent="0.25">
      <c r="A432" s="4" t="s">
        <v>124</v>
      </c>
      <c r="B432" s="4" t="s">
        <v>17</v>
      </c>
      <c r="C432" t="s">
        <v>36</v>
      </c>
      <c r="E432">
        <v>1</v>
      </c>
      <c r="F432">
        <v>0</v>
      </c>
      <c r="G432" s="7">
        <v>7.06</v>
      </c>
      <c r="H432" s="7">
        <v>1.63</v>
      </c>
      <c r="I432" t="e">
        <f>VLOOKUP(V432,#REF!,2,FALSE)</f>
        <v>#REF!</v>
      </c>
      <c r="J432">
        <v>0</v>
      </c>
      <c r="K432">
        <v>0</v>
      </c>
      <c r="L432">
        <v>0</v>
      </c>
      <c r="M432" t="e">
        <f t="shared" ref="M432:M439" si="98">O432*T432</f>
        <v>#REF!</v>
      </c>
      <c r="N432" t="e">
        <f t="shared" ref="N432:N439" si="99">P432*T432</f>
        <v>#REF!</v>
      </c>
      <c r="O432" t="e">
        <f>#REF!^2/((G432*#REF!)*(SQRT(1+H432^2)))</f>
        <v>#REF!</v>
      </c>
      <c r="P432" t="e">
        <f t="shared" ref="P432:P439" si="100">O432*H432/(2*PI()*50)</f>
        <v>#REF!</v>
      </c>
      <c r="Q432" t="e">
        <f>VLOOKUP(V432,#REF!,4,FALSE)</f>
        <v>#REF!</v>
      </c>
      <c r="R432" s="12" t="e">
        <f>VLOOKUP(V432,#REF!,3,FALSE)</f>
        <v>#REF!</v>
      </c>
      <c r="S432">
        <v>0</v>
      </c>
      <c r="T432">
        <v>0</v>
      </c>
      <c r="U432" t="e">
        <f>IF(W432="","PSSE_Test_"&amp;A432&amp;"_"&amp;#REF!&amp;"_R0"&amp;"_SCR"&amp;ROUND(G432,2)&amp;"_XR"&amp;ROUND(H432,2)&amp;"_P"&amp;E432&amp;"_Q"&amp;VLOOKUP(F432,$AK$3:$AL$7,2,FALSE),"Test_"&amp;A432&amp;"_"&amp;#REF!&amp;"_R0"&amp;"_SCR"&amp;ROUND(G432,2)&amp;"_XR"&amp;ROUND(H432,2)&amp;"_P"&amp;E432&amp;"_Q"&amp;VLOOKUP(F432,$AK$3:$AL$7,2,FALSE)&amp;"_"&amp;W432)</f>
        <v>#REF!</v>
      </c>
      <c r="V432" t="str">
        <f t="shared" si="92"/>
        <v>PSSE_DMAT_HYB_SCR7.06_XR1.63_P1_Q0</v>
      </c>
    </row>
    <row r="433" spans="1:35" x14ac:dyDescent="0.25">
      <c r="A433" s="4" t="s">
        <v>125</v>
      </c>
      <c r="B433" s="4" t="s">
        <v>17</v>
      </c>
      <c r="C433" t="s">
        <v>36</v>
      </c>
      <c r="E433">
        <v>1</v>
      </c>
      <c r="F433">
        <v>0</v>
      </c>
      <c r="G433" s="7">
        <v>4.53</v>
      </c>
      <c r="H433" s="7">
        <v>1.21</v>
      </c>
      <c r="I433" t="e">
        <f>VLOOKUP(V433,#REF!,2,FALSE)</f>
        <v>#REF!</v>
      </c>
      <c r="J433">
        <v>0</v>
      </c>
      <c r="K433">
        <v>0</v>
      </c>
      <c r="L433">
        <v>0</v>
      </c>
      <c r="M433" t="e">
        <f t="shared" si="98"/>
        <v>#REF!</v>
      </c>
      <c r="N433" t="e">
        <f t="shared" si="99"/>
        <v>#REF!</v>
      </c>
      <c r="O433" t="e">
        <f>#REF!^2/((G433*#REF!)*(SQRT(1+H433^2)))</f>
        <v>#REF!</v>
      </c>
      <c r="P433" t="e">
        <f t="shared" si="100"/>
        <v>#REF!</v>
      </c>
      <c r="Q433" t="e">
        <f>VLOOKUP(V433,#REF!,4,FALSE)</f>
        <v>#REF!</v>
      </c>
      <c r="R433" s="12" t="e">
        <f>VLOOKUP(V433,#REF!,3,FALSE)</f>
        <v>#REF!</v>
      </c>
      <c r="S433">
        <v>0</v>
      </c>
      <c r="T433">
        <v>0</v>
      </c>
      <c r="U433" t="e">
        <f>IF(W433="","PSSE_Test_"&amp;A433&amp;"_"&amp;#REF!&amp;"_R0"&amp;"_SCR"&amp;ROUND(G433,2)&amp;"_XR"&amp;ROUND(H433,2)&amp;"_P"&amp;E433&amp;"_Q"&amp;VLOOKUP(F433,$AK$3:$AL$7,2,FALSE),"Test_"&amp;A433&amp;"_"&amp;#REF!&amp;"_R0"&amp;"_SCR"&amp;ROUND(G433,2)&amp;"_XR"&amp;ROUND(H433,2)&amp;"_P"&amp;E433&amp;"_Q"&amp;VLOOKUP(F433,$AK$3:$AL$7,2,FALSE)&amp;"_"&amp;W433)</f>
        <v>#REF!</v>
      </c>
      <c r="V433" t="str">
        <f t="shared" si="92"/>
        <v>PSSE_DMAT_HYB_SCR4.53_XR1.21_P1_Q0</v>
      </c>
    </row>
    <row r="434" spans="1:35" x14ac:dyDescent="0.25">
      <c r="A434" s="4" t="s">
        <v>126</v>
      </c>
      <c r="B434" s="4" t="s">
        <v>17</v>
      </c>
      <c r="C434" t="s">
        <v>36</v>
      </c>
      <c r="E434">
        <v>0.5</v>
      </c>
      <c r="F434">
        <v>0</v>
      </c>
      <c r="G434" s="7">
        <v>7.06</v>
      </c>
      <c r="H434" s="7">
        <v>1.63</v>
      </c>
      <c r="I434" t="e">
        <f>VLOOKUP(V434,#REF!,2,FALSE)</f>
        <v>#REF!</v>
      </c>
      <c r="J434">
        <v>0</v>
      </c>
      <c r="K434">
        <v>0</v>
      </c>
      <c r="L434">
        <v>0</v>
      </c>
      <c r="M434" t="e">
        <f t="shared" si="98"/>
        <v>#REF!</v>
      </c>
      <c r="N434" t="e">
        <f t="shared" si="99"/>
        <v>#REF!</v>
      </c>
      <c r="O434" t="e">
        <f>#REF!^2/((G434*#REF!)*(SQRT(1+H434^2)))</f>
        <v>#REF!</v>
      </c>
      <c r="P434" t="e">
        <f t="shared" si="100"/>
        <v>#REF!</v>
      </c>
      <c r="Q434" t="e">
        <f>VLOOKUP(V434,#REF!,4,FALSE)</f>
        <v>#REF!</v>
      </c>
      <c r="R434" s="12" t="e">
        <f>VLOOKUP(V434,#REF!,3,FALSE)</f>
        <v>#REF!</v>
      </c>
      <c r="S434">
        <v>0</v>
      </c>
      <c r="T434">
        <v>0</v>
      </c>
      <c r="U434" t="e">
        <f>IF(W434="","PSSE_Test_"&amp;A434&amp;"_"&amp;#REF!&amp;"_R0"&amp;"_SCR"&amp;ROUND(G434,2)&amp;"_XR"&amp;ROUND(H434,2)&amp;"_P"&amp;E434&amp;"_Q"&amp;VLOOKUP(F434,$AK$3:$AL$7,2,FALSE),"Test_"&amp;A434&amp;"_"&amp;#REF!&amp;"_R0"&amp;"_SCR"&amp;ROUND(G434,2)&amp;"_XR"&amp;ROUND(H434,2)&amp;"_P"&amp;E434&amp;"_Q"&amp;VLOOKUP(F434,$AK$3:$AL$7,2,FALSE)&amp;"_"&amp;W434)</f>
        <v>#REF!</v>
      </c>
      <c r="V434" t="str">
        <f t="shared" si="92"/>
        <v>PSSE_DMAT_HYB_SCR7.06_XR1.63_P0.5_Q0</v>
      </c>
    </row>
    <row r="435" spans="1:35" x14ac:dyDescent="0.25">
      <c r="A435" s="4" t="s">
        <v>127</v>
      </c>
      <c r="B435" s="4" t="s">
        <v>17</v>
      </c>
      <c r="C435" t="s">
        <v>36</v>
      </c>
      <c r="E435">
        <v>0.5</v>
      </c>
      <c r="F435">
        <v>0</v>
      </c>
      <c r="G435" s="7">
        <v>4.53</v>
      </c>
      <c r="H435" s="7">
        <v>1.21</v>
      </c>
      <c r="I435" t="e">
        <f>VLOOKUP(V435,#REF!,2,FALSE)</f>
        <v>#REF!</v>
      </c>
      <c r="J435">
        <v>0</v>
      </c>
      <c r="K435">
        <v>0</v>
      </c>
      <c r="L435">
        <v>0</v>
      </c>
      <c r="M435" t="e">
        <f t="shared" si="98"/>
        <v>#REF!</v>
      </c>
      <c r="N435" t="e">
        <f t="shared" si="99"/>
        <v>#REF!</v>
      </c>
      <c r="O435" t="e">
        <f>#REF!^2/((G435*#REF!)*(SQRT(1+H435^2)))</f>
        <v>#REF!</v>
      </c>
      <c r="P435" t="e">
        <f t="shared" si="100"/>
        <v>#REF!</v>
      </c>
      <c r="Q435" t="e">
        <f>VLOOKUP(V435,#REF!,4,FALSE)</f>
        <v>#REF!</v>
      </c>
      <c r="R435" s="12" t="e">
        <f>VLOOKUP(V435,#REF!,3,FALSE)</f>
        <v>#REF!</v>
      </c>
      <c r="S435">
        <v>0</v>
      </c>
      <c r="T435">
        <v>0</v>
      </c>
      <c r="U435" t="e">
        <f>IF(W435="","PSSE_Test_"&amp;A435&amp;"_"&amp;#REF!&amp;"_R0"&amp;"_SCR"&amp;ROUND(G435,2)&amp;"_XR"&amp;ROUND(H435,2)&amp;"_P"&amp;E435&amp;"_Q"&amp;VLOOKUP(F435,$AK$3:$AL$7,2,FALSE),"Test_"&amp;A435&amp;"_"&amp;#REF!&amp;"_R0"&amp;"_SCR"&amp;ROUND(G435,2)&amp;"_XR"&amp;ROUND(H435,2)&amp;"_P"&amp;E435&amp;"_Q"&amp;VLOOKUP(F435,$AK$3:$AL$7,2,FALSE)&amp;"_"&amp;W435)</f>
        <v>#REF!</v>
      </c>
      <c r="V435" t="str">
        <f t="shared" si="92"/>
        <v>PSSE_DMAT_HYB_SCR4.53_XR1.21_P0.5_Q0</v>
      </c>
    </row>
    <row r="436" spans="1:35" x14ac:dyDescent="0.25">
      <c r="A436" s="4" t="s">
        <v>128</v>
      </c>
      <c r="B436" s="4" t="s">
        <v>17</v>
      </c>
      <c r="C436" t="s">
        <v>37</v>
      </c>
      <c r="E436">
        <v>1</v>
      </c>
      <c r="F436">
        <v>0</v>
      </c>
      <c r="G436" s="7">
        <v>7.06</v>
      </c>
      <c r="H436" s="7">
        <v>1.63</v>
      </c>
      <c r="I436" t="e">
        <f>VLOOKUP(V436,#REF!,2,FALSE)</f>
        <v>#REF!</v>
      </c>
      <c r="J436">
        <v>0</v>
      </c>
      <c r="K436">
        <v>0</v>
      </c>
      <c r="L436">
        <v>0</v>
      </c>
      <c r="M436" t="e">
        <f t="shared" si="98"/>
        <v>#REF!</v>
      </c>
      <c r="N436" t="e">
        <f t="shared" si="99"/>
        <v>#REF!</v>
      </c>
      <c r="O436" t="e">
        <f>#REF!^2/((G436*#REF!)*(SQRT(1+H436^2)))</f>
        <v>#REF!</v>
      </c>
      <c r="P436" t="e">
        <f t="shared" si="100"/>
        <v>#REF!</v>
      </c>
      <c r="Q436" t="e">
        <f>VLOOKUP(V436,#REF!,4,FALSE)</f>
        <v>#REF!</v>
      </c>
      <c r="R436" s="12" t="e">
        <f>VLOOKUP(V436,#REF!,3,FALSE)</f>
        <v>#REF!</v>
      </c>
      <c r="S436">
        <v>0</v>
      </c>
      <c r="T436">
        <v>0</v>
      </c>
      <c r="U436" t="e">
        <f>IF(W436="","PSSE_Test_"&amp;A436&amp;"_"&amp;#REF!&amp;"_R0"&amp;"_SCR"&amp;ROUND(G436,2)&amp;"_XR"&amp;ROUND(H436,2)&amp;"_P"&amp;E436&amp;"_Q"&amp;VLOOKUP(F436,$AK$3:$AL$7,2,FALSE),"Test_"&amp;A436&amp;"_"&amp;#REF!&amp;"_R0"&amp;"_SCR"&amp;ROUND(G436,2)&amp;"_XR"&amp;ROUND(H436,2)&amp;"_P"&amp;E436&amp;"_Q"&amp;VLOOKUP(F436,$AK$3:$AL$7,2,FALSE)&amp;"_"&amp;W436)</f>
        <v>#REF!</v>
      </c>
      <c r="V436" t="str">
        <f t="shared" si="92"/>
        <v>PSSE_DMAT_HYB_SCR7.06_XR1.63_P1_Q0</v>
      </c>
    </row>
    <row r="437" spans="1:35" x14ac:dyDescent="0.25">
      <c r="A437" s="4" t="s">
        <v>129</v>
      </c>
      <c r="B437" s="4" t="s">
        <v>17</v>
      </c>
      <c r="C437" t="s">
        <v>37</v>
      </c>
      <c r="E437">
        <v>1</v>
      </c>
      <c r="F437">
        <v>0</v>
      </c>
      <c r="G437" s="7">
        <v>4.53</v>
      </c>
      <c r="H437" s="7">
        <v>1.21</v>
      </c>
      <c r="I437" t="e">
        <f>VLOOKUP(V437,#REF!,2,FALSE)</f>
        <v>#REF!</v>
      </c>
      <c r="J437">
        <v>0</v>
      </c>
      <c r="K437">
        <v>0</v>
      </c>
      <c r="L437">
        <v>0</v>
      </c>
      <c r="M437" t="e">
        <f t="shared" si="98"/>
        <v>#REF!</v>
      </c>
      <c r="N437" t="e">
        <f t="shared" si="99"/>
        <v>#REF!</v>
      </c>
      <c r="O437" t="e">
        <f>#REF!^2/((G437*#REF!)*(SQRT(1+H437^2)))</f>
        <v>#REF!</v>
      </c>
      <c r="P437" t="e">
        <f t="shared" si="100"/>
        <v>#REF!</v>
      </c>
      <c r="Q437" t="e">
        <f>VLOOKUP(V437,#REF!,4,FALSE)</f>
        <v>#REF!</v>
      </c>
      <c r="R437" s="12" t="e">
        <f>VLOOKUP(V437,#REF!,3,FALSE)</f>
        <v>#REF!</v>
      </c>
      <c r="S437">
        <v>0</v>
      </c>
      <c r="T437">
        <v>0</v>
      </c>
      <c r="U437" t="e">
        <f>IF(W437="","PSSE_Test_"&amp;A437&amp;"_"&amp;#REF!&amp;"_R0"&amp;"_SCR"&amp;ROUND(G437,2)&amp;"_XR"&amp;ROUND(H437,2)&amp;"_P"&amp;E437&amp;"_Q"&amp;VLOOKUP(F437,$AK$3:$AL$7,2,FALSE),"Test_"&amp;A437&amp;"_"&amp;#REF!&amp;"_R0"&amp;"_SCR"&amp;ROUND(G437,2)&amp;"_XR"&amp;ROUND(H437,2)&amp;"_P"&amp;E437&amp;"_Q"&amp;VLOOKUP(F437,$AK$3:$AL$7,2,FALSE)&amp;"_"&amp;W437)</f>
        <v>#REF!</v>
      </c>
      <c r="V437" t="str">
        <f t="shared" si="92"/>
        <v>PSSE_DMAT_HYB_SCR4.53_XR1.21_P1_Q0</v>
      </c>
    </row>
    <row r="438" spans="1:35" x14ac:dyDescent="0.25">
      <c r="A438" s="4" t="s">
        <v>130</v>
      </c>
      <c r="B438" s="4" t="s">
        <v>17</v>
      </c>
      <c r="C438" t="s">
        <v>37</v>
      </c>
      <c r="E438">
        <v>0.5</v>
      </c>
      <c r="F438">
        <v>0</v>
      </c>
      <c r="G438" s="7">
        <v>7.06</v>
      </c>
      <c r="H438" s="7">
        <v>1.63</v>
      </c>
      <c r="I438" t="e">
        <f>VLOOKUP(V438,#REF!,2,FALSE)</f>
        <v>#REF!</v>
      </c>
      <c r="J438">
        <v>0</v>
      </c>
      <c r="K438">
        <v>0</v>
      </c>
      <c r="L438">
        <v>0</v>
      </c>
      <c r="M438" t="e">
        <f t="shared" si="98"/>
        <v>#REF!</v>
      </c>
      <c r="N438" t="e">
        <f t="shared" si="99"/>
        <v>#REF!</v>
      </c>
      <c r="O438" t="e">
        <f>#REF!^2/((G438*#REF!)*(SQRT(1+H438^2)))</f>
        <v>#REF!</v>
      </c>
      <c r="P438" t="e">
        <f t="shared" si="100"/>
        <v>#REF!</v>
      </c>
      <c r="Q438" t="e">
        <f>VLOOKUP(V438,#REF!,4,FALSE)</f>
        <v>#REF!</v>
      </c>
      <c r="R438" s="12" t="e">
        <f>VLOOKUP(V438,#REF!,3,FALSE)</f>
        <v>#REF!</v>
      </c>
      <c r="S438">
        <v>0</v>
      </c>
      <c r="T438">
        <v>0</v>
      </c>
      <c r="U438" t="e">
        <f>IF(W438="","PSSE_Test_"&amp;A438&amp;"_"&amp;#REF!&amp;"_R0"&amp;"_SCR"&amp;ROUND(G438,2)&amp;"_XR"&amp;ROUND(H438,2)&amp;"_P"&amp;E438&amp;"_Q"&amp;VLOOKUP(F438,$AK$3:$AL$7,2,FALSE),"Test_"&amp;A438&amp;"_"&amp;#REF!&amp;"_R0"&amp;"_SCR"&amp;ROUND(G438,2)&amp;"_XR"&amp;ROUND(H438,2)&amp;"_P"&amp;E438&amp;"_Q"&amp;VLOOKUP(F438,$AK$3:$AL$7,2,FALSE)&amp;"_"&amp;W438)</f>
        <v>#REF!</v>
      </c>
      <c r="V438" t="str">
        <f t="shared" si="92"/>
        <v>PSSE_DMAT_HYB_SCR7.06_XR1.63_P0.5_Q0</v>
      </c>
    </row>
    <row r="439" spans="1:35" x14ac:dyDescent="0.25">
      <c r="A439" s="4" t="s">
        <v>131</v>
      </c>
      <c r="B439" s="4" t="s">
        <v>17</v>
      </c>
      <c r="C439" t="s">
        <v>37</v>
      </c>
      <c r="E439">
        <v>0.5</v>
      </c>
      <c r="F439">
        <v>0</v>
      </c>
      <c r="G439" s="7">
        <v>4.53</v>
      </c>
      <c r="H439" s="7">
        <v>1.21</v>
      </c>
      <c r="I439" t="e">
        <f>VLOOKUP(V439,#REF!,2,FALSE)</f>
        <v>#REF!</v>
      </c>
      <c r="J439">
        <v>0</v>
      </c>
      <c r="K439">
        <v>0</v>
      </c>
      <c r="L439">
        <v>0</v>
      </c>
      <c r="M439" t="e">
        <f t="shared" si="98"/>
        <v>#REF!</v>
      </c>
      <c r="N439" t="e">
        <f t="shared" si="99"/>
        <v>#REF!</v>
      </c>
      <c r="O439" t="e">
        <f>#REF!^2/((G439*#REF!)*(SQRT(1+H439^2)))</f>
        <v>#REF!</v>
      </c>
      <c r="P439" t="e">
        <f t="shared" si="100"/>
        <v>#REF!</v>
      </c>
      <c r="Q439" t="e">
        <f>VLOOKUP(V439,#REF!,4,FALSE)</f>
        <v>#REF!</v>
      </c>
      <c r="R439" s="12" t="e">
        <f>VLOOKUP(V439,#REF!,3,FALSE)</f>
        <v>#REF!</v>
      </c>
      <c r="S439">
        <v>0</v>
      </c>
      <c r="T439">
        <v>0</v>
      </c>
      <c r="U439" t="e">
        <f>IF(W439="","PSSE_Test_"&amp;A439&amp;"_"&amp;#REF!&amp;"_R0"&amp;"_SCR"&amp;ROUND(G439,2)&amp;"_XR"&amp;ROUND(H439,2)&amp;"_P"&amp;E439&amp;"_Q"&amp;VLOOKUP(F439,$AK$3:$AL$7,2,FALSE),"Test_"&amp;A439&amp;"_"&amp;#REF!&amp;"_R0"&amp;"_SCR"&amp;ROUND(G439,2)&amp;"_XR"&amp;ROUND(H439,2)&amp;"_P"&amp;E439&amp;"_Q"&amp;VLOOKUP(F439,$AK$3:$AL$7,2,FALSE)&amp;"_"&amp;W439)</f>
        <v>#REF!</v>
      </c>
      <c r="V439" t="str">
        <f t="shared" si="92"/>
        <v>PSSE_DMAT_HYB_SCR4.53_XR1.21_P0.5_Q0</v>
      </c>
    </row>
    <row r="440" spans="1:35" x14ac:dyDescent="0.25">
      <c r="A440" s="4" t="s">
        <v>132</v>
      </c>
      <c r="B440" s="4" t="s">
        <v>17</v>
      </c>
      <c r="C440" t="s">
        <v>45</v>
      </c>
      <c r="E440">
        <v>1</v>
      </c>
      <c r="F440">
        <v>0</v>
      </c>
      <c r="G440" s="7">
        <v>7.06</v>
      </c>
      <c r="H440" s="7">
        <v>1.63</v>
      </c>
      <c r="I440" t="e">
        <f>VLOOKUP(V440,#REF!,2,FALSE)</f>
        <v>#REF!</v>
      </c>
      <c r="J440">
        <v>0</v>
      </c>
      <c r="K440">
        <v>0</v>
      </c>
      <c r="L440">
        <v>0</v>
      </c>
      <c r="M440" t="e">
        <f t="shared" ref="M440:M445" si="101">O440*T440</f>
        <v>#REF!</v>
      </c>
      <c r="N440" t="e">
        <f t="shared" ref="N440:N445" si="102">P440*T440</f>
        <v>#REF!</v>
      </c>
      <c r="O440" t="e">
        <f>#REF!^2/((G440*#REF!)*(SQRT(1+H440^2)))</f>
        <v>#REF!</v>
      </c>
      <c r="P440" t="e">
        <f t="shared" ref="P440:P445" si="103">O440*H440/(2*PI()*50)</f>
        <v>#REF!</v>
      </c>
      <c r="Q440" t="e">
        <f>VLOOKUP(V440,#REF!,4,FALSE)</f>
        <v>#REF!</v>
      </c>
      <c r="R440" s="12" t="e">
        <f>VLOOKUP(V440,#REF!,3,FALSE)</f>
        <v>#REF!</v>
      </c>
      <c r="S440">
        <v>0</v>
      </c>
      <c r="T440">
        <v>0</v>
      </c>
      <c r="U440" t="e">
        <f>IF(W440="","PSSE_Test_"&amp;A440&amp;"_"&amp;#REF!&amp;"_R0"&amp;"_SCR"&amp;ROUND(G440,2)&amp;"_XR"&amp;ROUND(H440,2)&amp;"_P"&amp;E440&amp;"_Q"&amp;VLOOKUP(F440,$AK$3:$AL$7,2,FALSE),"Test_"&amp;A440&amp;"_"&amp;#REF!&amp;"_R0"&amp;"_SCR"&amp;ROUND(G440,2)&amp;"_XR"&amp;ROUND(H440,2)&amp;"_P"&amp;E440&amp;"_Q"&amp;VLOOKUP(F440,$AK$3:$AL$7,2,FALSE)&amp;"_"&amp;W440)</f>
        <v>#REF!</v>
      </c>
      <c r="V440" t="str">
        <f t="shared" si="92"/>
        <v>PSSE_DMAT_HYB_SCR7.06_XR1.63_P1_Q0</v>
      </c>
    </row>
    <row r="441" spans="1:35" x14ac:dyDescent="0.25">
      <c r="A441" s="4" t="s">
        <v>133</v>
      </c>
      <c r="B441" s="4" t="s">
        <v>17</v>
      </c>
      <c r="C441" t="s">
        <v>45</v>
      </c>
      <c r="E441">
        <v>1</v>
      </c>
      <c r="F441">
        <v>0</v>
      </c>
      <c r="G441" s="7">
        <v>4.53</v>
      </c>
      <c r="H441" s="7">
        <v>1.21</v>
      </c>
      <c r="I441" t="e">
        <f>VLOOKUP(V441,#REF!,2,FALSE)</f>
        <v>#REF!</v>
      </c>
      <c r="J441">
        <v>0</v>
      </c>
      <c r="K441">
        <v>0</v>
      </c>
      <c r="L441">
        <v>0</v>
      </c>
      <c r="M441" t="e">
        <f t="shared" si="101"/>
        <v>#REF!</v>
      </c>
      <c r="N441" t="e">
        <f t="shared" si="102"/>
        <v>#REF!</v>
      </c>
      <c r="O441" t="e">
        <f>#REF!^2/((G441*#REF!)*(SQRT(1+H441^2)))</f>
        <v>#REF!</v>
      </c>
      <c r="P441" t="e">
        <f t="shared" si="103"/>
        <v>#REF!</v>
      </c>
      <c r="Q441" t="e">
        <f>VLOOKUP(V441,#REF!,4,FALSE)</f>
        <v>#REF!</v>
      </c>
      <c r="R441" s="12" t="e">
        <f>VLOOKUP(V441,#REF!,3,FALSE)</f>
        <v>#REF!</v>
      </c>
      <c r="S441">
        <v>0</v>
      </c>
      <c r="T441">
        <v>0</v>
      </c>
      <c r="U441" t="e">
        <f>IF(W441="","PSSE_Test_"&amp;A441&amp;"_"&amp;#REF!&amp;"_R0"&amp;"_SCR"&amp;ROUND(G441,2)&amp;"_XR"&amp;ROUND(H441,2)&amp;"_P"&amp;E441&amp;"_Q"&amp;VLOOKUP(F441,$AK$3:$AL$7,2,FALSE),"Test_"&amp;A441&amp;"_"&amp;#REF!&amp;"_R0"&amp;"_SCR"&amp;ROUND(G441,2)&amp;"_XR"&amp;ROUND(H441,2)&amp;"_P"&amp;E441&amp;"_Q"&amp;VLOOKUP(F441,$AK$3:$AL$7,2,FALSE)&amp;"_"&amp;W441)</f>
        <v>#REF!</v>
      </c>
      <c r="V441" t="str">
        <f t="shared" si="92"/>
        <v>PSSE_DMAT_HYB_SCR4.53_XR1.21_P1_Q0</v>
      </c>
      <c r="AH441" s="7"/>
      <c r="AI441" s="7"/>
    </row>
    <row r="442" spans="1:35" x14ac:dyDescent="0.25">
      <c r="A442" s="4" t="s">
        <v>134</v>
      </c>
      <c r="B442" s="4" t="s">
        <v>17</v>
      </c>
      <c r="C442" t="s">
        <v>45</v>
      </c>
      <c r="E442">
        <v>0.5</v>
      </c>
      <c r="F442">
        <v>0</v>
      </c>
      <c r="G442" s="7">
        <v>7.06</v>
      </c>
      <c r="H442" s="7">
        <v>1.63</v>
      </c>
      <c r="I442" t="e">
        <f>VLOOKUP(V442,#REF!,2,FALSE)</f>
        <v>#REF!</v>
      </c>
      <c r="J442">
        <v>0</v>
      </c>
      <c r="K442">
        <v>0</v>
      </c>
      <c r="L442">
        <v>0</v>
      </c>
      <c r="M442" t="e">
        <f t="shared" si="101"/>
        <v>#REF!</v>
      </c>
      <c r="N442" t="e">
        <f t="shared" si="102"/>
        <v>#REF!</v>
      </c>
      <c r="O442" t="e">
        <f>#REF!^2/((G442*#REF!)*(SQRT(1+H442^2)))</f>
        <v>#REF!</v>
      </c>
      <c r="P442" t="e">
        <f t="shared" si="103"/>
        <v>#REF!</v>
      </c>
      <c r="Q442" t="e">
        <f>VLOOKUP(V442,#REF!,4,FALSE)</f>
        <v>#REF!</v>
      </c>
      <c r="R442" s="12" t="e">
        <f>VLOOKUP(V442,#REF!,3,FALSE)</f>
        <v>#REF!</v>
      </c>
      <c r="S442">
        <v>0</v>
      </c>
      <c r="T442">
        <v>0</v>
      </c>
      <c r="U442" t="e">
        <f>IF(W442="","PSSE_Test_"&amp;A442&amp;"_"&amp;#REF!&amp;"_R0"&amp;"_SCR"&amp;ROUND(G442,2)&amp;"_XR"&amp;ROUND(H442,2)&amp;"_P"&amp;E442&amp;"_Q"&amp;VLOOKUP(F442,$AK$3:$AL$7,2,FALSE),"Test_"&amp;A442&amp;"_"&amp;#REF!&amp;"_R0"&amp;"_SCR"&amp;ROUND(G442,2)&amp;"_XR"&amp;ROUND(H442,2)&amp;"_P"&amp;E442&amp;"_Q"&amp;VLOOKUP(F442,$AK$3:$AL$7,2,FALSE)&amp;"_"&amp;W442)</f>
        <v>#REF!</v>
      </c>
      <c r="V442" t="str">
        <f t="shared" si="92"/>
        <v>PSSE_DMAT_HYB_SCR7.06_XR1.63_P0.5_Q0</v>
      </c>
      <c r="AH442" s="7"/>
      <c r="AI442" s="7"/>
    </row>
    <row r="443" spans="1:35" x14ac:dyDescent="0.25">
      <c r="A443" s="4" t="s">
        <v>135</v>
      </c>
      <c r="B443" s="4" t="s">
        <v>17</v>
      </c>
      <c r="C443" t="s">
        <v>45</v>
      </c>
      <c r="E443">
        <v>0.5</v>
      </c>
      <c r="F443">
        <v>0</v>
      </c>
      <c r="G443" s="7">
        <v>4.53</v>
      </c>
      <c r="H443" s="7">
        <v>1.21</v>
      </c>
      <c r="I443" t="e">
        <f>VLOOKUP(V443,#REF!,2,FALSE)</f>
        <v>#REF!</v>
      </c>
      <c r="J443">
        <v>0</v>
      </c>
      <c r="K443">
        <v>0</v>
      </c>
      <c r="L443">
        <v>0</v>
      </c>
      <c r="M443" t="e">
        <f t="shared" si="101"/>
        <v>#REF!</v>
      </c>
      <c r="N443" t="e">
        <f t="shared" si="102"/>
        <v>#REF!</v>
      </c>
      <c r="O443" t="e">
        <f>#REF!^2/((G443*#REF!)*(SQRT(1+H443^2)))</f>
        <v>#REF!</v>
      </c>
      <c r="P443" t="e">
        <f t="shared" si="103"/>
        <v>#REF!</v>
      </c>
      <c r="Q443" t="e">
        <f>VLOOKUP(V443,#REF!,4,FALSE)</f>
        <v>#REF!</v>
      </c>
      <c r="R443" s="12" t="e">
        <f>VLOOKUP(V443,#REF!,3,FALSE)</f>
        <v>#REF!</v>
      </c>
      <c r="S443">
        <v>0</v>
      </c>
      <c r="T443">
        <v>0</v>
      </c>
      <c r="U443" t="e">
        <f>IF(W443="","PSSE_Test_"&amp;A443&amp;"_"&amp;#REF!&amp;"_R0"&amp;"_SCR"&amp;ROUND(G443,2)&amp;"_XR"&amp;ROUND(H443,2)&amp;"_P"&amp;E443&amp;"_Q"&amp;VLOOKUP(F443,$AK$3:$AL$7,2,FALSE),"Test_"&amp;A443&amp;"_"&amp;#REF!&amp;"_R0"&amp;"_SCR"&amp;ROUND(G443,2)&amp;"_XR"&amp;ROUND(H443,2)&amp;"_P"&amp;E443&amp;"_Q"&amp;VLOOKUP(F443,$AK$3:$AL$7,2,FALSE)&amp;"_"&amp;W443)</f>
        <v>#REF!</v>
      </c>
      <c r="V443" t="str">
        <f t="shared" si="92"/>
        <v>PSSE_DMAT_HYB_SCR4.53_XR1.21_P0.5_Q0</v>
      </c>
      <c r="AH443" s="7"/>
      <c r="AI443" s="7"/>
    </row>
    <row r="444" spans="1:35" x14ac:dyDescent="0.25">
      <c r="A444" s="4" t="s">
        <v>136</v>
      </c>
      <c r="B444" s="4" t="s">
        <v>17</v>
      </c>
      <c r="C444" t="s">
        <v>45</v>
      </c>
      <c r="E444">
        <v>0.05</v>
      </c>
      <c r="F444">
        <v>0</v>
      </c>
      <c r="G444" s="7">
        <v>7.06</v>
      </c>
      <c r="H444" s="7">
        <v>1.63</v>
      </c>
      <c r="I444" t="e">
        <f>VLOOKUP(V444,#REF!,2,FALSE)</f>
        <v>#REF!</v>
      </c>
      <c r="J444">
        <v>0</v>
      </c>
      <c r="K444">
        <v>0</v>
      </c>
      <c r="L444">
        <v>0</v>
      </c>
      <c r="M444" t="e">
        <f t="shared" si="101"/>
        <v>#REF!</v>
      </c>
      <c r="N444" t="e">
        <f t="shared" si="102"/>
        <v>#REF!</v>
      </c>
      <c r="O444" t="e">
        <f>#REF!^2/((G444*#REF!)*(SQRT(1+H444^2)))</f>
        <v>#REF!</v>
      </c>
      <c r="P444" t="e">
        <f t="shared" si="103"/>
        <v>#REF!</v>
      </c>
      <c r="Q444" t="e">
        <f>VLOOKUP(V444,#REF!,4,FALSE)</f>
        <v>#REF!</v>
      </c>
      <c r="R444" s="12" t="e">
        <f>VLOOKUP(V444,#REF!,3,FALSE)</f>
        <v>#REF!</v>
      </c>
      <c r="S444">
        <v>0</v>
      </c>
      <c r="T444">
        <v>0</v>
      </c>
      <c r="U444" t="e">
        <f>IF(W444="","PSSE_Test_"&amp;A444&amp;"_"&amp;#REF!&amp;"_R0"&amp;"_SCR"&amp;ROUND(G444,2)&amp;"_XR"&amp;ROUND(H444,2)&amp;"_P"&amp;E444&amp;"_Q"&amp;VLOOKUP(F444,$AK$3:$AL$7,2,FALSE),"Test_"&amp;A444&amp;"_"&amp;#REF!&amp;"_R0"&amp;"_SCR"&amp;ROUND(G444,2)&amp;"_XR"&amp;ROUND(H444,2)&amp;"_P"&amp;E444&amp;"_Q"&amp;VLOOKUP(F444,$AK$3:$AL$7,2,FALSE)&amp;"_"&amp;W444)</f>
        <v>#REF!</v>
      </c>
      <c r="V444" t="str">
        <f t="shared" si="92"/>
        <v>PSSE_DMAT_HYB_SCR7.06_XR1.63_P0.05_Q0</v>
      </c>
      <c r="AH444" s="7"/>
      <c r="AI444" s="7"/>
    </row>
    <row r="445" spans="1:35" x14ac:dyDescent="0.25">
      <c r="A445" s="4" t="s">
        <v>137</v>
      </c>
      <c r="B445" s="4" t="s">
        <v>17</v>
      </c>
      <c r="C445" t="s">
        <v>45</v>
      </c>
      <c r="E445">
        <v>0.05</v>
      </c>
      <c r="F445">
        <v>0</v>
      </c>
      <c r="G445" s="7">
        <v>4.53</v>
      </c>
      <c r="H445" s="7">
        <v>1.21</v>
      </c>
      <c r="I445" t="e">
        <f>VLOOKUP(V445,#REF!,2,FALSE)</f>
        <v>#REF!</v>
      </c>
      <c r="J445">
        <v>0</v>
      </c>
      <c r="K445">
        <v>0</v>
      </c>
      <c r="L445">
        <v>0</v>
      </c>
      <c r="M445" t="e">
        <f t="shared" si="101"/>
        <v>#REF!</v>
      </c>
      <c r="N445" t="e">
        <f t="shared" si="102"/>
        <v>#REF!</v>
      </c>
      <c r="O445" t="e">
        <f>#REF!^2/((G445*#REF!)*(SQRT(1+H445^2)))</f>
        <v>#REF!</v>
      </c>
      <c r="P445" t="e">
        <f t="shared" si="103"/>
        <v>#REF!</v>
      </c>
      <c r="Q445" t="e">
        <f>VLOOKUP(V445,#REF!,4,FALSE)</f>
        <v>#REF!</v>
      </c>
      <c r="R445" s="12" t="e">
        <f>VLOOKUP(V445,#REF!,3,FALSE)</f>
        <v>#REF!</v>
      </c>
      <c r="S445">
        <v>0</v>
      </c>
      <c r="T445">
        <v>0</v>
      </c>
      <c r="U445" t="e">
        <f>IF(W445="","PSSE_Test_"&amp;A445&amp;"_"&amp;#REF!&amp;"_R0"&amp;"_SCR"&amp;ROUND(G445,2)&amp;"_XR"&amp;ROUND(H445,2)&amp;"_P"&amp;E445&amp;"_Q"&amp;VLOOKUP(F445,$AK$3:$AL$7,2,FALSE),"Test_"&amp;A445&amp;"_"&amp;#REF!&amp;"_R0"&amp;"_SCR"&amp;ROUND(G445,2)&amp;"_XR"&amp;ROUND(H445,2)&amp;"_P"&amp;E445&amp;"_Q"&amp;VLOOKUP(F445,$AK$3:$AL$7,2,FALSE)&amp;"_"&amp;W445)</f>
        <v>#REF!</v>
      </c>
      <c r="V445" t="str">
        <f t="shared" si="92"/>
        <v>PSSE_DMAT_HYB_SCR4.53_XR1.21_P0.05_Q0</v>
      </c>
      <c r="AH445" s="7"/>
      <c r="AI445" s="7"/>
    </row>
    <row r="446" spans="1:35" x14ac:dyDescent="0.25">
      <c r="A446" s="4" t="s">
        <v>104</v>
      </c>
      <c r="B446" s="4" t="s">
        <v>17</v>
      </c>
      <c r="C446" t="s">
        <v>31</v>
      </c>
      <c r="E446">
        <v>1</v>
      </c>
      <c r="F446">
        <v>0</v>
      </c>
      <c r="G446" s="7">
        <v>3</v>
      </c>
      <c r="H446" s="7">
        <v>14</v>
      </c>
      <c r="I446" t="e">
        <f>VLOOKUP(V446,#REF!,2,FALSE)</f>
        <v>#REF!</v>
      </c>
      <c r="J446">
        <v>0</v>
      </c>
      <c r="K446">
        <v>0</v>
      </c>
      <c r="L446">
        <v>0</v>
      </c>
      <c r="M446" t="e">
        <f>O446*T446</f>
        <v>#REF!</v>
      </c>
      <c r="N446" t="e">
        <f>P446*T446</f>
        <v>#REF!</v>
      </c>
      <c r="O446" t="e">
        <f>#REF!^2/((G446*#REF!)*(SQRT(1+H446^2)))</f>
        <v>#REF!</v>
      </c>
      <c r="P446" t="e">
        <f t="shared" ref="P446:P457" si="104">O446*H446/(2*PI()*50)</f>
        <v>#REF!</v>
      </c>
      <c r="Q446" t="e">
        <f>VLOOKUP(V446,#REF!,4,FALSE)</f>
        <v>#REF!</v>
      </c>
      <c r="R446" s="12" t="e">
        <f>VLOOKUP(V446,#REF!,3,FALSE)</f>
        <v>#REF!</v>
      </c>
      <c r="S446">
        <v>0</v>
      </c>
      <c r="T446">
        <v>0</v>
      </c>
      <c r="U446" t="e">
        <f>IF(W446="","PSSE_Test_"&amp;A446&amp;"_"&amp;#REF!&amp;"_R0"&amp;"_SCR"&amp;ROUND(G446,2)&amp;"_XR"&amp;ROUND(H446,2)&amp;"_P"&amp;E446&amp;"_Q"&amp;VLOOKUP(F446,$AK$3:$AL$7,2,FALSE),"Test_"&amp;A446&amp;"_"&amp;#REF!&amp;"_R0"&amp;"_SCR"&amp;ROUND(G446,2)&amp;"_XR"&amp;ROUND(H446,2)&amp;"_P"&amp;E446&amp;"_Q"&amp;VLOOKUP(F446,$AK$3:$AL$7,2,FALSE)&amp;"_"&amp;W446)</f>
        <v>#REF!</v>
      </c>
      <c r="V446" t="str">
        <f t="shared" si="92"/>
        <v>PSSE_DMAT_HYB_SCR3_XR14_P1_Q0</v>
      </c>
      <c r="AH446" s="7"/>
      <c r="AI446" s="7"/>
    </row>
    <row r="447" spans="1:35" x14ac:dyDescent="0.25">
      <c r="A447" s="4" t="s">
        <v>105</v>
      </c>
      <c r="B447" s="4" t="s">
        <v>17</v>
      </c>
      <c r="C447" t="s">
        <v>31</v>
      </c>
      <c r="E447">
        <v>1</v>
      </c>
      <c r="F447">
        <v>0</v>
      </c>
      <c r="G447" s="7">
        <v>3</v>
      </c>
      <c r="H447" s="7">
        <v>3</v>
      </c>
      <c r="I447" t="e">
        <f>VLOOKUP(V447,#REF!,2,FALSE)</f>
        <v>#REF!</v>
      </c>
      <c r="J447">
        <v>0</v>
      </c>
      <c r="K447">
        <v>0</v>
      </c>
      <c r="L447">
        <v>0</v>
      </c>
      <c r="M447" t="e">
        <f>O447*T447</f>
        <v>#REF!</v>
      </c>
      <c r="N447" t="e">
        <f>P447*T447</f>
        <v>#REF!</v>
      </c>
      <c r="O447" t="e">
        <f>#REF!^2/((G447*#REF!)*(SQRT(1+H447^2)))</f>
        <v>#REF!</v>
      </c>
      <c r="P447" t="e">
        <f t="shared" si="104"/>
        <v>#REF!</v>
      </c>
      <c r="Q447" t="e">
        <f>VLOOKUP(V447,#REF!,4,FALSE)</f>
        <v>#REF!</v>
      </c>
      <c r="R447" s="12" t="e">
        <f>VLOOKUP(V447,#REF!,3,FALSE)</f>
        <v>#REF!</v>
      </c>
      <c r="S447">
        <v>0</v>
      </c>
      <c r="T447">
        <v>0</v>
      </c>
      <c r="U447" t="e">
        <f>IF(W447="","PSSE_Test_"&amp;A447&amp;"_"&amp;#REF!&amp;"_R0"&amp;"_SCR"&amp;ROUND(G447,2)&amp;"_XR"&amp;ROUND(H447,2)&amp;"_P"&amp;E447&amp;"_Q"&amp;VLOOKUP(F447,$AK$3:$AL$7,2,FALSE),"Test_"&amp;A447&amp;"_"&amp;#REF!&amp;"_R0"&amp;"_SCR"&amp;ROUND(G447,2)&amp;"_XR"&amp;ROUND(H447,2)&amp;"_P"&amp;E447&amp;"_Q"&amp;VLOOKUP(F447,$AK$3:$AL$7,2,FALSE)&amp;"_"&amp;W447)</f>
        <v>#REF!</v>
      </c>
      <c r="V447" t="str">
        <f t="shared" si="92"/>
        <v>PSSE_DMAT_HYB_SCR3_XR3_P1_Q0</v>
      </c>
      <c r="AH447" s="7"/>
      <c r="AI447" s="7"/>
    </row>
    <row r="448" spans="1:35" x14ac:dyDescent="0.25">
      <c r="A448" s="4" t="s">
        <v>106</v>
      </c>
      <c r="B448" s="4" t="s">
        <v>17</v>
      </c>
      <c r="C448" t="s">
        <v>31</v>
      </c>
      <c r="E448">
        <v>1</v>
      </c>
      <c r="F448">
        <v>0</v>
      </c>
      <c r="G448" s="7">
        <v>7.06</v>
      </c>
      <c r="H448" s="7">
        <v>1.63</v>
      </c>
      <c r="I448" t="e">
        <f>VLOOKUP(V448,#REF!,2,FALSE)</f>
        <v>#REF!</v>
      </c>
      <c r="J448">
        <v>0</v>
      </c>
      <c r="K448">
        <v>0</v>
      </c>
      <c r="L448">
        <v>0</v>
      </c>
      <c r="M448" t="e">
        <f>O448*T448</f>
        <v>#REF!</v>
      </c>
      <c r="N448" t="e">
        <f>P448*T448</f>
        <v>#REF!</v>
      </c>
      <c r="O448" t="e">
        <f>#REF!^2/((G448*#REF!)*(SQRT(1+H448^2)))</f>
        <v>#REF!</v>
      </c>
      <c r="P448" t="e">
        <f t="shared" si="104"/>
        <v>#REF!</v>
      </c>
      <c r="Q448" t="e">
        <f>VLOOKUP(V448,#REF!,4,FALSE)</f>
        <v>#REF!</v>
      </c>
      <c r="R448" s="12" t="e">
        <f>VLOOKUP(V448,#REF!,3,FALSE)</f>
        <v>#REF!</v>
      </c>
      <c r="S448">
        <v>0</v>
      </c>
      <c r="T448">
        <v>0</v>
      </c>
      <c r="U448" t="e">
        <f>IF(W448="","PSSE_Test_"&amp;A448&amp;"_"&amp;#REF!&amp;"_R0"&amp;"_SCR"&amp;ROUND(G448,2)&amp;"_XR"&amp;ROUND(H448,2)&amp;"_P"&amp;E448&amp;"_Q"&amp;VLOOKUP(F448,$AK$3:$AL$7,2,FALSE),"Test_"&amp;A448&amp;"_"&amp;#REF!&amp;"_R0"&amp;"_SCR"&amp;ROUND(G448,2)&amp;"_XR"&amp;ROUND(H448,2)&amp;"_P"&amp;E448&amp;"_Q"&amp;VLOOKUP(F448,$AK$3:$AL$7,2,FALSE)&amp;"_"&amp;W448)</f>
        <v>#REF!</v>
      </c>
      <c r="V448" t="str">
        <f t="shared" si="92"/>
        <v>PSSE_DMAT_HYB_SCR7.06_XR1.63_P1_Q0</v>
      </c>
      <c r="AH448" s="7"/>
      <c r="AI448" s="7"/>
    </row>
    <row r="449" spans="1:35" x14ac:dyDescent="0.25">
      <c r="A449" s="4" t="s">
        <v>107</v>
      </c>
      <c r="B449" s="4" t="s">
        <v>17</v>
      </c>
      <c r="C449" t="s">
        <v>31</v>
      </c>
      <c r="E449">
        <v>1</v>
      </c>
      <c r="F449">
        <v>0</v>
      </c>
      <c r="G449" s="7">
        <v>4.53</v>
      </c>
      <c r="H449" s="7">
        <v>1.21</v>
      </c>
      <c r="I449" t="e">
        <f>VLOOKUP(V449,#REF!,2,FALSE)</f>
        <v>#REF!</v>
      </c>
      <c r="J449">
        <v>0</v>
      </c>
      <c r="K449">
        <v>0</v>
      </c>
      <c r="L449">
        <v>0</v>
      </c>
      <c r="M449" t="e">
        <f>O449*T449</f>
        <v>#REF!</v>
      </c>
      <c r="N449" t="e">
        <f>P449*T449</f>
        <v>#REF!</v>
      </c>
      <c r="O449" t="e">
        <f>#REF!^2/((G449*#REF!)*(SQRT(1+H449^2)))</f>
        <v>#REF!</v>
      </c>
      <c r="P449" t="e">
        <f t="shared" si="104"/>
        <v>#REF!</v>
      </c>
      <c r="Q449" t="e">
        <f>VLOOKUP(V449,#REF!,4,FALSE)</f>
        <v>#REF!</v>
      </c>
      <c r="R449" s="12" t="e">
        <f>VLOOKUP(V449,#REF!,3,FALSE)</f>
        <v>#REF!</v>
      </c>
      <c r="S449">
        <v>0</v>
      </c>
      <c r="T449">
        <v>0</v>
      </c>
      <c r="U449" t="e">
        <f>IF(W449="","PSSE_Test_"&amp;A449&amp;"_"&amp;#REF!&amp;"_R0"&amp;"_SCR"&amp;ROUND(G449,2)&amp;"_XR"&amp;ROUND(H449,2)&amp;"_P"&amp;E449&amp;"_Q"&amp;VLOOKUP(F449,$AK$3:$AL$7,2,FALSE),"Test_"&amp;A449&amp;"_"&amp;#REF!&amp;"_R0"&amp;"_SCR"&amp;ROUND(G449,2)&amp;"_XR"&amp;ROUND(H449,2)&amp;"_P"&amp;E449&amp;"_Q"&amp;VLOOKUP(F449,$AK$3:$AL$7,2,FALSE)&amp;"_"&amp;W449)</f>
        <v>#REF!</v>
      </c>
      <c r="V449" t="str">
        <f t="shared" si="92"/>
        <v>PSSE_DMAT_HYB_SCR4.53_XR1.21_P1_Q0</v>
      </c>
      <c r="AH449" s="7"/>
      <c r="AI449" s="7"/>
    </row>
    <row r="450" spans="1:35" x14ac:dyDescent="0.25">
      <c r="A450" s="4" t="s">
        <v>108</v>
      </c>
      <c r="B450" s="4" t="s">
        <v>17</v>
      </c>
      <c r="C450" t="s">
        <v>31</v>
      </c>
      <c r="E450">
        <v>0</v>
      </c>
      <c r="F450">
        <v>0</v>
      </c>
      <c r="G450" s="7">
        <v>3</v>
      </c>
      <c r="H450" s="7">
        <v>14</v>
      </c>
      <c r="I450" t="e">
        <f>VLOOKUP(V450,#REF!,2,FALSE)</f>
        <v>#REF!</v>
      </c>
      <c r="J450">
        <v>0</v>
      </c>
      <c r="K450">
        <v>0</v>
      </c>
      <c r="L450" s="5">
        <v>0</v>
      </c>
      <c r="M450" t="e">
        <f>O450*T450</f>
        <v>#REF!</v>
      </c>
      <c r="N450" t="e">
        <f>P450*T450</f>
        <v>#REF!</v>
      </c>
      <c r="O450" t="e">
        <f>#REF!^2/((G450*#REF!)*(SQRT(1+H450^2)))</f>
        <v>#REF!</v>
      </c>
      <c r="P450" s="5" t="e">
        <f>O450*H450/(2*PI()*50)</f>
        <v>#REF!</v>
      </c>
      <c r="Q450" t="e">
        <f>VLOOKUP(V450,#REF!,4,FALSE)</f>
        <v>#REF!</v>
      </c>
      <c r="R450" s="12" t="e">
        <f>VLOOKUP(V450,#REF!,3,FALSE)</f>
        <v>#REF!</v>
      </c>
      <c r="S450">
        <v>0</v>
      </c>
      <c r="T450">
        <v>0</v>
      </c>
      <c r="U450" t="e">
        <f>IF(W450="","PSSE_Test_"&amp;A450&amp;"_"&amp;#REF!&amp;"_R0"&amp;"_SCR"&amp;ROUND(G450,2)&amp;"_XR"&amp;ROUND(H450,2)&amp;"_P"&amp;E450&amp;"_Q"&amp;VLOOKUP(F450,$AK$3:$AL$7,2,FALSE),"Test_"&amp;A450&amp;"_"&amp;#REF!&amp;"_R0"&amp;"_SCR"&amp;ROUND(G450,2)&amp;"_XR"&amp;ROUND(H450,2)&amp;"_P"&amp;E450&amp;"_Q"&amp;VLOOKUP(F450,$AK$3:$AL$7,2,FALSE)&amp;"_"&amp;W450)</f>
        <v>#REF!</v>
      </c>
      <c r="V450" t="str">
        <f t="shared" si="92"/>
        <v>PSSE_DMAT_HYB_SCR3_XR14_P0_Q0</v>
      </c>
      <c r="AH450" s="7"/>
      <c r="AI450" s="7"/>
    </row>
    <row r="451" spans="1:35" x14ac:dyDescent="0.25">
      <c r="A451" s="4" t="s">
        <v>109</v>
      </c>
      <c r="B451" s="4" t="s">
        <v>17</v>
      </c>
      <c r="C451" t="s">
        <v>31</v>
      </c>
      <c r="E451">
        <v>0</v>
      </c>
      <c r="F451">
        <v>0</v>
      </c>
      <c r="G451" s="7">
        <v>3</v>
      </c>
      <c r="H451" s="7">
        <v>3</v>
      </c>
      <c r="I451" t="e">
        <f>VLOOKUP(V451,#REF!,2,FALSE)</f>
        <v>#REF!</v>
      </c>
      <c r="J451">
        <v>0</v>
      </c>
      <c r="K451">
        <v>0</v>
      </c>
      <c r="L451" s="5">
        <v>0</v>
      </c>
      <c r="M451" t="e">
        <f t="shared" ref="M451:M465" si="105">O451*T451</f>
        <v>#REF!</v>
      </c>
      <c r="N451" t="e">
        <f t="shared" ref="N451:N465" si="106">P451*T451</f>
        <v>#REF!</v>
      </c>
      <c r="O451" t="e">
        <f>#REF!^2/((G451*#REF!)*(SQRT(1+H451^2)))</f>
        <v>#REF!</v>
      </c>
      <c r="P451" s="5" t="e">
        <f>O451*H451/(2*PI()*50)</f>
        <v>#REF!</v>
      </c>
      <c r="Q451" t="e">
        <f>VLOOKUP(V451,#REF!,4,FALSE)</f>
        <v>#REF!</v>
      </c>
      <c r="R451" s="12" t="e">
        <f>VLOOKUP(V451,#REF!,3,FALSE)</f>
        <v>#REF!</v>
      </c>
      <c r="S451">
        <v>0</v>
      </c>
      <c r="T451">
        <v>0</v>
      </c>
      <c r="U451" t="e">
        <f>IF(W451="","PSSE_Test_"&amp;A451&amp;"_"&amp;#REF!&amp;"_R0"&amp;"_SCR"&amp;ROUND(G451,2)&amp;"_XR"&amp;ROUND(H451,2)&amp;"_P"&amp;E451&amp;"_Q"&amp;VLOOKUP(F451,$AK$3:$AL$7,2,FALSE),"Test_"&amp;A451&amp;"_"&amp;#REF!&amp;"_R0"&amp;"_SCR"&amp;ROUND(G451,2)&amp;"_XR"&amp;ROUND(H451,2)&amp;"_P"&amp;E451&amp;"_Q"&amp;VLOOKUP(F451,$AK$3:$AL$7,2,FALSE)&amp;"_"&amp;W451)</f>
        <v>#REF!</v>
      </c>
      <c r="V451" t="str">
        <f t="shared" ref="V451:V509" si="107">"PSSE_DMAT_HYB_SCR"&amp;ROUND(G451,2)&amp;"_XR"&amp;ROUND(H451,2)&amp;"_P"&amp;E451&amp;"_Q"&amp;F451</f>
        <v>PSSE_DMAT_HYB_SCR3_XR3_P0_Q0</v>
      </c>
      <c r="AH451" s="7"/>
      <c r="AI451" s="7"/>
    </row>
    <row r="452" spans="1:35" x14ac:dyDescent="0.25">
      <c r="A452" s="4" t="s">
        <v>110</v>
      </c>
      <c r="B452" s="4" t="s">
        <v>17</v>
      </c>
      <c r="C452" t="s">
        <v>31</v>
      </c>
      <c r="E452">
        <v>0</v>
      </c>
      <c r="F452">
        <v>0</v>
      </c>
      <c r="G452" s="7">
        <v>7.06</v>
      </c>
      <c r="H452" s="7">
        <v>1.63</v>
      </c>
      <c r="I452" t="e">
        <f>VLOOKUP(V452,#REF!,2,FALSE)</f>
        <v>#REF!</v>
      </c>
      <c r="J452">
        <v>0</v>
      </c>
      <c r="K452">
        <v>0</v>
      </c>
      <c r="L452">
        <v>0</v>
      </c>
      <c r="M452" t="e">
        <f t="shared" si="105"/>
        <v>#REF!</v>
      </c>
      <c r="N452" t="e">
        <f t="shared" si="106"/>
        <v>#REF!</v>
      </c>
      <c r="O452" t="e">
        <f>#REF!^2/((G452*#REF!)*(SQRT(1+H452^2)))</f>
        <v>#REF!</v>
      </c>
      <c r="P452" t="e">
        <f>O452*H452/(2*PI()*50)</f>
        <v>#REF!</v>
      </c>
      <c r="Q452" t="e">
        <f>VLOOKUP(V452,#REF!,4,FALSE)</f>
        <v>#REF!</v>
      </c>
      <c r="R452" s="12" t="e">
        <f>VLOOKUP(V452,#REF!,3,FALSE)</f>
        <v>#REF!</v>
      </c>
      <c r="S452">
        <v>0</v>
      </c>
      <c r="T452">
        <v>0</v>
      </c>
      <c r="U452" t="e">
        <f>IF(W452="","PSSE_Test_"&amp;A452&amp;"_"&amp;#REF!&amp;"_R0"&amp;"_SCR"&amp;ROUND(G452,2)&amp;"_XR"&amp;ROUND(H452,2)&amp;"_P"&amp;E452&amp;"_Q"&amp;VLOOKUP(F452,$AK$3:$AL$7,2,FALSE),"Test_"&amp;A452&amp;"_"&amp;#REF!&amp;"_R0"&amp;"_SCR"&amp;ROUND(G452,2)&amp;"_XR"&amp;ROUND(H452,2)&amp;"_P"&amp;E452&amp;"_Q"&amp;VLOOKUP(F452,$AK$3:$AL$7,2,FALSE)&amp;"_"&amp;W452)</f>
        <v>#REF!</v>
      </c>
      <c r="V452" t="str">
        <f t="shared" si="107"/>
        <v>PSSE_DMAT_HYB_SCR7.06_XR1.63_P0_Q0</v>
      </c>
      <c r="AH452" s="7"/>
      <c r="AI452" s="7"/>
    </row>
    <row r="453" spans="1:35" x14ac:dyDescent="0.25">
      <c r="A453" s="4" t="s">
        <v>111</v>
      </c>
      <c r="B453" s="4" t="s">
        <v>17</v>
      </c>
      <c r="C453" t="s">
        <v>31</v>
      </c>
      <c r="E453">
        <v>0</v>
      </c>
      <c r="F453">
        <v>0</v>
      </c>
      <c r="G453" s="7">
        <v>4.53</v>
      </c>
      <c r="H453" s="7">
        <v>1.21</v>
      </c>
      <c r="I453" t="e">
        <f>VLOOKUP(V453,#REF!,2,FALSE)</f>
        <v>#REF!</v>
      </c>
      <c r="J453">
        <v>0</v>
      </c>
      <c r="K453">
        <v>0</v>
      </c>
      <c r="L453">
        <v>0</v>
      </c>
      <c r="M453" t="e">
        <f t="shared" si="105"/>
        <v>#REF!</v>
      </c>
      <c r="N453" t="e">
        <f t="shared" si="106"/>
        <v>#REF!</v>
      </c>
      <c r="O453" t="e">
        <f>#REF!^2/((G453*#REF!)*(SQRT(1+H453^2)))</f>
        <v>#REF!</v>
      </c>
      <c r="P453" t="e">
        <f>O453*H453/(2*PI()*50)</f>
        <v>#REF!</v>
      </c>
      <c r="Q453" t="e">
        <f>VLOOKUP(V453,#REF!,4,FALSE)</f>
        <v>#REF!</v>
      </c>
      <c r="R453" s="12" t="e">
        <f>VLOOKUP(V453,#REF!,3,FALSE)</f>
        <v>#REF!</v>
      </c>
      <c r="S453">
        <v>0</v>
      </c>
      <c r="T453">
        <v>0</v>
      </c>
      <c r="U453" t="e">
        <f>IF(W453="","PSSE_Test_"&amp;A453&amp;"_"&amp;#REF!&amp;"_R0"&amp;"_SCR"&amp;ROUND(G453,2)&amp;"_XR"&amp;ROUND(H453,2)&amp;"_P"&amp;E453&amp;"_Q"&amp;VLOOKUP(F453,$AK$3:$AL$7,2,FALSE),"Test_"&amp;A453&amp;"_"&amp;#REF!&amp;"_R0"&amp;"_SCR"&amp;ROUND(G453,2)&amp;"_XR"&amp;ROUND(H453,2)&amp;"_P"&amp;E453&amp;"_Q"&amp;VLOOKUP(F453,$AK$3:$AL$7,2,FALSE)&amp;"_"&amp;W453)</f>
        <v>#REF!</v>
      </c>
      <c r="V453" t="str">
        <f t="shared" si="107"/>
        <v>PSSE_DMAT_HYB_SCR4.53_XR1.21_P0_Q0</v>
      </c>
      <c r="AH453" s="7"/>
      <c r="AI453" s="7"/>
    </row>
    <row r="454" spans="1:35" x14ac:dyDescent="0.25">
      <c r="A454" s="4" t="s">
        <v>112</v>
      </c>
      <c r="B454" s="4" t="s">
        <v>17</v>
      </c>
      <c r="C454" t="s">
        <v>30</v>
      </c>
      <c r="E454">
        <v>1</v>
      </c>
      <c r="F454">
        <v>0</v>
      </c>
      <c r="G454" s="7">
        <v>3</v>
      </c>
      <c r="H454" s="7">
        <v>14</v>
      </c>
      <c r="I454" t="e">
        <f>VLOOKUP(V454,#REF!,2,FALSE)</f>
        <v>#REF!</v>
      </c>
      <c r="J454">
        <v>0</v>
      </c>
      <c r="K454">
        <v>0</v>
      </c>
      <c r="L454">
        <v>0</v>
      </c>
      <c r="M454" t="e">
        <f t="shared" si="105"/>
        <v>#REF!</v>
      </c>
      <c r="N454" t="e">
        <f t="shared" si="106"/>
        <v>#REF!</v>
      </c>
      <c r="O454" t="e">
        <f>#REF!^2/((G454*#REF!)*(SQRT(1+H454^2)))</f>
        <v>#REF!</v>
      </c>
      <c r="P454" t="e">
        <f t="shared" si="104"/>
        <v>#REF!</v>
      </c>
      <c r="Q454" t="e">
        <f>VLOOKUP(V454,#REF!,4,FALSE)</f>
        <v>#REF!</v>
      </c>
      <c r="R454" s="12" t="e">
        <f>VLOOKUP(V454,#REF!,3,FALSE)</f>
        <v>#REF!</v>
      </c>
      <c r="S454">
        <v>0</v>
      </c>
      <c r="T454">
        <v>0</v>
      </c>
      <c r="U454" t="e">
        <f>IF(W454="","PSSE_Test_"&amp;A454&amp;"_"&amp;#REF!&amp;"_R0"&amp;"_SCR"&amp;ROUND(G454,2)&amp;"_XR"&amp;ROUND(H454,2)&amp;"_P"&amp;E454&amp;"_Q"&amp;VLOOKUP(F454,$AK$3:$AL$7,2,FALSE),"Test_"&amp;A454&amp;"_"&amp;#REF!&amp;"_R0"&amp;"_SCR"&amp;ROUND(G454,2)&amp;"_XR"&amp;ROUND(H454,2)&amp;"_P"&amp;E454&amp;"_Q"&amp;VLOOKUP(F454,$AK$3:$AL$7,2,FALSE)&amp;"_"&amp;W454)</f>
        <v>#REF!</v>
      </c>
      <c r="V454" t="str">
        <f t="shared" si="107"/>
        <v>PSSE_DMAT_HYB_SCR3_XR14_P1_Q0</v>
      </c>
      <c r="AH454" s="7"/>
      <c r="AI454" s="7"/>
    </row>
    <row r="455" spans="1:35" x14ac:dyDescent="0.25">
      <c r="A455" s="4" t="s">
        <v>113</v>
      </c>
      <c r="B455" s="4" t="s">
        <v>17</v>
      </c>
      <c r="C455" t="s">
        <v>30</v>
      </c>
      <c r="E455">
        <v>1</v>
      </c>
      <c r="F455">
        <v>0</v>
      </c>
      <c r="G455" s="7">
        <v>3</v>
      </c>
      <c r="H455" s="7">
        <v>3</v>
      </c>
      <c r="I455" t="e">
        <f>VLOOKUP(V455,#REF!,2,FALSE)</f>
        <v>#REF!</v>
      </c>
      <c r="J455">
        <v>0</v>
      </c>
      <c r="K455">
        <v>0</v>
      </c>
      <c r="L455">
        <v>0</v>
      </c>
      <c r="M455" t="e">
        <f t="shared" si="105"/>
        <v>#REF!</v>
      </c>
      <c r="N455" t="e">
        <f t="shared" si="106"/>
        <v>#REF!</v>
      </c>
      <c r="O455" t="e">
        <f>#REF!^2/((G455*#REF!)*(SQRT(1+H455^2)))</f>
        <v>#REF!</v>
      </c>
      <c r="P455" t="e">
        <f t="shared" si="104"/>
        <v>#REF!</v>
      </c>
      <c r="Q455" t="e">
        <f>VLOOKUP(V455,#REF!,4,FALSE)</f>
        <v>#REF!</v>
      </c>
      <c r="R455" s="12" t="e">
        <f>VLOOKUP(V455,#REF!,3,FALSE)</f>
        <v>#REF!</v>
      </c>
      <c r="S455">
        <v>0</v>
      </c>
      <c r="T455">
        <v>0</v>
      </c>
      <c r="U455" t="e">
        <f>IF(W455="","PSSE_Test_"&amp;A455&amp;"_"&amp;#REF!&amp;"_R0"&amp;"_SCR"&amp;ROUND(G455,2)&amp;"_XR"&amp;ROUND(H455,2)&amp;"_P"&amp;E455&amp;"_Q"&amp;VLOOKUP(F455,$AK$3:$AL$7,2,FALSE),"Test_"&amp;A455&amp;"_"&amp;#REF!&amp;"_R0"&amp;"_SCR"&amp;ROUND(G455,2)&amp;"_XR"&amp;ROUND(H455,2)&amp;"_P"&amp;E455&amp;"_Q"&amp;VLOOKUP(F455,$AK$3:$AL$7,2,FALSE)&amp;"_"&amp;W455)</f>
        <v>#REF!</v>
      </c>
      <c r="V455" t="str">
        <f t="shared" si="107"/>
        <v>PSSE_DMAT_HYB_SCR3_XR3_P1_Q0</v>
      </c>
      <c r="AH455" s="7"/>
      <c r="AI455" s="7"/>
    </row>
    <row r="456" spans="1:35" x14ac:dyDescent="0.25">
      <c r="A456" s="4" t="s">
        <v>114</v>
      </c>
      <c r="B456" s="4" t="s">
        <v>17</v>
      </c>
      <c r="C456" t="s">
        <v>30</v>
      </c>
      <c r="E456">
        <v>1</v>
      </c>
      <c r="F456">
        <v>0</v>
      </c>
      <c r="G456" s="7">
        <v>7.06</v>
      </c>
      <c r="H456" s="7">
        <v>1.63</v>
      </c>
      <c r="I456" t="e">
        <f>VLOOKUP(V456,#REF!,2,FALSE)</f>
        <v>#REF!</v>
      </c>
      <c r="J456">
        <v>0</v>
      </c>
      <c r="K456">
        <v>0</v>
      </c>
      <c r="L456">
        <v>0</v>
      </c>
      <c r="M456" t="e">
        <f t="shared" si="105"/>
        <v>#REF!</v>
      </c>
      <c r="N456" t="e">
        <f t="shared" si="106"/>
        <v>#REF!</v>
      </c>
      <c r="O456" t="e">
        <f>#REF!^2/((G456*#REF!)*(SQRT(1+H456^2)))</f>
        <v>#REF!</v>
      </c>
      <c r="P456" t="e">
        <f t="shared" si="104"/>
        <v>#REF!</v>
      </c>
      <c r="Q456" t="e">
        <f>VLOOKUP(V456,#REF!,4,FALSE)</f>
        <v>#REF!</v>
      </c>
      <c r="R456" s="12" t="e">
        <f>VLOOKUP(V456,#REF!,3,FALSE)</f>
        <v>#REF!</v>
      </c>
      <c r="S456">
        <v>0</v>
      </c>
      <c r="T456">
        <v>0</v>
      </c>
      <c r="U456" t="e">
        <f>IF(W456="","PSSE_Test_"&amp;A456&amp;"_"&amp;#REF!&amp;"_R0"&amp;"_SCR"&amp;ROUND(G456,2)&amp;"_XR"&amp;ROUND(H456,2)&amp;"_P"&amp;E456&amp;"_Q"&amp;VLOOKUP(F456,$AK$3:$AL$7,2,FALSE),"Test_"&amp;A456&amp;"_"&amp;#REF!&amp;"_R0"&amp;"_SCR"&amp;ROUND(G456,2)&amp;"_XR"&amp;ROUND(H456,2)&amp;"_P"&amp;E456&amp;"_Q"&amp;VLOOKUP(F456,$AK$3:$AL$7,2,FALSE)&amp;"_"&amp;W456)</f>
        <v>#REF!</v>
      </c>
      <c r="V456" t="str">
        <f t="shared" si="107"/>
        <v>PSSE_DMAT_HYB_SCR7.06_XR1.63_P1_Q0</v>
      </c>
      <c r="AH456" s="7"/>
      <c r="AI456" s="7"/>
    </row>
    <row r="457" spans="1:35" x14ac:dyDescent="0.25">
      <c r="A457" s="4" t="s">
        <v>115</v>
      </c>
      <c r="B457" s="4" t="s">
        <v>17</v>
      </c>
      <c r="C457" t="s">
        <v>30</v>
      </c>
      <c r="E457">
        <v>1</v>
      </c>
      <c r="F457">
        <v>0</v>
      </c>
      <c r="G457" s="7">
        <v>4.53</v>
      </c>
      <c r="H457" s="7">
        <v>1.21</v>
      </c>
      <c r="I457" t="e">
        <f>VLOOKUP(V457,#REF!,2,FALSE)</f>
        <v>#REF!</v>
      </c>
      <c r="J457">
        <v>0</v>
      </c>
      <c r="K457">
        <v>0</v>
      </c>
      <c r="L457">
        <v>0</v>
      </c>
      <c r="M457" t="e">
        <f t="shared" si="105"/>
        <v>#REF!</v>
      </c>
      <c r="N457" t="e">
        <f t="shared" si="106"/>
        <v>#REF!</v>
      </c>
      <c r="O457" t="e">
        <f>#REF!^2/((G457*#REF!)*(SQRT(1+H457^2)))</f>
        <v>#REF!</v>
      </c>
      <c r="P457" t="e">
        <f t="shared" si="104"/>
        <v>#REF!</v>
      </c>
      <c r="Q457" t="e">
        <f>VLOOKUP(V457,#REF!,4,FALSE)</f>
        <v>#REF!</v>
      </c>
      <c r="R457" s="12" t="e">
        <f>VLOOKUP(V457,#REF!,3,FALSE)</f>
        <v>#REF!</v>
      </c>
      <c r="S457">
        <v>0</v>
      </c>
      <c r="T457">
        <v>0</v>
      </c>
      <c r="U457" t="e">
        <f>IF(W457="","PSSE_Test_"&amp;A457&amp;"_"&amp;#REF!&amp;"_R0"&amp;"_SCR"&amp;ROUND(G457,2)&amp;"_XR"&amp;ROUND(H457,2)&amp;"_P"&amp;E457&amp;"_Q"&amp;VLOOKUP(F457,$AK$3:$AL$7,2,FALSE),"Test_"&amp;A457&amp;"_"&amp;#REF!&amp;"_R0"&amp;"_SCR"&amp;ROUND(G457,2)&amp;"_XR"&amp;ROUND(H457,2)&amp;"_P"&amp;E457&amp;"_Q"&amp;VLOOKUP(F457,$AK$3:$AL$7,2,FALSE)&amp;"_"&amp;W457)</f>
        <v>#REF!</v>
      </c>
      <c r="V457" t="str">
        <f t="shared" si="107"/>
        <v>PSSE_DMAT_HYB_SCR4.53_XR1.21_P1_Q0</v>
      </c>
      <c r="AH457" s="7"/>
      <c r="AI457" s="7"/>
    </row>
    <row r="458" spans="1:35" x14ac:dyDescent="0.25">
      <c r="A458" s="4" t="s">
        <v>64</v>
      </c>
      <c r="B458" s="4" t="s">
        <v>17</v>
      </c>
      <c r="C458" t="s">
        <v>33</v>
      </c>
      <c r="E458">
        <v>1</v>
      </c>
      <c r="F458">
        <v>0</v>
      </c>
      <c r="G458" s="7">
        <v>3</v>
      </c>
      <c r="H458" s="7">
        <v>14</v>
      </c>
      <c r="I458" t="e">
        <f>VLOOKUP(V458,#REF!,2,FALSE)</f>
        <v>#REF!</v>
      </c>
      <c r="J458">
        <v>0</v>
      </c>
      <c r="K458">
        <v>0</v>
      </c>
      <c r="L458">
        <v>0</v>
      </c>
      <c r="M458" t="e">
        <f t="shared" si="105"/>
        <v>#REF!</v>
      </c>
      <c r="N458" t="e">
        <f t="shared" si="106"/>
        <v>#REF!</v>
      </c>
      <c r="O458" t="e">
        <f>#REF!^2/((G458*#REF!)*(SQRT(1+H458^2)))</f>
        <v>#REF!</v>
      </c>
      <c r="P458" t="e">
        <f t="shared" ref="P458:P473" si="108">O458*H458/(2*PI()*50)</f>
        <v>#REF!</v>
      </c>
      <c r="Q458" t="e">
        <f>VLOOKUP(V458,#REF!,4,FALSE)</f>
        <v>#REF!</v>
      </c>
      <c r="R458" s="12" t="e">
        <f>VLOOKUP(V458,#REF!,3,FALSE)</f>
        <v>#REF!</v>
      </c>
      <c r="S458">
        <v>0</v>
      </c>
      <c r="T458">
        <v>0</v>
      </c>
      <c r="U458" t="e">
        <f>IF(W458="","PSSE_Test_"&amp;A458&amp;"_"&amp;#REF!&amp;"_R0"&amp;"_SCR"&amp;ROUND(G458,2)&amp;"_XR"&amp;ROUND(H458,2)&amp;"_P"&amp;E458&amp;"_Q"&amp;VLOOKUP(F458,$AK$3:$AL$7,2,FALSE),"Test_"&amp;A458&amp;"_"&amp;#REF!&amp;"_R0"&amp;"_SCR"&amp;ROUND(G458,2)&amp;"_XR"&amp;ROUND(H458,2)&amp;"_P"&amp;E458&amp;"_Q"&amp;VLOOKUP(F458,$AK$3:$AL$7,2,FALSE)&amp;"_"&amp;W458)</f>
        <v>#REF!</v>
      </c>
      <c r="V458" t="str">
        <f t="shared" si="107"/>
        <v>PSSE_DMAT_HYB_SCR3_XR14_P1_Q0</v>
      </c>
      <c r="AH458" s="7"/>
      <c r="AI458" s="7"/>
    </row>
    <row r="459" spans="1:35" x14ac:dyDescent="0.25">
      <c r="A459" s="4" t="s">
        <v>65</v>
      </c>
      <c r="B459" s="4" t="s">
        <v>17</v>
      </c>
      <c r="C459" t="s">
        <v>33</v>
      </c>
      <c r="E459">
        <v>1</v>
      </c>
      <c r="F459">
        <v>0</v>
      </c>
      <c r="G459" s="7">
        <v>3</v>
      </c>
      <c r="H459" s="7">
        <v>3</v>
      </c>
      <c r="I459" t="e">
        <f>VLOOKUP(V459,#REF!,2,FALSE)</f>
        <v>#REF!</v>
      </c>
      <c r="J459">
        <v>0</v>
      </c>
      <c r="K459">
        <v>0</v>
      </c>
      <c r="L459">
        <v>0</v>
      </c>
      <c r="M459" t="e">
        <f t="shared" si="105"/>
        <v>#REF!</v>
      </c>
      <c r="N459" t="e">
        <f t="shared" si="106"/>
        <v>#REF!</v>
      </c>
      <c r="O459" t="e">
        <f>#REF!^2/((G459*#REF!)*(SQRT(1+H459^2)))</f>
        <v>#REF!</v>
      </c>
      <c r="P459" t="e">
        <f t="shared" si="108"/>
        <v>#REF!</v>
      </c>
      <c r="Q459" t="e">
        <f>VLOOKUP(V459,#REF!,4,FALSE)</f>
        <v>#REF!</v>
      </c>
      <c r="R459" s="12" t="e">
        <f>VLOOKUP(V459,#REF!,3,FALSE)</f>
        <v>#REF!</v>
      </c>
      <c r="S459">
        <v>0</v>
      </c>
      <c r="T459">
        <v>0</v>
      </c>
      <c r="U459" t="e">
        <f>IF(W459="","PSSE_Test_"&amp;A459&amp;"_"&amp;#REF!&amp;"_R0"&amp;"_SCR"&amp;ROUND(G459,2)&amp;"_XR"&amp;ROUND(H459,2)&amp;"_P"&amp;E459&amp;"_Q"&amp;VLOOKUP(F459,$AK$3:$AL$7,2,FALSE),"Test_"&amp;A459&amp;"_"&amp;#REF!&amp;"_R0"&amp;"_SCR"&amp;ROUND(G459,2)&amp;"_XR"&amp;ROUND(H459,2)&amp;"_P"&amp;E459&amp;"_Q"&amp;VLOOKUP(F459,$AK$3:$AL$7,2,FALSE)&amp;"_"&amp;W459)</f>
        <v>#REF!</v>
      </c>
      <c r="V459" t="str">
        <f t="shared" si="107"/>
        <v>PSSE_DMAT_HYB_SCR3_XR3_P1_Q0</v>
      </c>
      <c r="AH459" s="7"/>
      <c r="AI459" s="7"/>
    </row>
    <row r="460" spans="1:35" x14ac:dyDescent="0.25">
      <c r="A460" s="4" t="s">
        <v>66</v>
      </c>
      <c r="B460" s="4" t="s">
        <v>17</v>
      </c>
      <c r="C460" t="s">
        <v>33</v>
      </c>
      <c r="E460">
        <v>1</v>
      </c>
      <c r="F460">
        <v>0</v>
      </c>
      <c r="G460" s="7">
        <v>7.06</v>
      </c>
      <c r="H460" s="7">
        <v>1.63</v>
      </c>
      <c r="I460" t="e">
        <f>VLOOKUP(V460,#REF!,2,FALSE)</f>
        <v>#REF!</v>
      </c>
      <c r="J460">
        <v>0</v>
      </c>
      <c r="K460">
        <v>0</v>
      </c>
      <c r="L460">
        <v>0</v>
      </c>
      <c r="M460" t="e">
        <f t="shared" si="105"/>
        <v>#REF!</v>
      </c>
      <c r="N460" t="e">
        <f t="shared" si="106"/>
        <v>#REF!</v>
      </c>
      <c r="O460" t="e">
        <f>#REF!^2/((G460*#REF!)*(SQRT(1+H460^2)))</f>
        <v>#REF!</v>
      </c>
      <c r="P460" t="e">
        <f t="shared" si="108"/>
        <v>#REF!</v>
      </c>
      <c r="Q460" t="e">
        <f>VLOOKUP(V460,#REF!,4,FALSE)</f>
        <v>#REF!</v>
      </c>
      <c r="R460" s="12" t="e">
        <f>VLOOKUP(V460,#REF!,3,FALSE)</f>
        <v>#REF!</v>
      </c>
      <c r="S460">
        <v>0</v>
      </c>
      <c r="T460">
        <v>0</v>
      </c>
      <c r="U460" t="e">
        <f>IF(W460="","PSSE_Test_"&amp;A460&amp;"_"&amp;#REF!&amp;"_R0"&amp;"_SCR"&amp;ROUND(G460,2)&amp;"_XR"&amp;ROUND(H460,2)&amp;"_P"&amp;E460&amp;"_Q"&amp;VLOOKUP(F460,$AK$3:$AL$7,2,FALSE),"Test_"&amp;A460&amp;"_"&amp;#REF!&amp;"_R0"&amp;"_SCR"&amp;ROUND(G460,2)&amp;"_XR"&amp;ROUND(H460,2)&amp;"_P"&amp;E460&amp;"_Q"&amp;VLOOKUP(F460,$AK$3:$AL$7,2,FALSE)&amp;"_"&amp;W460)</f>
        <v>#REF!</v>
      </c>
      <c r="V460" t="str">
        <f t="shared" si="107"/>
        <v>PSSE_DMAT_HYB_SCR7.06_XR1.63_P1_Q0</v>
      </c>
      <c r="AH460" s="7"/>
      <c r="AI460" s="7"/>
    </row>
    <row r="461" spans="1:35" x14ac:dyDescent="0.25">
      <c r="A461" s="4" t="s">
        <v>67</v>
      </c>
      <c r="B461" s="4" t="s">
        <v>17</v>
      </c>
      <c r="C461" t="s">
        <v>33</v>
      </c>
      <c r="E461">
        <v>1</v>
      </c>
      <c r="F461">
        <v>0</v>
      </c>
      <c r="G461" s="7">
        <v>4.53</v>
      </c>
      <c r="H461" s="7">
        <v>1.21</v>
      </c>
      <c r="I461" t="e">
        <f>VLOOKUP(V461,#REF!,2,FALSE)</f>
        <v>#REF!</v>
      </c>
      <c r="J461">
        <v>0</v>
      </c>
      <c r="K461">
        <v>0</v>
      </c>
      <c r="L461">
        <v>0</v>
      </c>
      <c r="M461" t="e">
        <f t="shared" si="105"/>
        <v>#REF!</v>
      </c>
      <c r="N461" t="e">
        <f t="shared" si="106"/>
        <v>#REF!</v>
      </c>
      <c r="O461" t="e">
        <f>#REF!^2/((G461*#REF!)*(SQRT(1+H461^2)))</f>
        <v>#REF!</v>
      </c>
      <c r="P461" t="e">
        <f t="shared" si="108"/>
        <v>#REF!</v>
      </c>
      <c r="Q461" t="e">
        <f>VLOOKUP(V461,#REF!,4,FALSE)</f>
        <v>#REF!</v>
      </c>
      <c r="R461" s="12" t="e">
        <f>VLOOKUP(V461,#REF!,3,FALSE)</f>
        <v>#REF!</v>
      </c>
      <c r="S461">
        <v>0</v>
      </c>
      <c r="T461">
        <v>0</v>
      </c>
      <c r="U461" t="e">
        <f>IF(W461="","PSSE_Test_"&amp;A461&amp;"_"&amp;#REF!&amp;"_R0"&amp;"_SCR"&amp;ROUND(G461,2)&amp;"_XR"&amp;ROUND(H461,2)&amp;"_P"&amp;E461&amp;"_Q"&amp;VLOOKUP(F461,$AK$3:$AL$7,2,FALSE),"Test_"&amp;A461&amp;"_"&amp;#REF!&amp;"_R0"&amp;"_SCR"&amp;ROUND(G461,2)&amp;"_XR"&amp;ROUND(H461,2)&amp;"_P"&amp;E461&amp;"_Q"&amp;VLOOKUP(F461,$AK$3:$AL$7,2,FALSE)&amp;"_"&amp;W461)</f>
        <v>#REF!</v>
      </c>
      <c r="V461" t="str">
        <f t="shared" si="107"/>
        <v>PSSE_DMAT_HYB_SCR4.53_XR1.21_P1_Q0</v>
      </c>
      <c r="AH461" s="7"/>
      <c r="AI461" s="7"/>
    </row>
    <row r="462" spans="1:35" x14ac:dyDescent="0.25">
      <c r="A462" s="4" t="s">
        <v>68</v>
      </c>
      <c r="B462" s="4" t="s">
        <v>17</v>
      </c>
      <c r="C462" s="5" t="s">
        <v>33</v>
      </c>
      <c r="D462" s="5"/>
      <c r="E462" s="5">
        <v>0</v>
      </c>
      <c r="F462" s="5">
        <v>0</v>
      </c>
      <c r="G462" s="10">
        <v>3</v>
      </c>
      <c r="H462" s="10">
        <v>14</v>
      </c>
      <c r="I462" t="e">
        <f>VLOOKUP(V462,#REF!,2,FALSE)</f>
        <v>#REF!</v>
      </c>
      <c r="J462">
        <v>0</v>
      </c>
      <c r="K462">
        <v>0</v>
      </c>
      <c r="L462" s="5">
        <v>0</v>
      </c>
      <c r="M462" t="e">
        <f t="shared" si="105"/>
        <v>#REF!</v>
      </c>
      <c r="N462" t="e">
        <f t="shared" si="106"/>
        <v>#REF!</v>
      </c>
      <c r="O462" t="e">
        <f>#REF!^2/((G462*#REF!)*(SQRT(1+H462^2)))</f>
        <v>#REF!</v>
      </c>
      <c r="P462" s="5" t="e">
        <f t="shared" si="108"/>
        <v>#REF!</v>
      </c>
      <c r="Q462" t="e">
        <f>VLOOKUP(V462,#REF!,4,FALSE)</f>
        <v>#REF!</v>
      </c>
      <c r="R462" s="12" t="e">
        <f>VLOOKUP(V462,#REF!,3,FALSE)</f>
        <v>#REF!</v>
      </c>
      <c r="S462" s="5">
        <v>0</v>
      </c>
      <c r="T462" s="5">
        <v>0</v>
      </c>
      <c r="U462" t="e">
        <f>IF(W462="","PSSE_Test_"&amp;A462&amp;"_"&amp;#REF!&amp;"_R0"&amp;"_SCR"&amp;ROUND(G462,2)&amp;"_XR"&amp;ROUND(H462,2)&amp;"_P"&amp;E462&amp;"_Q"&amp;VLOOKUP(F462,$AK$3:$AL$7,2,FALSE),"Test_"&amp;A462&amp;"_"&amp;#REF!&amp;"_R0"&amp;"_SCR"&amp;ROUND(G462,2)&amp;"_XR"&amp;ROUND(H462,2)&amp;"_P"&amp;E462&amp;"_Q"&amp;VLOOKUP(F462,$AK$3:$AL$7,2,FALSE)&amp;"_"&amp;W462)</f>
        <v>#REF!</v>
      </c>
      <c r="V462" t="str">
        <f t="shared" si="107"/>
        <v>PSSE_DMAT_HYB_SCR3_XR14_P0_Q0</v>
      </c>
      <c r="AH462" s="7"/>
      <c r="AI462" s="7"/>
    </row>
    <row r="463" spans="1:35" x14ac:dyDescent="0.25">
      <c r="A463" s="4" t="s">
        <v>69</v>
      </c>
      <c r="B463" s="4" t="s">
        <v>17</v>
      </c>
      <c r="C463" s="5" t="s">
        <v>33</v>
      </c>
      <c r="D463" s="5"/>
      <c r="E463" s="5">
        <v>0</v>
      </c>
      <c r="F463" s="5">
        <v>0</v>
      </c>
      <c r="G463" s="10">
        <v>3</v>
      </c>
      <c r="H463" s="10">
        <v>3</v>
      </c>
      <c r="I463" t="e">
        <f>VLOOKUP(V463,#REF!,2,FALSE)</f>
        <v>#REF!</v>
      </c>
      <c r="J463">
        <v>0</v>
      </c>
      <c r="K463">
        <v>0</v>
      </c>
      <c r="L463" s="5">
        <v>0</v>
      </c>
      <c r="M463" t="e">
        <f t="shared" si="105"/>
        <v>#REF!</v>
      </c>
      <c r="N463" t="e">
        <f t="shared" si="106"/>
        <v>#REF!</v>
      </c>
      <c r="O463" t="e">
        <f>#REF!^2/((G463*#REF!)*(SQRT(1+H463^2)))</f>
        <v>#REF!</v>
      </c>
      <c r="P463" s="5" t="e">
        <f t="shared" si="108"/>
        <v>#REF!</v>
      </c>
      <c r="Q463" t="e">
        <f>VLOOKUP(V463,#REF!,4,FALSE)</f>
        <v>#REF!</v>
      </c>
      <c r="R463" s="12" t="e">
        <f>VLOOKUP(V463,#REF!,3,FALSE)</f>
        <v>#REF!</v>
      </c>
      <c r="S463" s="5">
        <v>0</v>
      </c>
      <c r="T463" s="5">
        <v>0</v>
      </c>
      <c r="U463" t="e">
        <f>IF(W463="","PSSE_Test_"&amp;A463&amp;"_"&amp;#REF!&amp;"_R0"&amp;"_SCR"&amp;ROUND(G463,2)&amp;"_XR"&amp;ROUND(H463,2)&amp;"_P"&amp;E463&amp;"_Q"&amp;VLOOKUP(F463,$AK$3:$AL$7,2,FALSE),"Test_"&amp;A463&amp;"_"&amp;#REF!&amp;"_R0"&amp;"_SCR"&amp;ROUND(G463,2)&amp;"_XR"&amp;ROUND(H463,2)&amp;"_P"&amp;E463&amp;"_Q"&amp;VLOOKUP(F463,$AK$3:$AL$7,2,FALSE)&amp;"_"&amp;W463)</f>
        <v>#REF!</v>
      </c>
      <c r="V463" t="str">
        <f t="shared" si="107"/>
        <v>PSSE_DMAT_HYB_SCR3_XR3_P0_Q0</v>
      </c>
      <c r="AH463" s="7"/>
      <c r="AI463" s="7"/>
    </row>
    <row r="464" spans="1:35" x14ac:dyDescent="0.25">
      <c r="A464" s="4" t="s">
        <v>70</v>
      </c>
      <c r="B464" s="4" t="s">
        <v>17</v>
      </c>
      <c r="C464" t="s">
        <v>33</v>
      </c>
      <c r="E464">
        <v>0</v>
      </c>
      <c r="F464">
        <v>0</v>
      </c>
      <c r="G464" s="7">
        <v>7.06</v>
      </c>
      <c r="H464" s="7">
        <v>1.63</v>
      </c>
      <c r="I464" t="e">
        <f>VLOOKUP(V464,#REF!,2,FALSE)</f>
        <v>#REF!</v>
      </c>
      <c r="J464">
        <v>0</v>
      </c>
      <c r="K464">
        <v>0</v>
      </c>
      <c r="L464">
        <v>0</v>
      </c>
      <c r="M464" t="e">
        <f t="shared" si="105"/>
        <v>#REF!</v>
      </c>
      <c r="N464" t="e">
        <f t="shared" si="106"/>
        <v>#REF!</v>
      </c>
      <c r="O464" t="e">
        <f>#REF!^2/((G464*#REF!)*(SQRT(1+H464^2)))</f>
        <v>#REF!</v>
      </c>
      <c r="P464" t="e">
        <f t="shared" si="108"/>
        <v>#REF!</v>
      </c>
      <c r="Q464" t="e">
        <f>VLOOKUP(V464,#REF!,4,FALSE)</f>
        <v>#REF!</v>
      </c>
      <c r="R464" s="12" t="e">
        <f>VLOOKUP(V464,#REF!,3,FALSE)</f>
        <v>#REF!</v>
      </c>
      <c r="S464">
        <v>0</v>
      </c>
      <c r="T464">
        <v>0</v>
      </c>
      <c r="U464" t="e">
        <f>IF(W464="","PSSE_Test_"&amp;A464&amp;"_"&amp;#REF!&amp;"_R0"&amp;"_SCR"&amp;ROUND(G464,2)&amp;"_XR"&amp;ROUND(H464,2)&amp;"_P"&amp;E464&amp;"_Q"&amp;VLOOKUP(F464,$AK$3:$AL$7,2,FALSE),"Test_"&amp;A464&amp;"_"&amp;#REF!&amp;"_R0"&amp;"_SCR"&amp;ROUND(G464,2)&amp;"_XR"&amp;ROUND(H464,2)&amp;"_P"&amp;E464&amp;"_Q"&amp;VLOOKUP(F464,$AK$3:$AL$7,2,FALSE)&amp;"_"&amp;W464)</f>
        <v>#REF!</v>
      </c>
      <c r="V464" t="str">
        <f t="shared" si="107"/>
        <v>PSSE_DMAT_HYB_SCR7.06_XR1.63_P0_Q0</v>
      </c>
      <c r="AH464" s="7"/>
      <c r="AI464" s="7"/>
    </row>
    <row r="465" spans="1:35" x14ac:dyDescent="0.25">
      <c r="A465" s="4" t="s">
        <v>71</v>
      </c>
      <c r="B465" s="4" t="s">
        <v>17</v>
      </c>
      <c r="C465" t="s">
        <v>33</v>
      </c>
      <c r="E465">
        <v>0</v>
      </c>
      <c r="F465">
        <v>0</v>
      </c>
      <c r="G465" s="7">
        <v>4.53</v>
      </c>
      <c r="H465" s="7">
        <v>1.21</v>
      </c>
      <c r="I465" t="e">
        <f>VLOOKUP(V465,#REF!,2,FALSE)</f>
        <v>#REF!</v>
      </c>
      <c r="J465">
        <v>0</v>
      </c>
      <c r="K465">
        <v>0</v>
      </c>
      <c r="L465">
        <v>0</v>
      </c>
      <c r="M465" t="e">
        <f t="shared" si="105"/>
        <v>#REF!</v>
      </c>
      <c r="N465" t="e">
        <f t="shared" si="106"/>
        <v>#REF!</v>
      </c>
      <c r="O465" t="e">
        <f>#REF!^2/((G465*#REF!)*(SQRT(1+H465^2)))</f>
        <v>#REF!</v>
      </c>
      <c r="P465" t="e">
        <f t="shared" si="108"/>
        <v>#REF!</v>
      </c>
      <c r="Q465" t="e">
        <f>VLOOKUP(V465,#REF!,4,FALSE)</f>
        <v>#REF!</v>
      </c>
      <c r="R465" s="12" t="e">
        <f>VLOOKUP(V465,#REF!,3,FALSE)</f>
        <v>#REF!</v>
      </c>
      <c r="S465">
        <v>0</v>
      </c>
      <c r="T465">
        <v>0</v>
      </c>
      <c r="U465" t="e">
        <f>IF(W465="","PSSE_Test_"&amp;A465&amp;"_"&amp;#REF!&amp;"_R0"&amp;"_SCR"&amp;ROUND(G465,2)&amp;"_XR"&amp;ROUND(H465,2)&amp;"_P"&amp;E465&amp;"_Q"&amp;VLOOKUP(F465,$AK$3:$AL$7,2,FALSE),"Test_"&amp;A465&amp;"_"&amp;#REF!&amp;"_R0"&amp;"_SCR"&amp;ROUND(G465,2)&amp;"_XR"&amp;ROUND(H465,2)&amp;"_P"&amp;E465&amp;"_Q"&amp;VLOOKUP(F465,$AK$3:$AL$7,2,FALSE)&amp;"_"&amp;W465)</f>
        <v>#REF!</v>
      </c>
      <c r="V465" t="str">
        <f t="shared" si="107"/>
        <v>PSSE_DMAT_HYB_SCR4.53_XR1.21_P0_Q0</v>
      </c>
      <c r="AH465" s="7"/>
      <c r="AI465" s="7"/>
    </row>
    <row r="466" spans="1:35" x14ac:dyDescent="0.25">
      <c r="A466" s="4" t="s">
        <v>72</v>
      </c>
      <c r="B466" s="4" t="s">
        <v>17</v>
      </c>
      <c r="C466" t="s">
        <v>33</v>
      </c>
      <c r="E466">
        <v>1</v>
      </c>
      <c r="F466">
        <v>0.39500000000000002</v>
      </c>
      <c r="G466" s="7">
        <v>7.06</v>
      </c>
      <c r="H466" s="7">
        <v>1.63</v>
      </c>
      <c r="I466" t="e">
        <f>VLOOKUP(V466,#REF!,2,FALSE)</f>
        <v>#REF!</v>
      </c>
      <c r="J466">
        <v>0</v>
      </c>
      <c r="K466">
        <v>0</v>
      </c>
      <c r="L466">
        <v>0</v>
      </c>
      <c r="M466" t="e">
        <f t="shared" ref="M466:M473" si="109">O466*T466</f>
        <v>#REF!</v>
      </c>
      <c r="N466" t="e">
        <f t="shared" ref="N466:N473" si="110">P466*T466</f>
        <v>#REF!</v>
      </c>
      <c r="O466" t="e">
        <f>#REF!^2/((G466*#REF!)*(SQRT(1+H466^2)))</f>
        <v>#REF!</v>
      </c>
      <c r="P466" t="e">
        <f t="shared" si="108"/>
        <v>#REF!</v>
      </c>
      <c r="Q466" t="e">
        <f>VLOOKUP(V466,#REF!,4,FALSE)</f>
        <v>#REF!</v>
      </c>
      <c r="R466" s="12" t="e">
        <f>VLOOKUP(V466,#REF!,3,FALSE)</f>
        <v>#REF!</v>
      </c>
      <c r="S466">
        <v>0</v>
      </c>
      <c r="T466">
        <v>0</v>
      </c>
      <c r="U466" t="e">
        <f>IF(W466="","PSSE_Test_"&amp;A466&amp;"_"&amp;#REF!&amp;"_R0"&amp;"_SCR"&amp;ROUND(G466,2)&amp;"_XR"&amp;ROUND(H466,2)&amp;"_P"&amp;E466&amp;"_Q"&amp;VLOOKUP(F466,$AK$3:$AL$7,2,FALSE),"Test_"&amp;A466&amp;"_"&amp;#REF!&amp;"_R0"&amp;"_SCR"&amp;ROUND(G466,2)&amp;"_XR"&amp;ROUND(H466,2)&amp;"_P"&amp;E466&amp;"_Q"&amp;VLOOKUP(F466,$AK$3:$AL$7,2,FALSE)&amp;"_"&amp;W466)</f>
        <v>#REF!</v>
      </c>
      <c r="V466" t="str">
        <f t="shared" si="107"/>
        <v>PSSE_DMAT_HYB_SCR7.06_XR1.63_P1_Q0.395</v>
      </c>
      <c r="AH466" s="7"/>
      <c r="AI466" s="7"/>
    </row>
    <row r="467" spans="1:35" x14ac:dyDescent="0.25">
      <c r="A467" s="4" t="s">
        <v>73</v>
      </c>
      <c r="B467" s="4" t="s">
        <v>17</v>
      </c>
      <c r="C467" t="s">
        <v>33</v>
      </c>
      <c r="E467">
        <v>1</v>
      </c>
      <c r="F467">
        <v>-0.39500000000000002</v>
      </c>
      <c r="G467" s="7">
        <v>7.06</v>
      </c>
      <c r="H467" s="7">
        <v>1.63</v>
      </c>
      <c r="I467" t="e">
        <f>VLOOKUP(V467,#REF!,2,FALSE)</f>
        <v>#REF!</v>
      </c>
      <c r="J467">
        <v>0</v>
      </c>
      <c r="K467">
        <v>0</v>
      </c>
      <c r="L467">
        <v>0</v>
      </c>
      <c r="M467" t="e">
        <f t="shared" si="109"/>
        <v>#REF!</v>
      </c>
      <c r="N467" t="e">
        <f t="shared" si="110"/>
        <v>#REF!</v>
      </c>
      <c r="O467" t="e">
        <f>#REF!^2/((G467*#REF!)*(SQRT(1+H467^2)))</f>
        <v>#REF!</v>
      </c>
      <c r="P467" t="e">
        <f t="shared" si="108"/>
        <v>#REF!</v>
      </c>
      <c r="Q467" t="e">
        <f>VLOOKUP(V467,#REF!,4,FALSE)</f>
        <v>#REF!</v>
      </c>
      <c r="R467" s="12" t="e">
        <f>VLOOKUP(V467,#REF!,3,FALSE)</f>
        <v>#REF!</v>
      </c>
      <c r="S467">
        <v>0</v>
      </c>
      <c r="T467">
        <v>0</v>
      </c>
      <c r="U467" t="e">
        <f>IF(W467="","PSSE_Test_"&amp;A467&amp;"_"&amp;#REF!&amp;"_R0"&amp;"_SCR"&amp;ROUND(G467,2)&amp;"_XR"&amp;ROUND(H467,2)&amp;"_P"&amp;E467&amp;"_Q"&amp;VLOOKUP(F467,$AK$3:$AL$7,2,FALSE),"Test_"&amp;A467&amp;"_"&amp;#REF!&amp;"_R0"&amp;"_SCR"&amp;ROUND(G467,2)&amp;"_XR"&amp;ROUND(H467,2)&amp;"_P"&amp;E467&amp;"_Q"&amp;VLOOKUP(F467,$AK$3:$AL$7,2,FALSE)&amp;"_"&amp;W467)</f>
        <v>#REF!</v>
      </c>
      <c r="V467" t="str">
        <f t="shared" si="107"/>
        <v>PSSE_DMAT_HYB_SCR7.06_XR1.63_P1_Q-0.395</v>
      </c>
      <c r="AH467" s="7"/>
      <c r="AI467" s="7"/>
    </row>
    <row r="468" spans="1:35" x14ac:dyDescent="0.25">
      <c r="A468" s="4" t="s">
        <v>74</v>
      </c>
      <c r="B468" s="4" t="s">
        <v>17</v>
      </c>
      <c r="C468" t="s">
        <v>33</v>
      </c>
      <c r="E468">
        <v>0</v>
      </c>
      <c r="F468">
        <v>0.39500000000000002</v>
      </c>
      <c r="G468" s="7">
        <v>7.06</v>
      </c>
      <c r="H468" s="7">
        <v>1.63</v>
      </c>
      <c r="I468" t="e">
        <f>VLOOKUP(V468,#REF!,2,FALSE)</f>
        <v>#REF!</v>
      </c>
      <c r="J468">
        <v>0</v>
      </c>
      <c r="K468">
        <v>0</v>
      </c>
      <c r="L468">
        <v>0</v>
      </c>
      <c r="M468" t="e">
        <f t="shared" si="109"/>
        <v>#REF!</v>
      </c>
      <c r="N468" t="e">
        <f t="shared" si="110"/>
        <v>#REF!</v>
      </c>
      <c r="O468" t="e">
        <f>#REF!^2/((G468*#REF!)*(SQRT(1+H468^2)))</f>
        <v>#REF!</v>
      </c>
      <c r="P468" t="e">
        <f t="shared" si="108"/>
        <v>#REF!</v>
      </c>
      <c r="Q468" t="e">
        <f>VLOOKUP(V468,#REF!,4,FALSE)</f>
        <v>#REF!</v>
      </c>
      <c r="R468" s="12" t="e">
        <f>VLOOKUP(V468,#REF!,3,FALSE)</f>
        <v>#REF!</v>
      </c>
      <c r="S468">
        <v>0</v>
      </c>
      <c r="T468">
        <v>0</v>
      </c>
      <c r="U468" t="e">
        <f>IF(W468="","PSSE_Test_"&amp;A468&amp;"_"&amp;#REF!&amp;"_R0"&amp;"_SCR"&amp;ROUND(G468,2)&amp;"_XR"&amp;ROUND(H468,2)&amp;"_P"&amp;E468&amp;"_Q"&amp;VLOOKUP(F468,$AK$3:$AL$7,2,FALSE),"Test_"&amp;A468&amp;"_"&amp;#REF!&amp;"_R0"&amp;"_SCR"&amp;ROUND(G468,2)&amp;"_XR"&amp;ROUND(H468,2)&amp;"_P"&amp;E468&amp;"_Q"&amp;VLOOKUP(F468,$AK$3:$AL$7,2,FALSE)&amp;"_"&amp;W468)</f>
        <v>#REF!</v>
      </c>
      <c r="V468" t="str">
        <f t="shared" si="107"/>
        <v>PSSE_DMAT_HYB_SCR7.06_XR1.63_P0_Q0.395</v>
      </c>
      <c r="AH468" s="7"/>
      <c r="AI468" s="7"/>
    </row>
    <row r="469" spans="1:35" x14ac:dyDescent="0.25">
      <c r="A469" s="4" t="s">
        <v>75</v>
      </c>
      <c r="B469" s="4" t="s">
        <v>17</v>
      </c>
      <c r="C469" t="s">
        <v>33</v>
      </c>
      <c r="E469">
        <v>0</v>
      </c>
      <c r="F469">
        <v>-0.39500000000000002</v>
      </c>
      <c r="G469" s="7">
        <v>7.06</v>
      </c>
      <c r="H469" s="7">
        <v>1.63</v>
      </c>
      <c r="I469" t="e">
        <f>VLOOKUP(V469,#REF!,2,FALSE)</f>
        <v>#REF!</v>
      </c>
      <c r="J469">
        <v>0</v>
      </c>
      <c r="K469">
        <v>0</v>
      </c>
      <c r="L469">
        <v>0</v>
      </c>
      <c r="M469" t="e">
        <f t="shared" si="109"/>
        <v>#REF!</v>
      </c>
      <c r="N469" t="e">
        <f t="shared" si="110"/>
        <v>#REF!</v>
      </c>
      <c r="O469" t="e">
        <f>#REF!^2/((G469*#REF!)*(SQRT(1+H469^2)))</f>
        <v>#REF!</v>
      </c>
      <c r="P469" t="e">
        <f t="shared" si="108"/>
        <v>#REF!</v>
      </c>
      <c r="Q469" t="e">
        <f>VLOOKUP(V469,#REF!,4,FALSE)</f>
        <v>#REF!</v>
      </c>
      <c r="R469" s="12" t="e">
        <f>VLOOKUP(V469,#REF!,3,FALSE)</f>
        <v>#REF!</v>
      </c>
      <c r="S469">
        <v>0</v>
      </c>
      <c r="T469">
        <v>0</v>
      </c>
      <c r="U469" t="e">
        <f>IF(W469="","PSSE_Test_"&amp;A469&amp;"_"&amp;#REF!&amp;"_R0"&amp;"_SCR"&amp;ROUND(G469,2)&amp;"_XR"&amp;ROUND(H469,2)&amp;"_P"&amp;E469&amp;"_Q"&amp;VLOOKUP(F469,$AK$3:$AL$7,2,FALSE),"Test_"&amp;A469&amp;"_"&amp;#REF!&amp;"_R0"&amp;"_SCR"&amp;ROUND(G469,2)&amp;"_XR"&amp;ROUND(H469,2)&amp;"_P"&amp;E469&amp;"_Q"&amp;VLOOKUP(F469,$AK$3:$AL$7,2,FALSE)&amp;"_"&amp;W469)</f>
        <v>#REF!</v>
      </c>
      <c r="V469" t="str">
        <f t="shared" si="107"/>
        <v>PSSE_DMAT_HYB_SCR7.06_XR1.63_P0_Q-0.395</v>
      </c>
      <c r="AH469" s="7"/>
      <c r="AI469" s="7"/>
    </row>
    <row r="470" spans="1:35" x14ac:dyDescent="0.25">
      <c r="A470" s="4" t="s">
        <v>76</v>
      </c>
      <c r="B470" s="4" t="s">
        <v>17</v>
      </c>
      <c r="C470" t="s">
        <v>33</v>
      </c>
      <c r="E470">
        <v>1</v>
      </c>
      <c r="F470">
        <v>0.39500000000000002</v>
      </c>
      <c r="G470" s="7">
        <v>4.53</v>
      </c>
      <c r="H470" s="7">
        <v>1.21</v>
      </c>
      <c r="I470" t="e">
        <f>VLOOKUP(V470,#REF!,2,FALSE)</f>
        <v>#REF!</v>
      </c>
      <c r="J470">
        <v>0</v>
      </c>
      <c r="K470">
        <v>0</v>
      </c>
      <c r="L470">
        <v>0</v>
      </c>
      <c r="M470" t="e">
        <f t="shared" si="109"/>
        <v>#REF!</v>
      </c>
      <c r="N470" t="e">
        <f t="shared" si="110"/>
        <v>#REF!</v>
      </c>
      <c r="O470" t="e">
        <f>#REF!^2/((G470*#REF!)*(SQRT(1+H470^2)))</f>
        <v>#REF!</v>
      </c>
      <c r="P470" t="e">
        <f t="shared" si="108"/>
        <v>#REF!</v>
      </c>
      <c r="Q470" t="e">
        <f>VLOOKUP(V470,#REF!,4,FALSE)</f>
        <v>#REF!</v>
      </c>
      <c r="R470" s="12" t="e">
        <f>VLOOKUP(V470,#REF!,3,FALSE)</f>
        <v>#REF!</v>
      </c>
      <c r="S470">
        <v>0</v>
      </c>
      <c r="T470">
        <v>0</v>
      </c>
      <c r="U470" t="e">
        <f>IF(W470="","PSSE_Test_"&amp;A470&amp;"_"&amp;#REF!&amp;"_R0"&amp;"_SCR"&amp;ROUND(G470,2)&amp;"_XR"&amp;ROUND(H470,2)&amp;"_P"&amp;E470&amp;"_Q"&amp;VLOOKUP(F470,$AK$3:$AL$7,2,FALSE),"Test_"&amp;A470&amp;"_"&amp;#REF!&amp;"_R0"&amp;"_SCR"&amp;ROUND(G470,2)&amp;"_XR"&amp;ROUND(H470,2)&amp;"_P"&amp;E470&amp;"_Q"&amp;VLOOKUP(F470,$AK$3:$AL$7,2,FALSE)&amp;"_"&amp;W470)</f>
        <v>#REF!</v>
      </c>
      <c r="V470" t="str">
        <f t="shared" si="107"/>
        <v>PSSE_DMAT_HYB_SCR4.53_XR1.21_P1_Q0.395</v>
      </c>
      <c r="AH470" s="7"/>
      <c r="AI470" s="7"/>
    </row>
    <row r="471" spans="1:35" x14ac:dyDescent="0.25">
      <c r="A471" s="4" t="s">
        <v>77</v>
      </c>
      <c r="B471" s="4" t="s">
        <v>17</v>
      </c>
      <c r="C471" t="s">
        <v>33</v>
      </c>
      <c r="E471">
        <v>1</v>
      </c>
      <c r="F471">
        <v>-0.39500000000000002</v>
      </c>
      <c r="G471" s="7">
        <v>4.53</v>
      </c>
      <c r="H471" s="7">
        <v>1.21</v>
      </c>
      <c r="I471" t="e">
        <f>VLOOKUP(V471,#REF!,2,FALSE)</f>
        <v>#REF!</v>
      </c>
      <c r="J471">
        <v>0</v>
      </c>
      <c r="K471">
        <v>0</v>
      </c>
      <c r="L471">
        <v>0</v>
      </c>
      <c r="M471" t="e">
        <f t="shared" si="109"/>
        <v>#REF!</v>
      </c>
      <c r="N471" t="e">
        <f t="shared" si="110"/>
        <v>#REF!</v>
      </c>
      <c r="O471" t="e">
        <f>#REF!^2/((G471*#REF!)*(SQRT(1+H471^2)))</f>
        <v>#REF!</v>
      </c>
      <c r="P471" t="e">
        <f t="shared" si="108"/>
        <v>#REF!</v>
      </c>
      <c r="Q471" t="e">
        <f>VLOOKUP(V471,#REF!,4,FALSE)</f>
        <v>#REF!</v>
      </c>
      <c r="R471" s="12" t="e">
        <f>VLOOKUP(V471,#REF!,3,FALSE)</f>
        <v>#REF!</v>
      </c>
      <c r="S471">
        <v>0</v>
      </c>
      <c r="T471">
        <v>0</v>
      </c>
      <c r="U471" t="e">
        <f>IF(W471="","PSSE_Test_"&amp;A471&amp;"_"&amp;#REF!&amp;"_R0"&amp;"_SCR"&amp;ROUND(G471,2)&amp;"_XR"&amp;ROUND(H471,2)&amp;"_P"&amp;E471&amp;"_Q"&amp;VLOOKUP(F471,$AK$3:$AL$7,2,FALSE),"Test_"&amp;A471&amp;"_"&amp;#REF!&amp;"_R0"&amp;"_SCR"&amp;ROUND(G471,2)&amp;"_XR"&amp;ROUND(H471,2)&amp;"_P"&amp;E471&amp;"_Q"&amp;VLOOKUP(F471,$AK$3:$AL$7,2,FALSE)&amp;"_"&amp;W471)</f>
        <v>#REF!</v>
      </c>
      <c r="V471" t="str">
        <f t="shared" si="107"/>
        <v>PSSE_DMAT_HYB_SCR4.53_XR1.21_P1_Q-0.395</v>
      </c>
      <c r="AH471" s="7"/>
      <c r="AI471" s="7"/>
    </row>
    <row r="472" spans="1:35" x14ac:dyDescent="0.25">
      <c r="A472" s="4" t="s">
        <v>78</v>
      </c>
      <c r="B472" s="4" t="s">
        <v>17</v>
      </c>
      <c r="C472" t="s">
        <v>33</v>
      </c>
      <c r="E472">
        <v>0</v>
      </c>
      <c r="F472">
        <v>0.39500000000000002</v>
      </c>
      <c r="G472" s="7">
        <v>4.53</v>
      </c>
      <c r="H472" s="7">
        <v>1.21</v>
      </c>
      <c r="I472" t="e">
        <f>VLOOKUP(V472,#REF!,2,FALSE)</f>
        <v>#REF!</v>
      </c>
      <c r="J472">
        <v>0</v>
      </c>
      <c r="K472">
        <v>0</v>
      </c>
      <c r="L472">
        <v>0</v>
      </c>
      <c r="M472" t="e">
        <f t="shared" si="109"/>
        <v>#REF!</v>
      </c>
      <c r="N472" t="e">
        <f t="shared" si="110"/>
        <v>#REF!</v>
      </c>
      <c r="O472" t="e">
        <f>#REF!^2/((G472*#REF!)*(SQRT(1+H472^2)))</f>
        <v>#REF!</v>
      </c>
      <c r="P472" t="e">
        <f t="shared" si="108"/>
        <v>#REF!</v>
      </c>
      <c r="Q472" t="e">
        <f>VLOOKUP(V472,#REF!,4,FALSE)</f>
        <v>#REF!</v>
      </c>
      <c r="R472" s="12" t="e">
        <f>VLOOKUP(V472,#REF!,3,FALSE)</f>
        <v>#REF!</v>
      </c>
      <c r="S472">
        <v>0</v>
      </c>
      <c r="T472">
        <v>0</v>
      </c>
      <c r="U472" t="e">
        <f>IF(W472="","PSSE_Test_"&amp;A472&amp;"_"&amp;#REF!&amp;"_R0"&amp;"_SCR"&amp;ROUND(G472,2)&amp;"_XR"&amp;ROUND(H472,2)&amp;"_P"&amp;E472&amp;"_Q"&amp;VLOOKUP(F472,$AK$3:$AL$7,2,FALSE),"Test_"&amp;A472&amp;"_"&amp;#REF!&amp;"_R0"&amp;"_SCR"&amp;ROUND(G472,2)&amp;"_XR"&amp;ROUND(H472,2)&amp;"_P"&amp;E472&amp;"_Q"&amp;VLOOKUP(F472,$AK$3:$AL$7,2,FALSE)&amp;"_"&amp;W472)</f>
        <v>#REF!</v>
      </c>
      <c r="V472" t="str">
        <f t="shared" si="107"/>
        <v>PSSE_DMAT_HYB_SCR4.53_XR1.21_P0_Q0.395</v>
      </c>
      <c r="AH472" s="7"/>
      <c r="AI472" s="7"/>
    </row>
    <row r="473" spans="1:35" x14ac:dyDescent="0.25">
      <c r="A473" s="4" t="s">
        <v>79</v>
      </c>
      <c r="B473" s="4" t="s">
        <v>17</v>
      </c>
      <c r="C473" t="s">
        <v>33</v>
      </c>
      <c r="E473">
        <v>0</v>
      </c>
      <c r="F473">
        <v>-0.39500000000000002</v>
      </c>
      <c r="G473" s="7">
        <v>4.53</v>
      </c>
      <c r="H473" s="7">
        <v>1.21</v>
      </c>
      <c r="I473" t="e">
        <f>VLOOKUP(V473,#REF!,2,FALSE)</f>
        <v>#REF!</v>
      </c>
      <c r="J473">
        <v>0</v>
      </c>
      <c r="K473">
        <v>0</v>
      </c>
      <c r="L473">
        <v>0</v>
      </c>
      <c r="M473" t="e">
        <f t="shared" si="109"/>
        <v>#REF!</v>
      </c>
      <c r="N473" t="e">
        <f t="shared" si="110"/>
        <v>#REF!</v>
      </c>
      <c r="O473" t="e">
        <f>#REF!^2/((G473*#REF!)*(SQRT(1+H473^2)))</f>
        <v>#REF!</v>
      </c>
      <c r="P473" t="e">
        <f t="shared" si="108"/>
        <v>#REF!</v>
      </c>
      <c r="Q473" t="e">
        <f>VLOOKUP(V473,#REF!,4,FALSE)</f>
        <v>#REF!</v>
      </c>
      <c r="R473" s="12" t="e">
        <f>VLOOKUP(V473,#REF!,3,FALSE)</f>
        <v>#REF!</v>
      </c>
      <c r="S473">
        <v>0</v>
      </c>
      <c r="T473">
        <v>0</v>
      </c>
      <c r="U473" t="e">
        <f>IF(W473="","PSSE_Test_"&amp;A473&amp;"_"&amp;#REF!&amp;"_R0"&amp;"_SCR"&amp;ROUND(G473,2)&amp;"_XR"&amp;ROUND(H473,2)&amp;"_P"&amp;E473&amp;"_Q"&amp;VLOOKUP(F473,$AK$3:$AL$7,2,FALSE),"Test_"&amp;A473&amp;"_"&amp;#REF!&amp;"_R0"&amp;"_SCR"&amp;ROUND(G473,2)&amp;"_XR"&amp;ROUND(H473,2)&amp;"_P"&amp;E473&amp;"_Q"&amp;VLOOKUP(F473,$AK$3:$AL$7,2,FALSE)&amp;"_"&amp;W473)</f>
        <v>#REF!</v>
      </c>
      <c r="V473" t="str">
        <f t="shared" si="107"/>
        <v>PSSE_DMAT_HYB_SCR4.53_XR1.21_P0_Q-0.395</v>
      </c>
      <c r="AH473" s="7"/>
      <c r="AI473" s="7"/>
    </row>
    <row r="474" spans="1:35" x14ac:dyDescent="0.25">
      <c r="A474" s="4" t="s">
        <v>80</v>
      </c>
      <c r="B474" s="4" t="s">
        <v>17</v>
      </c>
      <c r="C474" t="s">
        <v>28</v>
      </c>
      <c r="E474">
        <v>1</v>
      </c>
      <c r="F474">
        <v>0.39500000000000002</v>
      </c>
      <c r="G474" s="7">
        <v>7.06</v>
      </c>
      <c r="H474" s="7">
        <v>1.63</v>
      </c>
      <c r="I474" t="e">
        <f>VLOOKUP(V474,#REF!,2,FALSE)</f>
        <v>#REF!</v>
      </c>
      <c r="J474">
        <v>0</v>
      </c>
      <c r="K474">
        <v>0</v>
      </c>
      <c r="L474">
        <v>0</v>
      </c>
      <c r="M474" t="e">
        <f t="shared" ref="M474:M497" si="111">O474*T474</f>
        <v>#REF!</v>
      </c>
      <c r="N474" t="e">
        <f t="shared" ref="N474:N497" si="112">P474*T474</f>
        <v>#REF!</v>
      </c>
      <c r="O474" t="e">
        <f>#REF!^2/((G474*#REF!)*(SQRT(1+H474^2)))</f>
        <v>#REF!</v>
      </c>
      <c r="P474" t="e">
        <f t="shared" ref="P474:P479" si="113">O474*H474/(2*PI()*50)</f>
        <v>#REF!</v>
      </c>
      <c r="Q474" t="e">
        <f>VLOOKUP(V474,#REF!,4,FALSE)</f>
        <v>#REF!</v>
      </c>
      <c r="R474" s="12" t="e">
        <f>VLOOKUP(V474,#REF!,3,FALSE)</f>
        <v>#REF!</v>
      </c>
      <c r="S474">
        <v>0</v>
      </c>
      <c r="T474">
        <v>0</v>
      </c>
      <c r="U474" t="e">
        <f>IF(W474="","PSSE_Test_"&amp;A474&amp;"_"&amp;#REF!&amp;"_R0"&amp;"_SCR"&amp;ROUND(G474,2)&amp;"_XR"&amp;ROUND(H474,2)&amp;"_P"&amp;E474&amp;"_Q"&amp;VLOOKUP(F474,$AK$3:$AL$7,2,FALSE),"Test_"&amp;A474&amp;"_"&amp;#REF!&amp;"_R0"&amp;"_SCR"&amp;ROUND(G474,2)&amp;"_XR"&amp;ROUND(H474,2)&amp;"_P"&amp;E474&amp;"_Q"&amp;VLOOKUP(F474,$AK$3:$AL$7,2,FALSE)&amp;"_"&amp;W474)</f>
        <v>#REF!</v>
      </c>
      <c r="V474" t="str">
        <f t="shared" si="107"/>
        <v>PSSE_DMAT_HYB_SCR7.06_XR1.63_P1_Q0.395</v>
      </c>
      <c r="AH474" s="7"/>
      <c r="AI474" s="7"/>
    </row>
    <row r="475" spans="1:35" x14ac:dyDescent="0.25">
      <c r="A475" s="4" t="s">
        <v>81</v>
      </c>
      <c r="B475" s="4" t="s">
        <v>17</v>
      </c>
      <c r="C475" t="s">
        <v>28</v>
      </c>
      <c r="E475">
        <v>1</v>
      </c>
      <c r="F475">
        <v>0.39500000000000002</v>
      </c>
      <c r="G475" s="7">
        <v>4.53</v>
      </c>
      <c r="H475" s="7">
        <v>1.21</v>
      </c>
      <c r="I475" t="e">
        <f>VLOOKUP(V475,#REF!,2,FALSE)</f>
        <v>#REF!</v>
      </c>
      <c r="J475">
        <v>0</v>
      </c>
      <c r="K475">
        <v>0</v>
      </c>
      <c r="L475">
        <v>0</v>
      </c>
      <c r="M475" t="e">
        <f t="shared" si="111"/>
        <v>#REF!</v>
      </c>
      <c r="N475" t="e">
        <f t="shared" si="112"/>
        <v>#REF!</v>
      </c>
      <c r="O475" t="e">
        <f>#REF!^2/((G475*#REF!)*(SQRT(1+H475^2)))</f>
        <v>#REF!</v>
      </c>
      <c r="P475" t="e">
        <f t="shared" si="113"/>
        <v>#REF!</v>
      </c>
      <c r="Q475" t="e">
        <f>VLOOKUP(V475,#REF!,4,FALSE)</f>
        <v>#REF!</v>
      </c>
      <c r="R475" s="12" t="e">
        <f>VLOOKUP(V475,#REF!,3,FALSE)</f>
        <v>#REF!</v>
      </c>
      <c r="S475">
        <v>0</v>
      </c>
      <c r="T475">
        <v>0</v>
      </c>
      <c r="U475" t="e">
        <f>IF(W475="","PSSE_Test_"&amp;A475&amp;"_"&amp;#REF!&amp;"_R0"&amp;"_SCR"&amp;ROUND(G475,2)&amp;"_XR"&amp;ROUND(H475,2)&amp;"_P"&amp;E475&amp;"_Q"&amp;VLOOKUP(F475,$AK$3:$AL$7,2,FALSE),"Test_"&amp;A475&amp;"_"&amp;#REF!&amp;"_R0"&amp;"_SCR"&amp;ROUND(G475,2)&amp;"_XR"&amp;ROUND(H475,2)&amp;"_P"&amp;E475&amp;"_Q"&amp;VLOOKUP(F475,$AK$3:$AL$7,2,FALSE)&amp;"_"&amp;W475)</f>
        <v>#REF!</v>
      </c>
      <c r="V475" t="str">
        <f t="shared" si="107"/>
        <v>PSSE_DMAT_HYB_SCR4.53_XR1.21_P1_Q0.395</v>
      </c>
      <c r="AH475" s="7"/>
      <c r="AI475" s="7"/>
    </row>
    <row r="476" spans="1:35" x14ac:dyDescent="0.25">
      <c r="A476" s="4" t="s">
        <v>82</v>
      </c>
      <c r="B476" s="4" t="s">
        <v>17</v>
      </c>
      <c r="C476" t="s">
        <v>28</v>
      </c>
      <c r="E476">
        <v>0</v>
      </c>
      <c r="F476">
        <v>0.39500000000000002</v>
      </c>
      <c r="G476" s="7">
        <v>7.06</v>
      </c>
      <c r="H476" s="7">
        <v>1.63</v>
      </c>
      <c r="I476" t="e">
        <f>VLOOKUP(V476,#REF!,2,FALSE)</f>
        <v>#REF!</v>
      </c>
      <c r="J476">
        <v>0</v>
      </c>
      <c r="K476">
        <v>0</v>
      </c>
      <c r="L476">
        <v>0</v>
      </c>
      <c r="M476" t="e">
        <f t="shared" si="111"/>
        <v>#REF!</v>
      </c>
      <c r="N476" t="e">
        <f t="shared" si="112"/>
        <v>#REF!</v>
      </c>
      <c r="O476" t="e">
        <f>#REF!^2/((G476*#REF!)*(SQRT(1+H476^2)))</f>
        <v>#REF!</v>
      </c>
      <c r="P476" t="e">
        <f>O476*H476/(2*PI()*50)</f>
        <v>#REF!</v>
      </c>
      <c r="Q476" t="e">
        <f>VLOOKUP(V476,#REF!,4,FALSE)</f>
        <v>#REF!</v>
      </c>
      <c r="R476" s="12" t="e">
        <f>VLOOKUP(V476,#REF!,3,FALSE)</f>
        <v>#REF!</v>
      </c>
      <c r="S476">
        <v>0</v>
      </c>
      <c r="T476">
        <v>0</v>
      </c>
      <c r="U476" t="e">
        <f>IF(W476="","PSSE_Test_"&amp;A476&amp;"_"&amp;#REF!&amp;"_R0"&amp;"_SCR"&amp;ROUND(G476,2)&amp;"_XR"&amp;ROUND(H476,2)&amp;"_P"&amp;E476&amp;"_Q"&amp;VLOOKUP(F476,$AK$3:$AL$7,2,FALSE),"Test_"&amp;A476&amp;"_"&amp;#REF!&amp;"_R0"&amp;"_SCR"&amp;ROUND(G476,2)&amp;"_XR"&amp;ROUND(H476,2)&amp;"_P"&amp;E476&amp;"_Q"&amp;VLOOKUP(F476,$AK$3:$AL$7,2,FALSE)&amp;"_"&amp;W476)</f>
        <v>#REF!</v>
      </c>
      <c r="V476" t="str">
        <f t="shared" si="107"/>
        <v>PSSE_DMAT_HYB_SCR7.06_XR1.63_P0_Q0.395</v>
      </c>
      <c r="AH476" s="7"/>
      <c r="AI476" s="7"/>
    </row>
    <row r="477" spans="1:35" x14ac:dyDescent="0.25">
      <c r="A477" s="4" t="s">
        <v>83</v>
      </c>
      <c r="B477" s="4" t="s">
        <v>17</v>
      </c>
      <c r="C477" t="s">
        <v>28</v>
      </c>
      <c r="E477">
        <v>0</v>
      </c>
      <c r="F477">
        <v>0.39500000000000002</v>
      </c>
      <c r="G477" s="7">
        <v>4.53</v>
      </c>
      <c r="H477" s="7">
        <v>1.21</v>
      </c>
      <c r="I477" t="e">
        <f>VLOOKUP(V477,#REF!,2,FALSE)</f>
        <v>#REF!</v>
      </c>
      <c r="J477">
        <v>0</v>
      </c>
      <c r="K477">
        <v>0</v>
      </c>
      <c r="L477">
        <v>0</v>
      </c>
      <c r="M477" t="e">
        <f t="shared" si="111"/>
        <v>#REF!</v>
      </c>
      <c r="N477" t="e">
        <f t="shared" si="112"/>
        <v>#REF!</v>
      </c>
      <c r="O477" t="e">
        <f>#REF!^2/((G477*#REF!)*(SQRT(1+H477^2)))</f>
        <v>#REF!</v>
      </c>
      <c r="P477" t="e">
        <f>O477*H477/(2*PI()*50)</f>
        <v>#REF!</v>
      </c>
      <c r="Q477" t="e">
        <f>VLOOKUP(V477,#REF!,4,FALSE)</f>
        <v>#REF!</v>
      </c>
      <c r="R477" s="12" t="e">
        <f>VLOOKUP(V477,#REF!,3,FALSE)</f>
        <v>#REF!</v>
      </c>
      <c r="S477">
        <v>0</v>
      </c>
      <c r="T477">
        <v>0</v>
      </c>
      <c r="U477" t="e">
        <f>IF(W477="","PSSE_Test_"&amp;A477&amp;"_"&amp;#REF!&amp;"_R0"&amp;"_SCR"&amp;ROUND(G477,2)&amp;"_XR"&amp;ROUND(H477,2)&amp;"_P"&amp;E477&amp;"_Q"&amp;VLOOKUP(F477,$AK$3:$AL$7,2,FALSE),"Test_"&amp;A477&amp;"_"&amp;#REF!&amp;"_R0"&amp;"_SCR"&amp;ROUND(G477,2)&amp;"_XR"&amp;ROUND(H477,2)&amp;"_P"&amp;E477&amp;"_Q"&amp;VLOOKUP(F477,$AK$3:$AL$7,2,FALSE)&amp;"_"&amp;W477)</f>
        <v>#REF!</v>
      </c>
      <c r="V477" t="str">
        <f t="shared" si="107"/>
        <v>PSSE_DMAT_HYB_SCR4.53_XR1.21_P0_Q0.395</v>
      </c>
      <c r="AH477" s="7"/>
      <c r="AI477" s="7"/>
    </row>
    <row r="478" spans="1:35" x14ac:dyDescent="0.25">
      <c r="A478" s="4" t="s">
        <v>84</v>
      </c>
      <c r="B478" s="4" t="s">
        <v>17</v>
      </c>
      <c r="C478" t="s">
        <v>29</v>
      </c>
      <c r="E478">
        <v>1</v>
      </c>
      <c r="F478">
        <v>-0.39500000000000002</v>
      </c>
      <c r="G478" s="7">
        <v>7.06</v>
      </c>
      <c r="H478" s="7">
        <v>1.63</v>
      </c>
      <c r="I478" t="e">
        <f>VLOOKUP(V478,#REF!,2,FALSE)</f>
        <v>#REF!</v>
      </c>
      <c r="J478">
        <v>0</v>
      </c>
      <c r="K478">
        <v>0</v>
      </c>
      <c r="L478">
        <v>0</v>
      </c>
      <c r="M478" t="e">
        <f t="shared" si="111"/>
        <v>#REF!</v>
      </c>
      <c r="N478" t="e">
        <f t="shared" si="112"/>
        <v>#REF!</v>
      </c>
      <c r="O478" t="e">
        <f>#REF!^2/((G478*#REF!)*(SQRT(1+H478^2)))</f>
        <v>#REF!</v>
      </c>
      <c r="P478" t="e">
        <f t="shared" si="113"/>
        <v>#REF!</v>
      </c>
      <c r="Q478" t="e">
        <f>VLOOKUP(V478,#REF!,4,FALSE)</f>
        <v>#REF!</v>
      </c>
      <c r="R478" s="12" t="e">
        <f>VLOOKUP(V478,#REF!,3,FALSE)</f>
        <v>#REF!</v>
      </c>
      <c r="S478">
        <v>0</v>
      </c>
      <c r="T478">
        <v>0</v>
      </c>
      <c r="U478" t="e">
        <f>IF(W478="","PSSE_Test_"&amp;A478&amp;"_"&amp;#REF!&amp;"_R0"&amp;"_SCR"&amp;ROUND(G478,2)&amp;"_XR"&amp;ROUND(H478,2)&amp;"_P"&amp;E478&amp;"_Q"&amp;VLOOKUP(F478,$AK$3:$AL$7,2,FALSE),"Test_"&amp;A478&amp;"_"&amp;#REF!&amp;"_R0"&amp;"_SCR"&amp;ROUND(G478,2)&amp;"_XR"&amp;ROUND(H478,2)&amp;"_P"&amp;E478&amp;"_Q"&amp;VLOOKUP(F478,$AK$3:$AL$7,2,FALSE)&amp;"_"&amp;W478)</f>
        <v>#REF!</v>
      </c>
      <c r="V478" t="str">
        <f t="shared" si="107"/>
        <v>PSSE_DMAT_HYB_SCR7.06_XR1.63_P1_Q-0.395</v>
      </c>
      <c r="AH478" s="7"/>
      <c r="AI478" s="7"/>
    </row>
    <row r="479" spans="1:35" x14ac:dyDescent="0.25">
      <c r="A479" s="4" t="s">
        <v>85</v>
      </c>
      <c r="B479" s="4" t="s">
        <v>17</v>
      </c>
      <c r="C479" t="s">
        <v>29</v>
      </c>
      <c r="E479">
        <v>1</v>
      </c>
      <c r="F479">
        <v>-0.39500000000000002</v>
      </c>
      <c r="G479" s="7">
        <v>4.53</v>
      </c>
      <c r="H479" s="7">
        <v>1.21</v>
      </c>
      <c r="I479" t="e">
        <f>VLOOKUP(V479,#REF!,2,FALSE)</f>
        <v>#REF!</v>
      </c>
      <c r="J479">
        <v>0</v>
      </c>
      <c r="K479">
        <v>0</v>
      </c>
      <c r="L479">
        <v>0</v>
      </c>
      <c r="M479" t="e">
        <f t="shared" si="111"/>
        <v>#REF!</v>
      </c>
      <c r="N479" t="e">
        <f t="shared" si="112"/>
        <v>#REF!</v>
      </c>
      <c r="O479" t="e">
        <f>#REF!^2/((G479*#REF!)*(SQRT(1+H479^2)))</f>
        <v>#REF!</v>
      </c>
      <c r="P479" t="e">
        <f t="shared" si="113"/>
        <v>#REF!</v>
      </c>
      <c r="Q479" t="e">
        <f>VLOOKUP(V479,#REF!,4,FALSE)</f>
        <v>#REF!</v>
      </c>
      <c r="R479" s="12" t="e">
        <f>VLOOKUP(V479,#REF!,3,FALSE)</f>
        <v>#REF!</v>
      </c>
      <c r="S479">
        <v>0</v>
      </c>
      <c r="T479">
        <v>0</v>
      </c>
      <c r="U479" t="e">
        <f>IF(W479="","PSSE_Test_"&amp;A479&amp;"_"&amp;#REF!&amp;"_R0"&amp;"_SCR"&amp;ROUND(G479,2)&amp;"_XR"&amp;ROUND(H479,2)&amp;"_P"&amp;E479&amp;"_Q"&amp;VLOOKUP(F479,$AK$3:$AL$7,2,FALSE),"Test_"&amp;A479&amp;"_"&amp;#REF!&amp;"_R0"&amp;"_SCR"&amp;ROUND(G479,2)&amp;"_XR"&amp;ROUND(H479,2)&amp;"_P"&amp;E479&amp;"_Q"&amp;VLOOKUP(F479,$AK$3:$AL$7,2,FALSE)&amp;"_"&amp;W479)</f>
        <v>#REF!</v>
      </c>
      <c r="V479" t="str">
        <f t="shared" si="107"/>
        <v>PSSE_DMAT_HYB_SCR4.53_XR1.21_P1_Q-0.395</v>
      </c>
      <c r="AH479" s="7"/>
      <c r="AI479" s="7"/>
    </row>
    <row r="480" spans="1:35" x14ac:dyDescent="0.25">
      <c r="A480" s="4" t="s">
        <v>86</v>
      </c>
      <c r="B480" s="4" t="s">
        <v>17</v>
      </c>
      <c r="C480" t="s">
        <v>29</v>
      </c>
      <c r="E480">
        <v>0</v>
      </c>
      <c r="F480">
        <v>-0.39500000000000002</v>
      </c>
      <c r="G480" s="7">
        <v>7.06</v>
      </c>
      <c r="H480" s="7">
        <v>1.63</v>
      </c>
      <c r="I480" t="e">
        <f>VLOOKUP(V480,#REF!,2,FALSE)</f>
        <v>#REF!</v>
      </c>
      <c r="J480">
        <v>0</v>
      </c>
      <c r="K480">
        <v>0</v>
      </c>
      <c r="L480">
        <v>0</v>
      </c>
      <c r="M480" t="e">
        <f t="shared" si="111"/>
        <v>#REF!</v>
      </c>
      <c r="N480" t="e">
        <f t="shared" si="112"/>
        <v>#REF!</v>
      </c>
      <c r="O480" t="e">
        <f>#REF!^2/((G480*#REF!)*(SQRT(1+H480^2)))</f>
        <v>#REF!</v>
      </c>
      <c r="P480" t="e">
        <f>O480*H480/(2*PI()*50)</f>
        <v>#REF!</v>
      </c>
      <c r="Q480" t="e">
        <f>VLOOKUP(V480,#REF!,4,FALSE)</f>
        <v>#REF!</v>
      </c>
      <c r="R480" s="12" t="e">
        <f>VLOOKUP(V480,#REF!,3,FALSE)</f>
        <v>#REF!</v>
      </c>
      <c r="S480">
        <v>0</v>
      </c>
      <c r="T480">
        <v>0</v>
      </c>
      <c r="U480" t="e">
        <f>IF(W480="","PSSE_Test_"&amp;A480&amp;"_"&amp;#REF!&amp;"_R0"&amp;"_SCR"&amp;ROUND(G480,2)&amp;"_XR"&amp;ROUND(H480,2)&amp;"_P"&amp;E480&amp;"_Q"&amp;VLOOKUP(F480,$AK$3:$AL$7,2,FALSE),"Test_"&amp;A480&amp;"_"&amp;#REF!&amp;"_R0"&amp;"_SCR"&amp;ROUND(G480,2)&amp;"_XR"&amp;ROUND(H480,2)&amp;"_P"&amp;E480&amp;"_Q"&amp;VLOOKUP(F480,$AK$3:$AL$7,2,FALSE)&amp;"_"&amp;W480)</f>
        <v>#REF!</v>
      </c>
      <c r="V480" t="str">
        <f t="shared" si="107"/>
        <v>PSSE_DMAT_HYB_SCR7.06_XR1.63_P0_Q-0.395</v>
      </c>
      <c r="AH480" s="7"/>
      <c r="AI480" s="7"/>
    </row>
    <row r="481" spans="1:35" x14ac:dyDescent="0.25">
      <c r="A481" s="4" t="s">
        <v>87</v>
      </c>
      <c r="B481" s="4" t="s">
        <v>17</v>
      </c>
      <c r="C481" t="s">
        <v>29</v>
      </c>
      <c r="E481">
        <v>0</v>
      </c>
      <c r="F481">
        <v>-0.39500000000000002</v>
      </c>
      <c r="G481" s="7">
        <v>4.53</v>
      </c>
      <c r="H481" s="7">
        <v>1.21</v>
      </c>
      <c r="I481" t="e">
        <f>VLOOKUP(V481,#REF!,2,FALSE)</f>
        <v>#REF!</v>
      </c>
      <c r="J481">
        <v>0</v>
      </c>
      <c r="K481">
        <v>0</v>
      </c>
      <c r="L481">
        <v>0</v>
      </c>
      <c r="M481" t="e">
        <f t="shared" si="111"/>
        <v>#REF!</v>
      </c>
      <c r="N481" t="e">
        <f t="shared" si="112"/>
        <v>#REF!</v>
      </c>
      <c r="O481" t="e">
        <f>#REF!^2/((G481*#REF!)*(SQRT(1+H481^2)))</f>
        <v>#REF!</v>
      </c>
      <c r="P481" t="e">
        <f>O481*H481/(2*PI()*50)</f>
        <v>#REF!</v>
      </c>
      <c r="Q481" t="e">
        <f>VLOOKUP(V481,#REF!,4,FALSE)</f>
        <v>#REF!</v>
      </c>
      <c r="R481" s="12" t="e">
        <f>VLOOKUP(V481,#REF!,3,FALSE)</f>
        <v>#REF!</v>
      </c>
      <c r="S481">
        <v>0</v>
      </c>
      <c r="T481">
        <v>0</v>
      </c>
      <c r="U481" t="e">
        <f>IF(W481="","PSSE_Test_"&amp;A481&amp;"_"&amp;#REF!&amp;"_R0"&amp;"_SCR"&amp;ROUND(G481,2)&amp;"_XR"&amp;ROUND(H481,2)&amp;"_P"&amp;E481&amp;"_Q"&amp;VLOOKUP(F481,$AK$3:$AL$7,2,FALSE),"Test_"&amp;A481&amp;"_"&amp;#REF!&amp;"_R0"&amp;"_SCR"&amp;ROUND(G481,2)&amp;"_XR"&amp;ROUND(H481,2)&amp;"_P"&amp;E481&amp;"_Q"&amp;VLOOKUP(F481,$AK$3:$AL$7,2,FALSE)&amp;"_"&amp;W481)</f>
        <v>#REF!</v>
      </c>
      <c r="V481" t="str">
        <f t="shared" si="107"/>
        <v>PSSE_DMAT_HYB_SCR4.53_XR1.21_P0_Q-0.395</v>
      </c>
      <c r="AH481" s="7"/>
      <c r="AI481" s="7"/>
    </row>
    <row r="482" spans="1:35" x14ac:dyDescent="0.25">
      <c r="A482" s="4" t="s">
        <v>88</v>
      </c>
      <c r="B482" s="4" t="s">
        <v>17</v>
      </c>
      <c r="C482" t="s">
        <v>32</v>
      </c>
      <c r="E482">
        <v>1</v>
      </c>
      <c r="F482">
        <v>0</v>
      </c>
      <c r="G482" s="7">
        <v>3</v>
      </c>
      <c r="H482" s="7">
        <v>14</v>
      </c>
      <c r="I482" t="e">
        <f>VLOOKUP(V482,#REF!,2,FALSE)</f>
        <v>#REF!</v>
      </c>
      <c r="J482">
        <v>0</v>
      </c>
      <c r="K482">
        <v>0</v>
      </c>
      <c r="L482">
        <v>0</v>
      </c>
      <c r="M482" t="e">
        <f t="shared" si="111"/>
        <v>#REF!</v>
      </c>
      <c r="N482" t="e">
        <f t="shared" si="112"/>
        <v>#REF!</v>
      </c>
      <c r="O482" t="e">
        <f>#REF!^2/((G482*#REF!)*(SQRT(1+H482^2)))</f>
        <v>#REF!</v>
      </c>
      <c r="P482" t="e">
        <f t="shared" ref="P482:P489" si="114">O482*H482/(2*PI()*50)</f>
        <v>#REF!</v>
      </c>
      <c r="Q482" t="e">
        <f>VLOOKUP(V482,#REF!,4,FALSE)</f>
        <v>#REF!</v>
      </c>
      <c r="R482" s="12" t="e">
        <f>VLOOKUP(V482,#REF!,3,FALSE)</f>
        <v>#REF!</v>
      </c>
      <c r="S482">
        <v>0</v>
      </c>
      <c r="T482">
        <v>0</v>
      </c>
      <c r="U482" t="e">
        <f>IF(W482="","PSSE_Test_"&amp;A482&amp;"_"&amp;#REF!&amp;"_R0"&amp;"_SCR"&amp;ROUND(G482,2)&amp;"_XR"&amp;ROUND(H482,2)&amp;"_P"&amp;E482&amp;"_Q"&amp;VLOOKUP(F482,$AK$3:$AL$7,2,FALSE),"Test_"&amp;A482&amp;"_"&amp;#REF!&amp;"_R0"&amp;"_SCR"&amp;ROUND(G482,2)&amp;"_XR"&amp;ROUND(H482,2)&amp;"_P"&amp;E482&amp;"_Q"&amp;VLOOKUP(F482,$AK$3:$AL$7,2,FALSE)&amp;"_"&amp;W482)</f>
        <v>#REF!</v>
      </c>
      <c r="V482" t="str">
        <f t="shared" si="107"/>
        <v>PSSE_DMAT_HYB_SCR3_XR14_P1_Q0</v>
      </c>
    </row>
    <row r="483" spans="1:35" x14ac:dyDescent="0.25">
      <c r="A483" s="4" t="s">
        <v>89</v>
      </c>
      <c r="B483" s="4" t="s">
        <v>17</v>
      </c>
      <c r="C483" t="s">
        <v>32</v>
      </c>
      <c r="E483">
        <v>1</v>
      </c>
      <c r="F483">
        <v>0</v>
      </c>
      <c r="G483" s="7">
        <v>3</v>
      </c>
      <c r="H483" s="7">
        <v>3</v>
      </c>
      <c r="I483" t="e">
        <f>VLOOKUP(V483,#REF!,2,FALSE)</f>
        <v>#REF!</v>
      </c>
      <c r="J483">
        <v>0</v>
      </c>
      <c r="K483">
        <v>0</v>
      </c>
      <c r="L483">
        <v>0</v>
      </c>
      <c r="M483" t="e">
        <f t="shared" si="111"/>
        <v>#REF!</v>
      </c>
      <c r="N483" t="e">
        <f t="shared" si="112"/>
        <v>#REF!</v>
      </c>
      <c r="O483" t="e">
        <f>#REF!^2/((G483*#REF!)*(SQRT(1+H483^2)))</f>
        <v>#REF!</v>
      </c>
      <c r="P483" t="e">
        <f t="shared" si="114"/>
        <v>#REF!</v>
      </c>
      <c r="Q483" t="e">
        <f>VLOOKUP(V483,#REF!,4,FALSE)</f>
        <v>#REF!</v>
      </c>
      <c r="R483" s="12" t="e">
        <f>VLOOKUP(V483,#REF!,3,FALSE)</f>
        <v>#REF!</v>
      </c>
      <c r="S483">
        <v>0</v>
      </c>
      <c r="T483">
        <v>0</v>
      </c>
      <c r="U483" t="e">
        <f>IF(W483="","PSSE_Test_"&amp;A483&amp;"_"&amp;#REF!&amp;"_R0"&amp;"_SCR"&amp;ROUND(G483,2)&amp;"_XR"&amp;ROUND(H483,2)&amp;"_P"&amp;E483&amp;"_Q"&amp;VLOOKUP(F483,$AK$3:$AL$7,2,FALSE),"Test_"&amp;A483&amp;"_"&amp;#REF!&amp;"_R0"&amp;"_SCR"&amp;ROUND(G483,2)&amp;"_XR"&amp;ROUND(H483,2)&amp;"_P"&amp;E483&amp;"_Q"&amp;VLOOKUP(F483,$AK$3:$AL$7,2,FALSE)&amp;"_"&amp;W483)</f>
        <v>#REF!</v>
      </c>
      <c r="V483" t="str">
        <f t="shared" si="107"/>
        <v>PSSE_DMAT_HYB_SCR3_XR3_P1_Q0</v>
      </c>
    </row>
    <row r="484" spans="1:35" x14ac:dyDescent="0.25">
      <c r="A484" s="4" t="s">
        <v>90</v>
      </c>
      <c r="B484" s="4" t="s">
        <v>17</v>
      </c>
      <c r="C484" t="s">
        <v>32</v>
      </c>
      <c r="E484">
        <v>1</v>
      </c>
      <c r="F484">
        <v>0</v>
      </c>
      <c r="G484" s="7">
        <v>7.06</v>
      </c>
      <c r="H484" s="7">
        <v>1.63</v>
      </c>
      <c r="I484" t="e">
        <f>VLOOKUP(V484,#REF!,2,FALSE)</f>
        <v>#REF!</v>
      </c>
      <c r="J484">
        <v>0</v>
      </c>
      <c r="K484">
        <v>0</v>
      </c>
      <c r="L484">
        <v>0</v>
      </c>
      <c r="M484" t="e">
        <f t="shared" si="111"/>
        <v>#REF!</v>
      </c>
      <c r="N484" t="e">
        <f t="shared" si="112"/>
        <v>#REF!</v>
      </c>
      <c r="O484" t="e">
        <f>#REF!^2/((G484*#REF!)*(SQRT(1+H484^2)))</f>
        <v>#REF!</v>
      </c>
      <c r="P484" t="e">
        <f t="shared" si="114"/>
        <v>#REF!</v>
      </c>
      <c r="Q484" t="e">
        <f>VLOOKUP(V484,#REF!,4,FALSE)</f>
        <v>#REF!</v>
      </c>
      <c r="R484" s="12" t="e">
        <f>VLOOKUP(V484,#REF!,3,FALSE)</f>
        <v>#REF!</v>
      </c>
      <c r="S484">
        <v>0</v>
      </c>
      <c r="T484">
        <v>0</v>
      </c>
      <c r="U484" t="e">
        <f>IF(W484="","PSSE_Test_"&amp;A484&amp;"_"&amp;#REF!&amp;"_R0"&amp;"_SCR"&amp;ROUND(G484,2)&amp;"_XR"&amp;ROUND(H484,2)&amp;"_P"&amp;E484&amp;"_Q"&amp;VLOOKUP(F484,$AK$3:$AL$7,2,FALSE),"Test_"&amp;A484&amp;"_"&amp;#REF!&amp;"_R0"&amp;"_SCR"&amp;ROUND(G484,2)&amp;"_XR"&amp;ROUND(H484,2)&amp;"_P"&amp;E484&amp;"_Q"&amp;VLOOKUP(F484,$AK$3:$AL$7,2,FALSE)&amp;"_"&amp;W484)</f>
        <v>#REF!</v>
      </c>
      <c r="V484" t="str">
        <f t="shared" si="107"/>
        <v>PSSE_DMAT_HYB_SCR7.06_XR1.63_P1_Q0</v>
      </c>
    </row>
    <row r="485" spans="1:35" x14ac:dyDescent="0.25">
      <c r="A485" s="4" t="s">
        <v>91</v>
      </c>
      <c r="B485" s="4" t="s">
        <v>17</v>
      </c>
      <c r="C485" t="s">
        <v>32</v>
      </c>
      <c r="E485">
        <v>1</v>
      </c>
      <c r="F485">
        <v>0</v>
      </c>
      <c r="G485" s="7">
        <v>4.53</v>
      </c>
      <c r="H485" s="7">
        <v>1.21</v>
      </c>
      <c r="I485" t="e">
        <f>VLOOKUP(V485,#REF!,2,FALSE)</f>
        <v>#REF!</v>
      </c>
      <c r="J485">
        <v>0</v>
      </c>
      <c r="K485">
        <v>0</v>
      </c>
      <c r="L485">
        <v>0</v>
      </c>
      <c r="M485" t="e">
        <f t="shared" si="111"/>
        <v>#REF!</v>
      </c>
      <c r="N485" t="e">
        <f t="shared" si="112"/>
        <v>#REF!</v>
      </c>
      <c r="O485" t="e">
        <f>#REF!^2/((G485*#REF!)*(SQRT(1+H485^2)))</f>
        <v>#REF!</v>
      </c>
      <c r="P485" t="e">
        <f t="shared" si="114"/>
        <v>#REF!</v>
      </c>
      <c r="Q485" t="e">
        <f>VLOOKUP(V485,#REF!,4,FALSE)</f>
        <v>#REF!</v>
      </c>
      <c r="R485" s="12" t="e">
        <f>VLOOKUP(V485,#REF!,3,FALSE)</f>
        <v>#REF!</v>
      </c>
      <c r="S485">
        <v>0</v>
      </c>
      <c r="T485">
        <v>0</v>
      </c>
      <c r="U485" t="e">
        <f>IF(W485="","PSSE_Test_"&amp;A485&amp;"_"&amp;#REF!&amp;"_R0"&amp;"_SCR"&amp;ROUND(G485,2)&amp;"_XR"&amp;ROUND(H485,2)&amp;"_P"&amp;E485&amp;"_Q"&amp;VLOOKUP(F485,$AK$3:$AL$7,2,FALSE),"Test_"&amp;A485&amp;"_"&amp;#REF!&amp;"_R0"&amp;"_SCR"&amp;ROUND(G485,2)&amp;"_XR"&amp;ROUND(H485,2)&amp;"_P"&amp;E485&amp;"_Q"&amp;VLOOKUP(F485,$AK$3:$AL$7,2,FALSE)&amp;"_"&amp;W485)</f>
        <v>#REF!</v>
      </c>
      <c r="V485" t="str">
        <f t="shared" si="107"/>
        <v>PSSE_DMAT_HYB_SCR4.53_XR1.21_P1_Q0</v>
      </c>
    </row>
    <row r="486" spans="1:35" x14ac:dyDescent="0.25">
      <c r="A486" s="4" t="s">
        <v>92</v>
      </c>
      <c r="B486" s="4" t="s">
        <v>17</v>
      </c>
      <c r="C486" t="s">
        <v>32</v>
      </c>
      <c r="E486">
        <v>0</v>
      </c>
      <c r="F486">
        <v>0</v>
      </c>
      <c r="G486" s="7">
        <v>3</v>
      </c>
      <c r="H486" s="7">
        <v>14</v>
      </c>
      <c r="I486" t="e">
        <f>VLOOKUP(V486,#REF!,2,FALSE)</f>
        <v>#REF!</v>
      </c>
      <c r="J486">
        <v>0</v>
      </c>
      <c r="K486">
        <v>0</v>
      </c>
      <c r="L486" s="5">
        <v>0</v>
      </c>
      <c r="M486" t="e">
        <f t="shared" si="111"/>
        <v>#REF!</v>
      </c>
      <c r="N486" t="e">
        <f t="shared" si="112"/>
        <v>#REF!</v>
      </c>
      <c r="O486" t="e">
        <f>#REF!^2/((G486*#REF!)*(SQRT(1+H486^2)))</f>
        <v>#REF!</v>
      </c>
      <c r="P486" s="5" t="e">
        <f t="shared" si="114"/>
        <v>#REF!</v>
      </c>
      <c r="Q486" t="e">
        <f>VLOOKUP(V486,#REF!,4,FALSE)</f>
        <v>#REF!</v>
      </c>
      <c r="R486" s="12" t="e">
        <f>VLOOKUP(V486,#REF!,3,FALSE)</f>
        <v>#REF!</v>
      </c>
      <c r="S486">
        <v>0</v>
      </c>
      <c r="T486">
        <v>0</v>
      </c>
      <c r="U486" t="e">
        <f>IF(W486="","PSSE_Test_"&amp;A486&amp;"_"&amp;#REF!&amp;"_R0"&amp;"_SCR"&amp;ROUND(G486,2)&amp;"_XR"&amp;ROUND(H486,2)&amp;"_P"&amp;E486&amp;"_Q"&amp;VLOOKUP(F486,$AK$3:$AL$7,2,FALSE),"Test_"&amp;A486&amp;"_"&amp;#REF!&amp;"_R0"&amp;"_SCR"&amp;ROUND(G486,2)&amp;"_XR"&amp;ROUND(H486,2)&amp;"_P"&amp;E486&amp;"_Q"&amp;VLOOKUP(F486,$AK$3:$AL$7,2,FALSE)&amp;"_"&amp;W486)</f>
        <v>#REF!</v>
      </c>
      <c r="V486" t="str">
        <f t="shared" si="107"/>
        <v>PSSE_DMAT_HYB_SCR3_XR14_P0_Q0</v>
      </c>
      <c r="AH486" s="7"/>
      <c r="AI486" s="7"/>
    </row>
    <row r="487" spans="1:35" x14ac:dyDescent="0.25">
      <c r="A487" s="4" t="s">
        <v>93</v>
      </c>
      <c r="B487" s="4" t="s">
        <v>17</v>
      </c>
      <c r="C487" t="s">
        <v>32</v>
      </c>
      <c r="E487">
        <v>0</v>
      </c>
      <c r="F487">
        <v>0</v>
      </c>
      <c r="G487" s="7">
        <v>3</v>
      </c>
      <c r="H487" s="7">
        <v>3</v>
      </c>
      <c r="I487" t="e">
        <f>VLOOKUP(V487,#REF!,2,FALSE)</f>
        <v>#REF!</v>
      </c>
      <c r="J487">
        <v>0</v>
      </c>
      <c r="K487">
        <v>0</v>
      </c>
      <c r="L487" s="5">
        <v>0</v>
      </c>
      <c r="M487" t="e">
        <f t="shared" si="111"/>
        <v>#REF!</v>
      </c>
      <c r="N487" t="e">
        <f t="shared" si="112"/>
        <v>#REF!</v>
      </c>
      <c r="O487" t="e">
        <f>#REF!^2/((G487*#REF!)*(SQRT(1+H487^2)))</f>
        <v>#REF!</v>
      </c>
      <c r="P487" s="5" t="e">
        <f t="shared" si="114"/>
        <v>#REF!</v>
      </c>
      <c r="Q487" t="e">
        <f>VLOOKUP(V487,#REF!,4,FALSE)</f>
        <v>#REF!</v>
      </c>
      <c r="R487" s="12" t="e">
        <f>VLOOKUP(V487,#REF!,3,FALSE)</f>
        <v>#REF!</v>
      </c>
      <c r="S487">
        <v>0</v>
      </c>
      <c r="T487">
        <v>0</v>
      </c>
      <c r="U487" t="e">
        <f>IF(W487="","PSSE_Test_"&amp;A487&amp;"_"&amp;#REF!&amp;"_R0"&amp;"_SCR"&amp;ROUND(G487,2)&amp;"_XR"&amp;ROUND(H487,2)&amp;"_P"&amp;E487&amp;"_Q"&amp;VLOOKUP(F487,$AK$3:$AL$7,2,FALSE),"Test_"&amp;A487&amp;"_"&amp;#REF!&amp;"_R0"&amp;"_SCR"&amp;ROUND(G487,2)&amp;"_XR"&amp;ROUND(H487,2)&amp;"_P"&amp;E487&amp;"_Q"&amp;VLOOKUP(F487,$AK$3:$AL$7,2,FALSE)&amp;"_"&amp;W487)</f>
        <v>#REF!</v>
      </c>
      <c r="V487" t="str">
        <f t="shared" si="107"/>
        <v>PSSE_DMAT_HYB_SCR3_XR3_P0_Q0</v>
      </c>
    </row>
    <row r="488" spans="1:35" x14ac:dyDescent="0.25">
      <c r="A488" s="4" t="s">
        <v>94</v>
      </c>
      <c r="B488" s="4" t="s">
        <v>17</v>
      </c>
      <c r="C488" t="s">
        <v>32</v>
      </c>
      <c r="E488">
        <v>0</v>
      </c>
      <c r="F488">
        <v>0</v>
      </c>
      <c r="G488" s="7">
        <v>7.06</v>
      </c>
      <c r="H488" s="7">
        <v>1.63</v>
      </c>
      <c r="I488" t="e">
        <f>VLOOKUP(V488,#REF!,2,FALSE)</f>
        <v>#REF!</v>
      </c>
      <c r="J488">
        <v>0</v>
      </c>
      <c r="K488">
        <v>0</v>
      </c>
      <c r="L488">
        <v>0</v>
      </c>
      <c r="M488" t="e">
        <f t="shared" si="111"/>
        <v>#REF!</v>
      </c>
      <c r="N488" t="e">
        <f t="shared" si="112"/>
        <v>#REF!</v>
      </c>
      <c r="O488" t="e">
        <f>#REF!^2/((G488*#REF!)*(SQRT(1+H488^2)))</f>
        <v>#REF!</v>
      </c>
      <c r="P488" t="e">
        <f t="shared" si="114"/>
        <v>#REF!</v>
      </c>
      <c r="Q488" t="e">
        <f>VLOOKUP(V488,#REF!,4,FALSE)</f>
        <v>#REF!</v>
      </c>
      <c r="R488" s="12" t="e">
        <f>VLOOKUP(V488,#REF!,3,FALSE)</f>
        <v>#REF!</v>
      </c>
      <c r="S488">
        <v>0</v>
      </c>
      <c r="T488">
        <v>0</v>
      </c>
      <c r="U488" t="e">
        <f>IF(W488="","PSSE_Test_"&amp;A488&amp;"_"&amp;#REF!&amp;"_R0"&amp;"_SCR"&amp;ROUND(G488,2)&amp;"_XR"&amp;ROUND(H488,2)&amp;"_P"&amp;E488&amp;"_Q"&amp;VLOOKUP(F488,$AK$3:$AL$7,2,FALSE),"Test_"&amp;A488&amp;"_"&amp;#REF!&amp;"_R0"&amp;"_SCR"&amp;ROUND(G488,2)&amp;"_XR"&amp;ROUND(H488,2)&amp;"_P"&amp;E488&amp;"_Q"&amp;VLOOKUP(F488,$AK$3:$AL$7,2,FALSE)&amp;"_"&amp;W488)</f>
        <v>#REF!</v>
      </c>
      <c r="V488" t="str">
        <f t="shared" si="107"/>
        <v>PSSE_DMAT_HYB_SCR7.06_XR1.63_P0_Q0</v>
      </c>
    </row>
    <row r="489" spans="1:35" x14ac:dyDescent="0.25">
      <c r="A489" s="4" t="s">
        <v>95</v>
      </c>
      <c r="B489" s="4" t="s">
        <v>17</v>
      </c>
      <c r="C489" t="s">
        <v>32</v>
      </c>
      <c r="E489">
        <v>0</v>
      </c>
      <c r="F489">
        <v>0</v>
      </c>
      <c r="G489" s="7">
        <v>4.53</v>
      </c>
      <c r="H489" s="7">
        <v>1.21</v>
      </c>
      <c r="I489" t="e">
        <f>VLOOKUP(V489,#REF!,2,FALSE)</f>
        <v>#REF!</v>
      </c>
      <c r="J489">
        <v>0</v>
      </c>
      <c r="K489">
        <v>0</v>
      </c>
      <c r="L489">
        <v>0</v>
      </c>
      <c r="M489" t="e">
        <f t="shared" si="111"/>
        <v>#REF!</v>
      </c>
      <c r="N489" t="e">
        <f t="shared" si="112"/>
        <v>#REF!</v>
      </c>
      <c r="O489" t="e">
        <f>#REF!^2/((G489*#REF!)*(SQRT(1+H489^2)))</f>
        <v>#REF!</v>
      </c>
      <c r="P489" t="e">
        <f t="shared" si="114"/>
        <v>#REF!</v>
      </c>
      <c r="Q489" t="e">
        <f>VLOOKUP(V489,#REF!,4,FALSE)</f>
        <v>#REF!</v>
      </c>
      <c r="R489" s="12" t="e">
        <f>VLOOKUP(V489,#REF!,3,FALSE)</f>
        <v>#REF!</v>
      </c>
      <c r="S489">
        <v>0</v>
      </c>
      <c r="T489">
        <v>0</v>
      </c>
      <c r="U489" t="e">
        <f>IF(W489="","PSSE_Test_"&amp;A489&amp;"_"&amp;#REF!&amp;"_R0"&amp;"_SCR"&amp;ROUND(G489,2)&amp;"_XR"&amp;ROUND(H489,2)&amp;"_P"&amp;E489&amp;"_Q"&amp;VLOOKUP(F489,$AK$3:$AL$7,2,FALSE),"Test_"&amp;A489&amp;"_"&amp;#REF!&amp;"_R0"&amp;"_SCR"&amp;ROUND(G489,2)&amp;"_XR"&amp;ROUND(H489,2)&amp;"_P"&amp;E489&amp;"_Q"&amp;VLOOKUP(F489,$AK$3:$AL$7,2,FALSE)&amp;"_"&amp;W489)</f>
        <v>#REF!</v>
      </c>
      <c r="V489" t="str">
        <f t="shared" si="107"/>
        <v>PSSE_DMAT_HYB_SCR4.53_XR1.21_P0_Q0</v>
      </c>
    </row>
    <row r="490" spans="1:35" x14ac:dyDescent="0.25">
      <c r="A490" s="4" t="s">
        <v>96</v>
      </c>
      <c r="B490" s="4" t="s">
        <v>17</v>
      </c>
      <c r="C490" t="s">
        <v>32</v>
      </c>
      <c r="E490">
        <v>1</v>
      </c>
      <c r="F490">
        <v>0.39500000000000002</v>
      </c>
      <c r="G490" s="7">
        <v>7.06</v>
      </c>
      <c r="H490" s="7">
        <v>1.63</v>
      </c>
      <c r="I490" t="e">
        <f>VLOOKUP(V490,#REF!,2,FALSE)</f>
        <v>#REF!</v>
      </c>
      <c r="J490">
        <v>0</v>
      </c>
      <c r="K490">
        <v>0</v>
      </c>
      <c r="L490">
        <v>0</v>
      </c>
      <c r="M490" t="e">
        <f t="shared" si="111"/>
        <v>#REF!</v>
      </c>
      <c r="N490" t="e">
        <f t="shared" si="112"/>
        <v>#REF!</v>
      </c>
      <c r="O490" t="e">
        <f>#REF!^2/((G490*#REF!)*(SQRT(1+H490^2)))</f>
        <v>#REF!</v>
      </c>
      <c r="P490" t="e">
        <f t="shared" ref="P490:P497" si="115">O490*H490/(2*PI()*50)</f>
        <v>#REF!</v>
      </c>
      <c r="Q490" t="e">
        <f>VLOOKUP(V490,#REF!,4,FALSE)</f>
        <v>#REF!</v>
      </c>
      <c r="R490" s="12" t="e">
        <f>VLOOKUP(V490,#REF!,3,FALSE)</f>
        <v>#REF!</v>
      </c>
      <c r="S490">
        <v>0</v>
      </c>
      <c r="T490">
        <v>0</v>
      </c>
      <c r="U490" t="e">
        <f>IF(W490="","PSSE_Test_"&amp;A490&amp;"_"&amp;#REF!&amp;"_R0"&amp;"_SCR"&amp;ROUND(G490,2)&amp;"_XR"&amp;ROUND(H490,2)&amp;"_P"&amp;E490&amp;"_Q"&amp;VLOOKUP(F490,$AK$3:$AL$7,2,FALSE),"Test_"&amp;A490&amp;"_"&amp;#REF!&amp;"_R0"&amp;"_SCR"&amp;ROUND(G490,2)&amp;"_XR"&amp;ROUND(H490,2)&amp;"_P"&amp;E490&amp;"_Q"&amp;VLOOKUP(F490,$AK$3:$AL$7,2,FALSE)&amp;"_"&amp;W490)</f>
        <v>#REF!</v>
      </c>
      <c r="V490" t="str">
        <f t="shared" si="107"/>
        <v>PSSE_DMAT_HYB_SCR7.06_XR1.63_P1_Q0.395</v>
      </c>
    </row>
    <row r="491" spans="1:35" x14ac:dyDescent="0.25">
      <c r="A491" s="4" t="s">
        <v>97</v>
      </c>
      <c r="B491" s="4" t="s">
        <v>17</v>
      </c>
      <c r="C491" t="s">
        <v>32</v>
      </c>
      <c r="E491">
        <v>1</v>
      </c>
      <c r="F491">
        <v>-0.39500000000000002</v>
      </c>
      <c r="G491" s="7">
        <v>7.06</v>
      </c>
      <c r="H491" s="7">
        <v>1.63</v>
      </c>
      <c r="I491" t="e">
        <f>VLOOKUP(V491,#REF!,2,FALSE)</f>
        <v>#REF!</v>
      </c>
      <c r="J491">
        <v>0</v>
      </c>
      <c r="K491">
        <v>0</v>
      </c>
      <c r="L491">
        <v>0</v>
      </c>
      <c r="M491" t="e">
        <f t="shared" si="111"/>
        <v>#REF!</v>
      </c>
      <c r="N491" t="e">
        <f t="shared" si="112"/>
        <v>#REF!</v>
      </c>
      <c r="O491" t="e">
        <f>#REF!^2/((G491*#REF!)*(SQRT(1+H491^2)))</f>
        <v>#REF!</v>
      </c>
      <c r="P491" t="e">
        <f t="shared" si="115"/>
        <v>#REF!</v>
      </c>
      <c r="Q491" t="e">
        <f>VLOOKUP(V491,#REF!,4,FALSE)</f>
        <v>#REF!</v>
      </c>
      <c r="R491" s="12" t="e">
        <f>VLOOKUP(V491,#REF!,3,FALSE)</f>
        <v>#REF!</v>
      </c>
      <c r="S491">
        <v>0</v>
      </c>
      <c r="T491">
        <v>0</v>
      </c>
      <c r="U491" t="e">
        <f>IF(W491="","PSSE_Test_"&amp;A491&amp;"_"&amp;#REF!&amp;"_R0"&amp;"_SCR"&amp;ROUND(G491,2)&amp;"_XR"&amp;ROUND(H491,2)&amp;"_P"&amp;E491&amp;"_Q"&amp;VLOOKUP(F491,$AK$3:$AL$7,2,FALSE),"Test_"&amp;A491&amp;"_"&amp;#REF!&amp;"_R0"&amp;"_SCR"&amp;ROUND(G491,2)&amp;"_XR"&amp;ROUND(H491,2)&amp;"_P"&amp;E491&amp;"_Q"&amp;VLOOKUP(F491,$AK$3:$AL$7,2,FALSE)&amp;"_"&amp;W491)</f>
        <v>#REF!</v>
      </c>
      <c r="V491" t="str">
        <f t="shared" si="107"/>
        <v>PSSE_DMAT_HYB_SCR7.06_XR1.63_P1_Q-0.395</v>
      </c>
    </row>
    <row r="492" spans="1:35" x14ac:dyDescent="0.25">
      <c r="A492" s="4" t="s">
        <v>98</v>
      </c>
      <c r="B492" s="4" t="s">
        <v>17</v>
      </c>
      <c r="C492" t="s">
        <v>32</v>
      </c>
      <c r="E492">
        <v>0</v>
      </c>
      <c r="F492">
        <v>0.39500000000000002</v>
      </c>
      <c r="G492" s="7">
        <v>7.06</v>
      </c>
      <c r="H492" s="7">
        <v>1.63</v>
      </c>
      <c r="I492" t="e">
        <f>VLOOKUP(V492,#REF!,2,FALSE)</f>
        <v>#REF!</v>
      </c>
      <c r="J492">
        <v>0</v>
      </c>
      <c r="K492">
        <v>0</v>
      </c>
      <c r="L492">
        <v>0</v>
      </c>
      <c r="M492" t="e">
        <f t="shared" si="111"/>
        <v>#REF!</v>
      </c>
      <c r="N492" t="e">
        <f t="shared" si="112"/>
        <v>#REF!</v>
      </c>
      <c r="O492" t="e">
        <f>#REF!^2/((G492*#REF!)*(SQRT(1+H492^2)))</f>
        <v>#REF!</v>
      </c>
      <c r="P492" t="e">
        <f t="shared" si="115"/>
        <v>#REF!</v>
      </c>
      <c r="Q492" t="e">
        <f>VLOOKUP(V492,#REF!,4,FALSE)</f>
        <v>#REF!</v>
      </c>
      <c r="R492" s="12" t="e">
        <f>VLOOKUP(V492,#REF!,3,FALSE)</f>
        <v>#REF!</v>
      </c>
      <c r="S492">
        <v>0</v>
      </c>
      <c r="T492">
        <v>0</v>
      </c>
      <c r="U492" t="e">
        <f>IF(W492="","PSSE_Test_"&amp;A492&amp;"_"&amp;#REF!&amp;"_R0"&amp;"_SCR"&amp;ROUND(G492,2)&amp;"_XR"&amp;ROUND(H492,2)&amp;"_P"&amp;E492&amp;"_Q"&amp;VLOOKUP(F492,$AK$3:$AL$7,2,FALSE),"Test_"&amp;A492&amp;"_"&amp;#REF!&amp;"_R0"&amp;"_SCR"&amp;ROUND(G492,2)&amp;"_XR"&amp;ROUND(H492,2)&amp;"_P"&amp;E492&amp;"_Q"&amp;VLOOKUP(F492,$AK$3:$AL$7,2,FALSE)&amp;"_"&amp;W492)</f>
        <v>#REF!</v>
      </c>
      <c r="V492" t="str">
        <f t="shared" si="107"/>
        <v>PSSE_DMAT_HYB_SCR7.06_XR1.63_P0_Q0.395</v>
      </c>
    </row>
    <row r="493" spans="1:35" x14ac:dyDescent="0.25">
      <c r="A493" s="4" t="s">
        <v>99</v>
      </c>
      <c r="B493" s="4" t="s">
        <v>17</v>
      </c>
      <c r="C493" t="s">
        <v>32</v>
      </c>
      <c r="E493">
        <v>0</v>
      </c>
      <c r="F493">
        <v>-0.39500000000000002</v>
      </c>
      <c r="G493" s="7">
        <v>7.06</v>
      </c>
      <c r="H493" s="7">
        <v>1.63</v>
      </c>
      <c r="I493" t="e">
        <f>VLOOKUP(V493,#REF!,2,FALSE)</f>
        <v>#REF!</v>
      </c>
      <c r="J493">
        <v>0</v>
      </c>
      <c r="K493">
        <v>0</v>
      </c>
      <c r="L493">
        <v>0</v>
      </c>
      <c r="M493" t="e">
        <f t="shared" si="111"/>
        <v>#REF!</v>
      </c>
      <c r="N493" t="e">
        <f t="shared" si="112"/>
        <v>#REF!</v>
      </c>
      <c r="O493" t="e">
        <f>#REF!^2/((G493*#REF!)*(SQRT(1+H493^2)))</f>
        <v>#REF!</v>
      </c>
      <c r="P493" t="e">
        <f t="shared" si="115"/>
        <v>#REF!</v>
      </c>
      <c r="Q493" t="e">
        <f>VLOOKUP(V493,#REF!,4,FALSE)</f>
        <v>#REF!</v>
      </c>
      <c r="R493" s="12" t="e">
        <f>VLOOKUP(V493,#REF!,3,FALSE)</f>
        <v>#REF!</v>
      </c>
      <c r="S493">
        <v>0</v>
      </c>
      <c r="T493">
        <v>0</v>
      </c>
      <c r="U493" t="e">
        <f>IF(W493="","PSSE_Test_"&amp;A493&amp;"_"&amp;#REF!&amp;"_R0"&amp;"_SCR"&amp;ROUND(G493,2)&amp;"_XR"&amp;ROUND(H493,2)&amp;"_P"&amp;E493&amp;"_Q"&amp;VLOOKUP(F493,$AK$3:$AL$7,2,FALSE),"Test_"&amp;A493&amp;"_"&amp;#REF!&amp;"_R0"&amp;"_SCR"&amp;ROUND(G493,2)&amp;"_XR"&amp;ROUND(H493,2)&amp;"_P"&amp;E493&amp;"_Q"&amp;VLOOKUP(F493,$AK$3:$AL$7,2,FALSE)&amp;"_"&amp;W493)</f>
        <v>#REF!</v>
      </c>
      <c r="V493" t="str">
        <f t="shared" si="107"/>
        <v>PSSE_DMAT_HYB_SCR7.06_XR1.63_P0_Q-0.395</v>
      </c>
    </row>
    <row r="494" spans="1:35" x14ac:dyDescent="0.25">
      <c r="A494" s="4" t="s">
        <v>100</v>
      </c>
      <c r="B494" s="4" t="s">
        <v>17</v>
      </c>
      <c r="C494" t="s">
        <v>32</v>
      </c>
      <c r="E494">
        <v>1</v>
      </c>
      <c r="F494">
        <v>0.39500000000000002</v>
      </c>
      <c r="G494" s="7">
        <v>4.53</v>
      </c>
      <c r="H494" s="7">
        <v>1.21</v>
      </c>
      <c r="I494" t="e">
        <f>VLOOKUP(V494,#REF!,2,FALSE)</f>
        <v>#REF!</v>
      </c>
      <c r="J494">
        <v>0</v>
      </c>
      <c r="K494">
        <v>0</v>
      </c>
      <c r="L494">
        <v>0</v>
      </c>
      <c r="M494" t="e">
        <f t="shared" si="111"/>
        <v>#REF!</v>
      </c>
      <c r="N494" t="e">
        <f t="shared" si="112"/>
        <v>#REF!</v>
      </c>
      <c r="O494" t="e">
        <f>#REF!^2/((G494*#REF!)*(SQRT(1+H494^2)))</f>
        <v>#REF!</v>
      </c>
      <c r="P494" t="e">
        <f t="shared" si="115"/>
        <v>#REF!</v>
      </c>
      <c r="Q494" t="e">
        <f>VLOOKUP(V494,#REF!,4,FALSE)</f>
        <v>#REF!</v>
      </c>
      <c r="R494" s="12" t="e">
        <f>VLOOKUP(V494,#REF!,3,FALSE)</f>
        <v>#REF!</v>
      </c>
      <c r="S494">
        <v>0</v>
      </c>
      <c r="T494">
        <v>0</v>
      </c>
      <c r="U494" t="e">
        <f>IF(W494="","PSSE_Test_"&amp;A494&amp;"_"&amp;#REF!&amp;"_R0"&amp;"_SCR"&amp;ROUND(G494,2)&amp;"_XR"&amp;ROUND(H494,2)&amp;"_P"&amp;E494&amp;"_Q"&amp;VLOOKUP(F494,$AK$3:$AL$7,2,FALSE),"Test_"&amp;A494&amp;"_"&amp;#REF!&amp;"_R0"&amp;"_SCR"&amp;ROUND(G494,2)&amp;"_XR"&amp;ROUND(H494,2)&amp;"_P"&amp;E494&amp;"_Q"&amp;VLOOKUP(F494,$AK$3:$AL$7,2,FALSE)&amp;"_"&amp;W494)</f>
        <v>#REF!</v>
      </c>
      <c r="V494" t="str">
        <f t="shared" si="107"/>
        <v>PSSE_DMAT_HYB_SCR4.53_XR1.21_P1_Q0.395</v>
      </c>
    </row>
    <row r="495" spans="1:35" x14ac:dyDescent="0.25">
      <c r="A495" s="4" t="s">
        <v>101</v>
      </c>
      <c r="B495" s="4" t="s">
        <v>17</v>
      </c>
      <c r="C495" t="s">
        <v>32</v>
      </c>
      <c r="E495">
        <v>1</v>
      </c>
      <c r="F495">
        <v>-0.39500000000000002</v>
      </c>
      <c r="G495" s="7">
        <v>4.53</v>
      </c>
      <c r="H495" s="7">
        <v>1.21</v>
      </c>
      <c r="I495" t="e">
        <f>VLOOKUP(V495,#REF!,2,FALSE)</f>
        <v>#REF!</v>
      </c>
      <c r="J495">
        <v>0</v>
      </c>
      <c r="K495">
        <v>0</v>
      </c>
      <c r="L495">
        <v>0</v>
      </c>
      <c r="M495" t="e">
        <f t="shared" si="111"/>
        <v>#REF!</v>
      </c>
      <c r="N495" t="e">
        <f t="shared" si="112"/>
        <v>#REF!</v>
      </c>
      <c r="O495" t="e">
        <f>#REF!^2/((G495*#REF!)*(SQRT(1+H495^2)))</f>
        <v>#REF!</v>
      </c>
      <c r="P495" t="e">
        <f t="shared" si="115"/>
        <v>#REF!</v>
      </c>
      <c r="Q495" t="e">
        <f>VLOOKUP(V495,#REF!,4,FALSE)</f>
        <v>#REF!</v>
      </c>
      <c r="R495" s="12" t="e">
        <f>VLOOKUP(V495,#REF!,3,FALSE)</f>
        <v>#REF!</v>
      </c>
      <c r="S495">
        <v>0</v>
      </c>
      <c r="T495">
        <v>0</v>
      </c>
      <c r="U495" t="e">
        <f>IF(W495="","PSSE_Test_"&amp;A495&amp;"_"&amp;#REF!&amp;"_R0"&amp;"_SCR"&amp;ROUND(G495,2)&amp;"_XR"&amp;ROUND(H495,2)&amp;"_P"&amp;E495&amp;"_Q"&amp;VLOOKUP(F495,$AK$3:$AL$7,2,FALSE),"Test_"&amp;A495&amp;"_"&amp;#REF!&amp;"_R0"&amp;"_SCR"&amp;ROUND(G495,2)&amp;"_XR"&amp;ROUND(H495,2)&amp;"_P"&amp;E495&amp;"_Q"&amp;VLOOKUP(F495,$AK$3:$AL$7,2,FALSE)&amp;"_"&amp;W495)</f>
        <v>#REF!</v>
      </c>
      <c r="V495" t="str">
        <f t="shared" si="107"/>
        <v>PSSE_DMAT_HYB_SCR4.53_XR1.21_P1_Q-0.395</v>
      </c>
    </row>
    <row r="496" spans="1:35" x14ac:dyDescent="0.25">
      <c r="A496" s="4" t="s">
        <v>102</v>
      </c>
      <c r="B496" s="4" t="s">
        <v>17</v>
      </c>
      <c r="C496" t="s">
        <v>32</v>
      </c>
      <c r="E496">
        <v>0</v>
      </c>
      <c r="F496">
        <v>0.39500000000000002</v>
      </c>
      <c r="G496" s="7">
        <v>4.53</v>
      </c>
      <c r="H496" s="7">
        <v>1.21</v>
      </c>
      <c r="I496" t="e">
        <f>VLOOKUP(V496,#REF!,2,FALSE)</f>
        <v>#REF!</v>
      </c>
      <c r="J496">
        <v>0</v>
      </c>
      <c r="K496">
        <v>0</v>
      </c>
      <c r="L496">
        <v>0</v>
      </c>
      <c r="M496" t="e">
        <f t="shared" si="111"/>
        <v>#REF!</v>
      </c>
      <c r="N496" t="e">
        <f t="shared" si="112"/>
        <v>#REF!</v>
      </c>
      <c r="O496" t="e">
        <f>#REF!^2/((G496*#REF!)*(SQRT(1+H496^2)))</f>
        <v>#REF!</v>
      </c>
      <c r="P496" t="e">
        <f t="shared" si="115"/>
        <v>#REF!</v>
      </c>
      <c r="Q496" t="e">
        <f>VLOOKUP(V496,#REF!,4,FALSE)</f>
        <v>#REF!</v>
      </c>
      <c r="R496" s="12" t="e">
        <f>VLOOKUP(V496,#REF!,3,FALSE)</f>
        <v>#REF!</v>
      </c>
      <c r="S496">
        <v>0</v>
      </c>
      <c r="T496">
        <v>0</v>
      </c>
      <c r="U496" t="e">
        <f>IF(W496="","PSSE_Test_"&amp;A496&amp;"_"&amp;#REF!&amp;"_R0"&amp;"_SCR"&amp;ROUND(G496,2)&amp;"_XR"&amp;ROUND(H496,2)&amp;"_P"&amp;E496&amp;"_Q"&amp;VLOOKUP(F496,$AK$3:$AL$7,2,FALSE),"Test_"&amp;A496&amp;"_"&amp;#REF!&amp;"_R0"&amp;"_SCR"&amp;ROUND(G496,2)&amp;"_XR"&amp;ROUND(H496,2)&amp;"_P"&amp;E496&amp;"_Q"&amp;VLOOKUP(F496,$AK$3:$AL$7,2,FALSE)&amp;"_"&amp;W496)</f>
        <v>#REF!</v>
      </c>
      <c r="V496" t="str">
        <f t="shared" si="107"/>
        <v>PSSE_DMAT_HYB_SCR4.53_XR1.21_P0_Q0.395</v>
      </c>
    </row>
    <row r="497" spans="1:22" x14ac:dyDescent="0.25">
      <c r="A497" s="4" t="s">
        <v>103</v>
      </c>
      <c r="B497" s="4" t="s">
        <v>17</v>
      </c>
      <c r="C497" t="s">
        <v>32</v>
      </c>
      <c r="E497">
        <v>0</v>
      </c>
      <c r="F497">
        <v>-0.39500000000000002</v>
      </c>
      <c r="G497" s="7">
        <v>4.53</v>
      </c>
      <c r="H497" s="7">
        <v>1.21</v>
      </c>
      <c r="I497" t="e">
        <f>VLOOKUP(V497,#REF!,2,FALSE)</f>
        <v>#REF!</v>
      </c>
      <c r="J497">
        <v>0</v>
      </c>
      <c r="K497">
        <v>0</v>
      </c>
      <c r="L497">
        <v>0</v>
      </c>
      <c r="M497" t="e">
        <f t="shared" si="111"/>
        <v>#REF!</v>
      </c>
      <c r="N497" t="e">
        <f t="shared" si="112"/>
        <v>#REF!</v>
      </c>
      <c r="O497" t="e">
        <f>#REF!^2/((G497*#REF!)*(SQRT(1+H497^2)))</f>
        <v>#REF!</v>
      </c>
      <c r="P497" t="e">
        <f t="shared" si="115"/>
        <v>#REF!</v>
      </c>
      <c r="Q497" t="e">
        <f>VLOOKUP(V497,#REF!,4,FALSE)</f>
        <v>#REF!</v>
      </c>
      <c r="R497" s="12" t="e">
        <f>VLOOKUP(V497,#REF!,3,FALSE)</f>
        <v>#REF!</v>
      </c>
      <c r="S497">
        <v>0</v>
      </c>
      <c r="T497">
        <v>0</v>
      </c>
      <c r="U497" t="e">
        <f>IF(W497="","PSSE_Test_"&amp;A497&amp;"_"&amp;#REF!&amp;"_R0"&amp;"_SCR"&amp;ROUND(G497,2)&amp;"_XR"&amp;ROUND(H497,2)&amp;"_P"&amp;E497&amp;"_Q"&amp;VLOOKUP(F497,$AK$3:$AL$7,2,FALSE),"Test_"&amp;A497&amp;"_"&amp;#REF!&amp;"_R0"&amp;"_SCR"&amp;ROUND(G497,2)&amp;"_XR"&amp;ROUND(H497,2)&amp;"_P"&amp;E497&amp;"_Q"&amp;VLOOKUP(F497,$AK$3:$AL$7,2,FALSE)&amp;"_"&amp;W497)</f>
        <v>#REF!</v>
      </c>
      <c r="V497" t="str">
        <f t="shared" si="107"/>
        <v>PSSE_DMAT_HYB_SCR4.53_XR1.21_P0_Q-0.395</v>
      </c>
    </row>
    <row r="498" spans="1:22" x14ac:dyDescent="0.25">
      <c r="A498" s="4" t="s">
        <v>252</v>
      </c>
      <c r="B498" s="4" t="s">
        <v>17</v>
      </c>
      <c r="C498" t="s">
        <v>47</v>
      </c>
      <c r="E498">
        <v>1</v>
      </c>
      <c r="F498">
        <v>0</v>
      </c>
      <c r="G498" s="7">
        <v>7.06</v>
      </c>
      <c r="H498" s="7">
        <v>1.63</v>
      </c>
      <c r="I498" t="e">
        <f>VLOOKUP(V498,#REF!,2,FALSE)</f>
        <v>#REF!</v>
      </c>
      <c r="J498">
        <v>0</v>
      </c>
      <c r="K498">
        <v>0</v>
      </c>
      <c r="L498">
        <v>0</v>
      </c>
      <c r="M498" t="e">
        <f t="shared" ref="M498:M509" si="116">O498*T498</f>
        <v>#REF!</v>
      </c>
      <c r="N498" t="e">
        <f t="shared" ref="N498:N509" si="117">P498*T498</f>
        <v>#REF!</v>
      </c>
      <c r="O498" t="e">
        <f>#REF!^2/((G498*#REF!)*(SQRT(1+H498^2)))</f>
        <v>#REF!</v>
      </c>
      <c r="P498" t="e">
        <f t="shared" ref="P498:P503" si="118">O498*H498/(2*PI()*50)</f>
        <v>#REF!</v>
      </c>
      <c r="Q498" t="e">
        <f>VLOOKUP(V498,#REF!,4,FALSE)</f>
        <v>#REF!</v>
      </c>
      <c r="R498" s="12" t="e">
        <f>VLOOKUP(V498,#REF!,3,FALSE)</f>
        <v>#REF!</v>
      </c>
      <c r="S498">
        <v>0</v>
      </c>
      <c r="T498">
        <v>0</v>
      </c>
      <c r="U498" t="e">
        <f>IF(W498="","PSSE_Test_"&amp;A498&amp;"_"&amp;#REF!&amp;"_R0"&amp;"_SCR"&amp;ROUND(G498,2)&amp;"_XR"&amp;ROUND(H498,2)&amp;"_P"&amp;E498&amp;"_Q"&amp;VLOOKUP(F498,$AK$3:$AL$7,2,FALSE),"Test_"&amp;A498&amp;"_"&amp;#REF!&amp;"_R0"&amp;"_SCR"&amp;ROUND(G498,2)&amp;"_XR"&amp;ROUND(H498,2)&amp;"_P"&amp;E498&amp;"_Q"&amp;VLOOKUP(F498,$AK$3:$AL$7,2,FALSE)&amp;"_"&amp;W498)</f>
        <v>#REF!</v>
      </c>
      <c r="V498" t="str">
        <f t="shared" si="107"/>
        <v>PSSE_DMAT_HYB_SCR7.06_XR1.63_P1_Q0</v>
      </c>
    </row>
    <row r="499" spans="1:22" x14ac:dyDescent="0.25">
      <c r="A499" s="4" t="s">
        <v>253</v>
      </c>
      <c r="B499" s="4" t="s">
        <v>17</v>
      </c>
      <c r="C499" t="s">
        <v>47</v>
      </c>
      <c r="E499">
        <v>1</v>
      </c>
      <c r="F499">
        <v>0</v>
      </c>
      <c r="G499" s="7">
        <v>4.53</v>
      </c>
      <c r="H499" s="7">
        <v>1.21</v>
      </c>
      <c r="I499" t="e">
        <f>VLOOKUP(V499,#REF!,2,FALSE)</f>
        <v>#REF!</v>
      </c>
      <c r="J499">
        <v>0</v>
      </c>
      <c r="K499">
        <v>0</v>
      </c>
      <c r="L499">
        <v>0</v>
      </c>
      <c r="M499" t="e">
        <f t="shared" si="116"/>
        <v>#REF!</v>
      </c>
      <c r="N499" t="e">
        <f t="shared" si="117"/>
        <v>#REF!</v>
      </c>
      <c r="O499" t="e">
        <f>#REF!^2/((G499*#REF!)*(SQRT(1+H499^2)))</f>
        <v>#REF!</v>
      </c>
      <c r="P499" t="e">
        <f t="shared" si="118"/>
        <v>#REF!</v>
      </c>
      <c r="Q499" t="e">
        <f>VLOOKUP(V499,#REF!,4,FALSE)</f>
        <v>#REF!</v>
      </c>
      <c r="R499" s="12" t="e">
        <f>VLOOKUP(V499,#REF!,3,FALSE)</f>
        <v>#REF!</v>
      </c>
      <c r="S499">
        <v>0</v>
      </c>
      <c r="T499">
        <v>0</v>
      </c>
      <c r="U499" t="e">
        <f>IF(W499="","PSSE_Test_"&amp;A499&amp;"_"&amp;#REF!&amp;"_R0"&amp;"_SCR"&amp;ROUND(G499,2)&amp;"_XR"&amp;ROUND(H499,2)&amp;"_P"&amp;E499&amp;"_Q"&amp;VLOOKUP(F499,$AK$3:$AL$7,2,FALSE),"Test_"&amp;A499&amp;"_"&amp;#REF!&amp;"_R0"&amp;"_SCR"&amp;ROUND(G499,2)&amp;"_XR"&amp;ROUND(H499,2)&amp;"_P"&amp;E499&amp;"_Q"&amp;VLOOKUP(F499,$AK$3:$AL$7,2,FALSE)&amp;"_"&amp;W499)</f>
        <v>#REF!</v>
      </c>
      <c r="V499" t="str">
        <f t="shared" si="107"/>
        <v>PSSE_DMAT_HYB_SCR4.53_XR1.21_P1_Q0</v>
      </c>
    </row>
    <row r="500" spans="1:22" x14ac:dyDescent="0.25">
      <c r="A500" s="4" t="s">
        <v>256</v>
      </c>
      <c r="B500" s="4" t="s">
        <v>17</v>
      </c>
      <c r="C500" t="s">
        <v>40</v>
      </c>
      <c r="E500">
        <v>1</v>
      </c>
      <c r="F500">
        <v>0</v>
      </c>
      <c r="G500" s="7">
        <v>7.06</v>
      </c>
      <c r="H500" s="7">
        <v>1.63</v>
      </c>
      <c r="I500" t="e">
        <f>VLOOKUP(V500,#REF!,2,FALSE)</f>
        <v>#REF!</v>
      </c>
      <c r="J500">
        <v>0</v>
      </c>
      <c r="K500">
        <v>0</v>
      </c>
      <c r="L500">
        <v>0</v>
      </c>
      <c r="M500" t="e">
        <f t="shared" si="116"/>
        <v>#REF!</v>
      </c>
      <c r="N500" t="e">
        <f t="shared" si="117"/>
        <v>#REF!</v>
      </c>
      <c r="O500" t="e">
        <f>#REF!^2/((G500*#REF!)*(SQRT(1+H500^2)))</f>
        <v>#REF!</v>
      </c>
      <c r="P500" t="e">
        <f t="shared" si="118"/>
        <v>#REF!</v>
      </c>
      <c r="Q500" t="e">
        <f>VLOOKUP(V500,#REF!,4,FALSE)</f>
        <v>#REF!</v>
      </c>
      <c r="R500" s="12" t="e">
        <f>VLOOKUP(V500,#REF!,3,FALSE)</f>
        <v>#REF!</v>
      </c>
      <c r="S500">
        <v>0</v>
      </c>
      <c r="T500">
        <v>0</v>
      </c>
      <c r="U500" t="e">
        <f>IF(W500="","PSSE_Test_"&amp;A500&amp;"_"&amp;#REF!&amp;"_R0"&amp;"_SCR"&amp;ROUND(G500,2)&amp;"_XR"&amp;ROUND(H500,2)&amp;"_P"&amp;E500&amp;"_Q"&amp;VLOOKUP(F500,$AK$3:$AL$7,2,FALSE),"Test_"&amp;A500&amp;"_"&amp;#REF!&amp;"_R0"&amp;"_SCR"&amp;ROUND(G500,2)&amp;"_XR"&amp;ROUND(H500,2)&amp;"_P"&amp;E500&amp;"_Q"&amp;VLOOKUP(F500,$AK$3:$AL$7,2,FALSE)&amp;"_"&amp;W500)</f>
        <v>#REF!</v>
      </c>
      <c r="V500" t="str">
        <f t="shared" si="107"/>
        <v>PSSE_DMAT_HYB_SCR7.06_XR1.63_P1_Q0</v>
      </c>
    </row>
    <row r="501" spans="1:22" x14ac:dyDescent="0.25">
      <c r="A501" s="4" t="s">
        <v>257</v>
      </c>
      <c r="B501" s="4" t="s">
        <v>17</v>
      </c>
      <c r="C501" t="s">
        <v>40</v>
      </c>
      <c r="E501">
        <v>1</v>
      </c>
      <c r="F501">
        <v>0</v>
      </c>
      <c r="G501" s="7">
        <v>4.53</v>
      </c>
      <c r="H501" s="7">
        <v>1.21</v>
      </c>
      <c r="I501" t="e">
        <f>VLOOKUP(V501,#REF!,2,FALSE)</f>
        <v>#REF!</v>
      </c>
      <c r="J501">
        <v>0</v>
      </c>
      <c r="K501">
        <v>0</v>
      </c>
      <c r="L501">
        <v>0</v>
      </c>
      <c r="M501" t="e">
        <f t="shared" si="116"/>
        <v>#REF!</v>
      </c>
      <c r="N501" t="e">
        <f t="shared" si="117"/>
        <v>#REF!</v>
      </c>
      <c r="O501" t="e">
        <f>#REF!^2/((G501*#REF!)*(SQRT(1+H501^2)))</f>
        <v>#REF!</v>
      </c>
      <c r="P501" t="e">
        <f t="shared" si="118"/>
        <v>#REF!</v>
      </c>
      <c r="Q501" t="e">
        <f>VLOOKUP(V501,#REF!,4,FALSE)</f>
        <v>#REF!</v>
      </c>
      <c r="R501" s="12" t="e">
        <f>VLOOKUP(V501,#REF!,3,FALSE)</f>
        <v>#REF!</v>
      </c>
      <c r="S501">
        <v>0</v>
      </c>
      <c r="T501">
        <v>0</v>
      </c>
      <c r="U501" t="e">
        <f>IF(W501="","PSSE_Test_"&amp;A501&amp;"_"&amp;#REF!&amp;"_R0"&amp;"_SCR"&amp;ROUND(G501,2)&amp;"_XR"&amp;ROUND(H501,2)&amp;"_P"&amp;E501&amp;"_Q"&amp;VLOOKUP(F501,$AK$3:$AL$7,2,FALSE),"Test_"&amp;A501&amp;"_"&amp;#REF!&amp;"_R0"&amp;"_SCR"&amp;ROUND(G501,2)&amp;"_XR"&amp;ROUND(H501,2)&amp;"_P"&amp;E501&amp;"_Q"&amp;VLOOKUP(F501,$AK$3:$AL$7,2,FALSE)&amp;"_"&amp;W501)</f>
        <v>#REF!</v>
      </c>
      <c r="V501" t="str">
        <f t="shared" si="107"/>
        <v>PSSE_DMAT_HYB_SCR4.53_XR1.21_P1_Q0</v>
      </c>
    </row>
    <row r="502" spans="1:22" x14ac:dyDescent="0.25">
      <c r="A502" s="4" t="s">
        <v>258</v>
      </c>
      <c r="B502" s="4" t="s">
        <v>17</v>
      </c>
      <c r="C502" t="s">
        <v>41</v>
      </c>
      <c r="E502">
        <v>1</v>
      </c>
      <c r="F502">
        <v>0</v>
      </c>
      <c r="G502" s="7">
        <v>7.06</v>
      </c>
      <c r="H502" s="7">
        <v>1.63</v>
      </c>
      <c r="I502" t="e">
        <f>VLOOKUP(V502,#REF!,2,FALSE)</f>
        <v>#REF!</v>
      </c>
      <c r="J502">
        <v>0</v>
      </c>
      <c r="K502">
        <v>0</v>
      </c>
      <c r="L502">
        <v>0</v>
      </c>
      <c r="M502" t="e">
        <f t="shared" si="116"/>
        <v>#REF!</v>
      </c>
      <c r="N502" t="e">
        <f t="shared" si="117"/>
        <v>#REF!</v>
      </c>
      <c r="O502" t="e">
        <f>#REF!^2/((G502*#REF!)*(SQRT(1+H502^2)))</f>
        <v>#REF!</v>
      </c>
      <c r="P502" t="e">
        <f t="shared" si="118"/>
        <v>#REF!</v>
      </c>
      <c r="Q502" t="e">
        <f>VLOOKUP(V502,#REF!,4,FALSE)</f>
        <v>#REF!</v>
      </c>
      <c r="R502" s="12" t="e">
        <f>VLOOKUP(V502,#REF!,3,FALSE)</f>
        <v>#REF!</v>
      </c>
      <c r="S502">
        <v>0</v>
      </c>
      <c r="T502">
        <v>0</v>
      </c>
      <c r="U502" t="e">
        <f>IF(W502="","PSSE_Test_"&amp;A502&amp;"_"&amp;#REF!&amp;"_R0"&amp;"_SCR"&amp;ROUND(G502,2)&amp;"_XR"&amp;ROUND(H502,2)&amp;"_P"&amp;E502&amp;"_Q"&amp;VLOOKUP(F502,$AK$3:$AL$7,2,FALSE),"Test_"&amp;A502&amp;"_"&amp;#REF!&amp;"_R0"&amp;"_SCR"&amp;ROUND(G502,2)&amp;"_XR"&amp;ROUND(H502,2)&amp;"_P"&amp;E502&amp;"_Q"&amp;VLOOKUP(F502,$AK$3:$AL$7,2,FALSE)&amp;"_"&amp;W502)</f>
        <v>#REF!</v>
      </c>
      <c r="V502" t="str">
        <f t="shared" si="107"/>
        <v>PSSE_DMAT_HYB_SCR7.06_XR1.63_P1_Q0</v>
      </c>
    </row>
    <row r="503" spans="1:22" x14ac:dyDescent="0.25">
      <c r="A503" s="4" t="s">
        <v>259</v>
      </c>
      <c r="B503" s="4" t="s">
        <v>17</v>
      </c>
      <c r="C503" t="s">
        <v>41</v>
      </c>
      <c r="E503">
        <v>1</v>
      </c>
      <c r="F503">
        <v>0</v>
      </c>
      <c r="G503" s="7">
        <v>4.53</v>
      </c>
      <c r="H503" s="7">
        <v>1.21</v>
      </c>
      <c r="I503" t="e">
        <f>VLOOKUP(V503,#REF!,2,FALSE)</f>
        <v>#REF!</v>
      </c>
      <c r="J503">
        <v>0</v>
      </c>
      <c r="K503">
        <v>0</v>
      </c>
      <c r="L503">
        <v>0</v>
      </c>
      <c r="M503" t="e">
        <f t="shared" si="116"/>
        <v>#REF!</v>
      </c>
      <c r="N503" t="e">
        <f t="shared" si="117"/>
        <v>#REF!</v>
      </c>
      <c r="O503" t="e">
        <f>#REF!^2/((G503*#REF!)*(SQRT(1+H503^2)))</f>
        <v>#REF!</v>
      </c>
      <c r="P503" t="e">
        <f t="shared" si="118"/>
        <v>#REF!</v>
      </c>
      <c r="Q503" t="e">
        <f>VLOOKUP(V503,#REF!,4,FALSE)</f>
        <v>#REF!</v>
      </c>
      <c r="R503" s="12" t="e">
        <f>VLOOKUP(V503,#REF!,3,FALSE)</f>
        <v>#REF!</v>
      </c>
      <c r="S503">
        <v>0</v>
      </c>
      <c r="T503">
        <v>0</v>
      </c>
      <c r="U503" t="e">
        <f>IF(W503="","PSSE_Test_"&amp;A503&amp;"_"&amp;#REF!&amp;"_R0"&amp;"_SCR"&amp;ROUND(G503,2)&amp;"_XR"&amp;ROUND(H503,2)&amp;"_P"&amp;E503&amp;"_Q"&amp;VLOOKUP(F503,$AK$3:$AL$7,2,FALSE),"Test_"&amp;A503&amp;"_"&amp;#REF!&amp;"_R0"&amp;"_SCR"&amp;ROUND(G503,2)&amp;"_XR"&amp;ROUND(H503,2)&amp;"_P"&amp;E503&amp;"_Q"&amp;VLOOKUP(F503,$AK$3:$AL$7,2,FALSE)&amp;"_"&amp;W503)</f>
        <v>#REF!</v>
      </c>
      <c r="V503" t="str">
        <f t="shared" si="107"/>
        <v>PSSE_DMAT_HYB_SCR4.53_XR1.21_P1_Q0</v>
      </c>
    </row>
    <row r="504" spans="1:22" x14ac:dyDescent="0.25">
      <c r="A504" s="4" t="s">
        <v>194</v>
      </c>
      <c r="B504" s="4" t="s">
        <v>17</v>
      </c>
      <c r="C504" t="s">
        <v>50</v>
      </c>
      <c r="E504">
        <v>1</v>
      </c>
      <c r="F504">
        <v>0</v>
      </c>
      <c r="G504" s="7">
        <v>1000</v>
      </c>
      <c r="H504" s="7">
        <v>10</v>
      </c>
      <c r="I504" t="e">
        <f>VLOOKUP(V504,#REF!,2,FALSE)</f>
        <v>#REF!</v>
      </c>
      <c r="J504">
        <v>0</v>
      </c>
      <c r="K504">
        <v>0</v>
      </c>
      <c r="L504">
        <v>0.32500000000000001</v>
      </c>
      <c r="M504" t="e">
        <f t="shared" si="116"/>
        <v>#REF!</v>
      </c>
      <c r="N504">
        <f t="shared" si="117"/>
        <v>0</v>
      </c>
      <c r="O504" t="e">
        <f>#REF!^2/((G504*#REF!)*(SQRT(1+H504^2)))</f>
        <v>#REF!</v>
      </c>
      <c r="P504">
        <v>1.0342445736872601</v>
      </c>
      <c r="Q504" t="e">
        <f>VLOOKUP(V504,#REF!,4,FALSE)</f>
        <v>#REF!</v>
      </c>
      <c r="R504" s="12" t="e">
        <f>VLOOKUP(V504,#REF!,3,FALSE)</f>
        <v>#REF!</v>
      </c>
      <c r="S504">
        <v>0</v>
      </c>
      <c r="T504">
        <v>0</v>
      </c>
      <c r="U504" t="e">
        <f>IF(W504="","PSSE_Test_"&amp;A504&amp;"_"&amp;#REF!&amp;"_R0"&amp;"_SCR"&amp;ROUND(G504,2)&amp;"_XR"&amp;ROUND(H504,2)&amp;"_P"&amp;E504&amp;"_Q"&amp;VLOOKUP(F504,$AK$3:$AL$7,2,FALSE),"Test_"&amp;A504&amp;"_"&amp;#REF!&amp;"_R0"&amp;"_SCR"&amp;ROUND(G504,2)&amp;"_XR"&amp;ROUND(H504,2)&amp;"_P"&amp;E504&amp;"_Q"&amp;VLOOKUP(F504,$AK$3:$AL$7,2,FALSE)&amp;"_"&amp;W504)</f>
        <v>#REF!</v>
      </c>
      <c r="V504" t="str">
        <f t="shared" si="107"/>
        <v>PSSE_DMAT_HYB_SCR1000_XR10_P1_Q0</v>
      </c>
    </row>
    <row r="505" spans="1:22" x14ac:dyDescent="0.25">
      <c r="A505" s="4" t="s">
        <v>195</v>
      </c>
      <c r="B505" s="4" t="s">
        <v>17</v>
      </c>
      <c r="C505" t="s">
        <v>63</v>
      </c>
      <c r="E505">
        <v>0</v>
      </c>
      <c r="F505">
        <v>0</v>
      </c>
      <c r="G505" s="7">
        <v>4.53</v>
      </c>
      <c r="H505" s="7">
        <v>1.22</v>
      </c>
      <c r="I505">
        <v>1.03</v>
      </c>
      <c r="J505">
        <v>0</v>
      </c>
      <c r="K505">
        <v>0</v>
      </c>
      <c r="L505">
        <v>0</v>
      </c>
      <c r="M505" t="e">
        <f t="shared" si="116"/>
        <v>#REF!</v>
      </c>
      <c r="N505" t="e">
        <f t="shared" si="117"/>
        <v>#REF!</v>
      </c>
      <c r="O505" t="e">
        <f>#REF!^2/((G505*#REF!)*(SQRT(1+H505^2)))</f>
        <v>#REF!</v>
      </c>
      <c r="P505" t="e">
        <f>O505*H505/(2*PI()*50)</f>
        <v>#REF!</v>
      </c>
      <c r="Q505">
        <v>1</v>
      </c>
      <c r="R505" s="12">
        <v>1.03</v>
      </c>
      <c r="S505">
        <v>0</v>
      </c>
      <c r="T505">
        <v>0</v>
      </c>
      <c r="U505" t="e">
        <f>IF(W505="","PSSE_Test_"&amp;A505&amp;"_"&amp;#REF!&amp;"_R0"&amp;"_SCR"&amp;ROUND(G505,2)&amp;"_XR"&amp;ROUND(H505,2)&amp;"_P"&amp;E505&amp;"_Q"&amp;VLOOKUP(F505,$AK$3:$AL$7,2,FALSE),"Test_"&amp;A505&amp;"_"&amp;#REF!&amp;"_R0"&amp;"_SCR"&amp;ROUND(G505,2)&amp;"_XR"&amp;ROUND(H505,2)&amp;"_P"&amp;E505&amp;"_Q"&amp;VLOOKUP(F505,$AK$3:$AL$7,2,FALSE)&amp;"_"&amp;W505)</f>
        <v>#REF!</v>
      </c>
      <c r="V505" t="str">
        <f t="shared" si="107"/>
        <v>PSSE_DMAT_HYB_SCR4.53_XR1.22_P0_Q0</v>
      </c>
    </row>
    <row r="506" spans="1:22" x14ac:dyDescent="0.25">
      <c r="A506" s="4" t="s">
        <v>196</v>
      </c>
      <c r="B506" s="4" t="s">
        <v>17</v>
      </c>
      <c r="C506" t="s">
        <v>49</v>
      </c>
      <c r="E506">
        <v>0</v>
      </c>
      <c r="F506">
        <v>0</v>
      </c>
      <c r="G506" s="7">
        <v>4.53</v>
      </c>
      <c r="H506" s="7">
        <v>1.22</v>
      </c>
      <c r="I506">
        <v>1.03</v>
      </c>
      <c r="J506">
        <v>0</v>
      </c>
      <c r="K506">
        <v>0</v>
      </c>
      <c r="L506">
        <v>0</v>
      </c>
      <c r="M506" t="e">
        <f t="shared" si="116"/>
        <v>#REF!</v>
      </c>
      <c r="N506" t="e">
        <f t="shared" si="117"/>
        <v>#REF!</v>
      </c>
      <c r="O506" t="e">
        <f>#REF!^2/((G506*#REF!)*(SQRT(1+H506^2)))</f>
        <v>#REF!</v>
      </c>
      <c r="P506" t="e">
        <f>O506*H506/(2*PI()*50)</f>
        <v>#REF!</v>
      </c>
      <c r="Q506">
        <v>1</v>
      </c>
      <c r="R506" s="12">
        <v>1.03</v>
      </c>
      <c r="S506">
        <v>0</v>
      </c>
      <c r="T506">
        <v>0</v>
      </c>
      <c r="U506" t="e">
        <f>IF(W506="","PSSE_Test_"&amp;A506&amp;"_"&amp;#REF!&amp;"_R0"&amp;"_SCR"&amp;ROUND(G506,2)&amp;"_XR"&amp;ROUND(H506,2)&amp;"_P"&amp;E506&amp;"_Q"&amp;VLOOKUP(F506,$AK$3:$AL$7,2,FALSE),"Test_"&amp;A506&amp;"_"&amp;#REF!&amp;"_R0"&amp;"_SCR"&amp;ROUND(G506,2)&amp;"_XR"&amp;ROUND(H506,2)&amp;"_P"&amp;E506&amp;"_Q"&amp;VLOOKUP(F506,$AK$3:$AL$7,2,FALSE)&amp;"_"&amp;W506)</f>
        <v>#REF!</v>
      </c>
      <c r="V506" t="str">
        <f t="shared" si="107"/>
        <v>PSSE_DMAT_HYB_SCR4.53_XR1.22_P0_Q0</v>
      </c>
    </row>
    <row r="507" spans="1:22" x14ac:dyDescent="0.25">
      <c r="A507" s="4" t="s">
        <v>197</v>
      </c>
      <c r="B507" s="4" t="s">
        <v>17</v>
      </c>
      <c r="C507" t="s">
        <v>49</v>
      </c>
      <c r="E507">
        <v>1</v>
      </c>
      <c r="F507">
        <v>0</v>
      </c>
      <c r="G507" s="7">
        <v>4.53</v>
      </c>
      <c r="H507" s="7">
        <v>1.21</v>
      </c>
      <c r="I507">
        <v>1.03</v>
      </c>
      <c r="J507">
        <v>0</v>
      </c>
      <c r="K507">
        <v>0</v>
      </c>
      <c r="L507">
        <v>0</v>
      </c>
      <c r="M507" t="e">
        <f t="shared" si="116"/>
        <v>#REF!</v>
      </c>
      <c r="N507" t="e">
        <f t="shared" si="117"/>
        <v>#REF!</v>
      </c>
      <c r="O507" t="e">
        <f>#REF!^2/((G507*#REF!)*(SQRT(1+H507^2)))</f>
        <v>#REF!</v>
      </c>
      <c r="P507" t="e">
        <f>O507*H507/(2*PI()*50)</f>
        <v>#REF!</v>
      </c>
      <c r="Q507">
        <v>1</v>
      </c>
      <c r="R507" s="12">
        <v>1.03</v>
      </c>
      <c r="S507">
        <v>0</v>
      </c>
      <c r="T507">
        <v>0</v>
      </c>
      <c r="U507" t="e">
        <f>IF(W507="","PSSE_Test_"&amp;A507&amp;"_"&amp;#REF!&amp;"_R0"&amp;"_SCR"&amp;ROUND(G507,2)&amp;"_XR"&amp;ROUND(H507,2)&amp;"_P"&amp;E507&amp;"_Q"&amp;VLOOKUP(F507,$AK$3:$AL$7,2,FALSE),"Test_"&amp;A507&amp;"_"&amp;#REF!&amp;"_R0"&amp;"_SCR"&amp;ROUND(G507,2)&amp;"_XR"&amp;ROUND(H507,2)&amp;"_P"&amp;E507&amp;"_Q"&amp;VLOOKUP(F507,$AK$3:$AL$7,2,FALSE)&amp;"_"&amp;W507)</f>
        <v>#REF!</v>
      </c>
      <c r="V507" t="str">
        <f t="shared" si="107"/>
        <v>PSSE_DMAT_HYB_SCR4.53_XR1.21_P1_Q0</v>
      </c>
    </row>
    <row r="508" spans="1:22" x14ac:dyDescent="0.25">
      <c r="A508" s="4" t="s">
        <v>198</v>
      </c>
      <c r="B508" s="4" t="s">
        <v>17</v>
      </c>
      <c r="C508" t="s">
        <v>48</v>
      </c>
      <c r="E508">
        <v>0</v>
      </c>
      <c r="F508">
        <v>0</v>
      </c>
      <c r="G508" s="7">
        <v>4.53</v>
      </c>
      <c r="H508" s="7">
        <v>1.22</v>
      </c>
      <c r="I508">
        <v>1.03</v>
      </c>
      <c r="J508">
        <v>0</v>
      </c>
      <c r="K508">
        <v>0</v>
      </c>
      <c r="L508">
        <v>0</v>
      </c>
      <c r="M508" t="e">
        <f t="shared" si="116"/>
        <v>#REF!</v>
      </c>
      <c r="N508" t="e">
        <f t="shared" si="117"/>
        <v>#REF!</v>
      </c>
      <c r="O508" t="e">
        <f>#REF!^2/((G508*#REF!)*(SQRT(1+H508^2)))</f>
        <v>#REF!</v>
      </c>
      <c r="P508" t="e">
        <f>O508*H508/(2*PI()*50)</f>
        <v>#REF!</v>
      </c>
      <c r="Q508">
        <v>1</v>
      </c>
      <c r="R508" s="12">
        <v>1.03</v>
      </c>
      <c r="S508">
        <v>0</v>
      </c>
      <c r="T508">
        <v>0</v>
      </c>
      <c r="U508" t="e">
        <f>IF(W508="","PSSE_Test_"&amp;A508&amp;"_"&amp;#REF!&amp;"_R0"&amp;"_SCR"&amp;ROUND(G508,2)&amp;"_XR"&amp;ROUND(H508,2)&amp;"_P"&amp;E508&amp;"_Q"&amp;VLOOKUP(F508,$AK$3:$AL$7,2,FALSE),"Test_"&amp;A508&amp;"_"&amp;#REF!&amp;"_R0"&amp;"_SCR"&amp;ROUND(G508,2)&amp;"_XR"&amp;ROUND(H508,2)&amp;"_P"&amp;E508&amp;"_Q"&amp;VLOOKUP(F508,$AK$3:$AL$7,2,FALSE)&amp;"_"&amp;W508)</f>
        <v>#REF!</v>
      </c>
      <c r="V508" t="str">
        <f t="shared" si="107"/>
        <v>PSSE_DMAT_HYB_SCR4.53_XR1.22_P0_Q0</v>
      </c>
    </row>
    <row r="509" spans="1:22" x14ac:dyDescent="0.25">
      <c r="A509" s="4" t="s">
        <v>199</v>
      </c>
      <c r="B509" s="4" t="s">
        <v>17</v>
      </c>
      <c r="C509" t="s">
        <v>42</v>
      </c>
      <c r="E509">
        <v>0</v>
      </c>
      <c r="F509">
        <v>0</v>
      </c>
      <c r="G509" s="7">
        <v>4.53</v>
      </c>
      <c r="H509" s="7">
        <v>1.22</v>
      </c>
      <c r="I509">
        <v>1.03</v>
      </c>
      <c r="J509">
        <v>0</v>
      </c>
      <c r="K509">
        <v>0</v>
      </c>
      <c r="L509">
        <v>0</v>
      </c>
      <c r="M509" t="e">
        <f t="shared" si="116"/>
        <v>#REF!</v>
      </c>
      <c r="N509" t="e">
        <f t="shared" si="117"/>
        <v>#REF!</v>
      </c>
      <c r="O509" t="e">
        <f>#REF!^2/((G509*#REF!)*(SQRT(1+H509^2)))</f>
        <v>#REF!</v>
      </c>
      <c r="P509" t="e">
        <f>O509*H509/(2*PI()*50)</f>
        <v>#REF!</v>
      </c>
      <c r="Q509">
        <v>1</v>
      </c>
      <c r="R509" s="12">
        <v>1.03</v>
      </c>
      <c r="S509">
        <v>0</v>
      </c>
      <c r="T509">
        <v>0</v>
      </c>
      <c r="U509" t="e">
        <f>IF(W509="","PSSE_Test_"&amp;A509&amp;"_"&amp;#REF!&amp;"_R0"&amp;"_SCR"&amp;ROUND(G509,2)&amp;"_XR"&amp;ROUND(H509,2)&amp;"_P"&amp;E509&amp;"_Q"&amp;VLOOKUP(F509,$AK$3:$AL$7,2,FALSE),"Test_"&amp;A509&amp;"_"&amp;#REF!&amp;"_R0"&amp;"_SCR"&amp;ROUND(G509,2)&amp;"_XR"&amp;ROUND(H509,2)&amp;"_P"&amp;E509&amp;"_Q"&amp;VLOOKUP(F509,$AK$3:$AL$7,2,FALSE)&amp;"_"&amp;W509)</f>
        <v>#REF!</v>
      </c>
      <c r="V509" t="str">
        <f t="shared" si="107"/>
        <v>PSSE_DMAT_HYB_SCR4.53_XR1.22_P0_Q0</v>
      </c>
    </row>
    <row r="510" spans="1:22" s="15" customFormat="1" x14ac:dyDescent="0.25">
      <c r="A510" s="15" t="s">
        <v>295</v>
      </c>
      <c r="B510" s="4" t="s">
        <v>17</v>
      </c>
      <c r="C510" s="15" t="s">
        <v>293</v>
      </c>
      <c r="E510" s="16">
        <v>1</v>
      </c>
      <c r="F510" s="17">
        <v>0</v>
      </c>
      <c r="G510" s="18">
        <v>1000</v>
      </c>
      <c r="H510" s="15">
        <v>10</v>
      </c>
      <c r="I510" s="15">
        <v>1</v>
      </c>
      <c r="J510" s="15">
        <v>0</v>
      </c>
      <c r="K510" s="15">
        <v>0</v>
      </c>
      <c r="L510" s="17">
        <v>0</v>
      </c>
      <c r="M510" s="19">
        <f>(SQRT((100/(G510*[1]Inputs!$B$9)*T510)^2/(H510^2+1)))*([1]Inputs!$B$8^2/100)</f>
        <v>0</v>
      </c>
      <c r="N510" s="19">
        <f>SQRT((([1]Inputs!$B$8^2/100)*100/(G510*[1]Inputs!$B$9)*T510)^2-(M510)^2)/(2*PI()*50)</f>
        <v>0</v>
      </c>
      <c r="O510" s="15">
        <f>SQRT((100/(G510*[1]Inputs!$B$9))^2/(H510^2+1))*[1]Inputs!$B$8^2/100</f>
        <v>2.5083229169876809E-2</v>
      </c>
      <c r="P510" s="15">
        <f>SQRT((100/(G510*[1]Inputs!$B$9))^2-SQRT((100/(G510*[1]Inputs!$B$9))^2/(H510^2+1))^2)*[1]Inputs!$B$8^2/100/2/PI()/50</f>
        <v>7.9842398221854254E-4</v>
      </c>
      <c r="Q510" s="15">
        <v>1</v>
      </c>
      <c r="R510" s="15">
        <v>1</v>
      </c>
      <c r="S510" s="15">
        <v>0</v>
      </c>
      <c r="T510" s="17">
        <v>0</v>
      </c>
      <c r="U510" s="15" t="str">
        <f>"PSSE_Test_"&amp;A510&amp;"_MMNT_SCR"&amp;ROUND(G510,2)&amp;"_XR"&amp;ROUND(H510,2)&amp;"_P"&amp;E510&amp;"_Q"&amp;F510</f>
        <v>PSSE_Test_S5251_1_PQ_Con_UV_25deg_MMNT_SCR1000_XR10_P1_Q0</v>
      </c>
      <c r="V510" s="15" t="s">
        <v>307</v>
      </c>
    </row>
    <row r="511" spans="1:22" s="15" customFormat="1" x14ac:dyDescent="0.25">
      <c r="A511" s="15" t="s">
        <v>296</v>
      </c>
      <c r="B511" s="4" t="s">
        <v>17</v>
      </c>
      <c r="C511" s="15" t="s">
        <v>293</v>
      </c>
      <c r="E511" s="16">
        <v>1</v>
      </c>
      <c r="F511" s="17">
        <v>0</v>
      </c>
      <c r="G511" s="18">
        <v>1000</v>
      </c>
      <c r="H511" s="15">
        <v>10</v>
      </c>
      <c r="I511" s="15">
        <v>1</v>
      </c>
      <c r="J511" s="15">
        <v>0</v>
      </c>
      <c r="K511" s="15">
        <v>0</v>
      </c>
      <c r="L511" s="17">
        <v>0</v>
      </c>
      <c r="M511" s="19">
        <f>(SQRT((100/(G511*[1]Inputs!$B$9)*T511)^2/(H511^2+1)))*([1]Inputs!$B$8^2/100)</f>
        <v>0</v>
      </c>
      <c r="N511" s="19">
        <f>SQRT((([1]Inputs!$B$8^2/100)*100/(G511*[1]Inputs!$B$9)*T511)^2-(M511)^2)/(2*PI()*50)</f>
        <v>0</v>
      </c>
      <c r="O511" s="15">
        <f>SQRT((100/(G511*[1]Inputs!$B$9))^2/(H511^2+1))*[1]Inputs!$B$8^2/100</f>
        <v>2.5083229169876809E-2</v>
      </c>
      <c r="P511" s="15">
        <f>SQRT((100/(G511*[1]Inputs!$B$9))^2-SQRT((100/(G511*[1]Inputs!$B$9))^2/(H511^2+1))^2)*[1]Inputs!$B$8^2/100/2/PI()/50</f>
        <v>7.9842398221854254E-4</v>
      </c>
      <c r="Q511" s="15">
        <v>1</v>
      </c>
      <c r="R511" s="15">
        <v>1</v>
      </c>
      <c r="S511" s="15">
        <v>0</v>
      </c>
      <c r="T511" s="17">
        <v>0</v>
      </c>
      <c r="U511" s="15" t="str">
        <f t="shared" ref="U511:U521" si="119">"PSSE_Test_"&amp;A511&amp;"_MMNT_SCR"&amp;ROUND(G511,2)&amp;"_XR"&amp;ROUND(H511,2)&amp;"_P"&amp;E511&amp;"_Q"&amp;F511</f>
        <v>PSSE_Test_S5251_2_PQ_Con_NV_25deg_MMNT_SCR1000_XR10_P1_Q0</v>
      </c>
      <c r="V511" s="15" t="s">
        <v>308</v>
      </c>
    </row>
    <row r="512" spans="1:22" s="15" customFormat="1" x14ac:dyDescent="0.25">
      <c r="A512" s="15" t="s">
        <v>297</v>
      </c>
      <c r="B512" s="4" t="s">
        <v>17</v>
      </c>
      <c r="C512" s="15" t="s">
        <v>293</v>
      </c>
      <c r="E512" s="16">
        <v>1</v>
      </c>
      <c r="F512" s="17">
        <v>0</v>
      </c>
      <c r="G512" s="18">
        <v>1000</v>
      </c>
      <c r="H512" s="15">
        <v>10</v>
      </c>
      <c r="I512" s="15">
        <v>1</v>
      </c>
      <c r="J512" s="15">
        <v>0</v>
      </c>
      <c r="K512" s="15">
        <v>0</v>
      </c>
      <c r="L512" s="17">
        <v>0</v>
      </c>
      <c r="M512" s="19">
        <f>(SQRT((100/(G512*[1]Inputs!$B$9)*T512)^2/(H512^2+1)))*([1]Inputs!$B$8^2/100)</f>
        <v>0</v>
      </c>
      <c r="N512" s="19">
        <f>SQRT((([1]Inputs!$B$8^2/100)*100/(G512*[1]Inputs!$B$9)*T512)^2-(M512)^2)/(2*PI()*50)</f>
        <v>0</v>
      </c>
      <c r="O512" s="15">
        <f>SQRT((100/(G512*[1]Inputs!$B$9))^2/(H512^2+1))*[1]Inputs!$B$8^2/100</f>
        <v>2.5083229169876809E-2</v>
      </c>
      <c r="P512" s="15">
        <f>SQRT((100/(G512*[1]Inputs!$B$9))^2-SQRT((100/(G512*[1]Inputs!$B$9))^2/(H512^2+1))^2)*[1]Inputs!$B$8^2/100/2/PI()/50</f>
        <v>7.9842398221854254E-4</v>
      </c>
      <c r="Q512" s="15">
        <v>1</v>
      </c>
      <c r="R512" s="15">
        <v>1</v>
      </c>
      <c r="S512" s="15">
        <v>0</v>
      </c>
      <c r="T512" s="17">
        <v>0</v>
      </c>
      <c r="U512" s="15" t="str">
        <f t="shared" si="119"/>
        <v>PSSE_Test_S5251_3_PQ_Con_OV_25deg_MMNT_SCR1000_XR10_P1_Q0</v>
      </c>
      <c r="V512" s="15" t="s">
        <v>309</v>
      </c>
    </row>
    <row r="513" spans="1:22" s="15" customFormat="1" x14ac:dyDescent="0.25">
      <c r="A513" s="15" t="s">
        <v>298</v>
      </c>
      <c r="B513" s="4" t="s">
        <v>17</v>
      </c>
      <c r="C513" s="15" t="s">
        <v>293</v>
      </c>
      <c r="E513" s="16">
        <v>1</v>
      </c>
      <c r="F513" s="17">
        <v>0</v>
      </c>
      <c r="G513" s="18">
        <v>1000</v>
      </c>
      <c r="H513" s="15">
        <v>10</v>
      </c>
      <c r="I513" s="15">
        <v>1</v>
      </c>
      <c r="J513" s="15">
        <v>0</v>
      </c>
      <c r="K513" s="15">
        <v>0</v>
      </c>
      <c r="L513" s="17">
        <v>0</v>
      </c>
      <c r="M513" s="19">
        <f>(SQRT((100/(G513*[1]Inputs!$B$9)*T513)^2/(H513^2+1)))*([1]Inputs!$B$8^2/100)</f>
        <v>0</v>
      </c>
      <c r="N513" s="19">
        <f>SQRT((([1]Inputs!$B$8^2/100)*100/(G513*[1]Inputs!$B$9)*T513)^2-(M513)^2)/(2*PI()*50)</f>
        <v>0</v>
      </c>
      <c r="O513" s="15">
        <f>SQRT((100/(G513*[1]Inputs!$B$9))^2/(H513^2+1))*[1]Inputs!$B$8^2/100</f>
        <v>2.5083229169876809E-2</v>
      </c>
      <c r="P513" s="15">
        <f>SQRT((100/(G513*[1]Inputs!$B$9))^2-SQRT((100/(G513*[1]Inputs!$B$9))^2/(H513^2+1))^2)*[1]Inputs!$B$8^2/100/2/PI()/50</f>
        <v>7.9842398221854254E-4</v>
      </c>
      <c r="Q513" s="15">
        <v>1</v>
      </c>
      <c r="R513" s="15">
        <v>1</v>
      </c>
      <c r="S513" s="15">
        <v>0</v>
      </c>
      <c r="T513" s="17">
        <v>0</v>
      </c>
      <c r="U513" s="15" t="str">
        <f t="shared" si="119"/>
        <v>PSSE_Test_S5251_4_PQ_Con_UV_50deg_MMNT_SCR1000_XR10_P1_Q0</v>
      </c>
      <c r="V513" s="15" t="s">
        <v>307</v>
      </c>
    </row>
    <row r="514" spans="1:22" s="15" customFormat="1" x14ac:dyDescent="0.25">
      <c r="A514" s="15" t="s">
        <v>299</v>
      </c>
      <c r="B514" s="4" t="s">
        <v>17</v>
      </c>
      <c r="C514" s="15" t="s">
        <v>293</v>
      </c>
      <c r="E514" s="16">
        <v>1</v>
      </c>
      <c r="F514" s="17">
        <v>0</v>
      </c>
      <c r="G514" s="18">
        <v>1000</v>
      </c>
      <c r="H514" s="15">
        <v>10</v>
      </c>
      <c r="I514" s="15">
        <v>1</v>
      </c>
      <c r="J514" s="15">
        <v>0</v>
      </c>
      <c r="K514" s="15">
        <v>0</v>
      </c>
      <c r="L514" s="17">
        <v>0</v>
      </c>
      <c r="M514" s="19">
        <f>(SQRT((100/(G514*[1]Inputs!$B$9)*T514)^2/(H514^2+1)))*([1]Inputs!$B$8^2/100)</f>
        <v>0</v>
      </c>
      <c r="N514" s="19">
        <f>SQRT((([1]Inputs!$B$8^2/100)*100/(G514*[1]Inputs!$B$9)*T514)^2-(M514)^2)/(2*PI()*50)</f>
        <v>0</v>
      </c>
      <c r="O514" s="15">
        <f>SQRT((100/(G514*[1]Inputs!$B$9))^2/(H514^2+1))*[1]Inputs!$B$8^2/100</f>
        <v>2.5083229169876809E-2</v>
      </c>
      <c r="P514" s="15">
        <f>SQRT((100/(G514*[1]Inputs!$B$9))^2-SQRT((100/(G514*[1]Inputs!$B$9))^2/(H514^2+1))^2)*[1]Inputs!$B$8^2/100/2/PI()/50</f>
        <v>7.9842398221854254E-4</v>
      </c>
      <c r="Q514" s="15">
        <v>1</v>
      </c>
      <c r="R514" s="15">
        <v>1</v>
      </c>
      <c r="S514" s="15">
        <v>0</v>
      </c>
      <c r="T514" s="17">
        <v>0</v>
      </c>
      <c r="U514" s="15" t="str">
        <f t="shared" si="119"/>
        <v>PSSE_Test_S5251_5_PQ_Con_NV_50deg_MMNT_SCR1000_XR10_P1_Q0</v>
      </c>
      <c r="V514" s="15" t="s">
        <v>308</v>
      </c>
    </row>
    <row r="515" spans="1:22" s="15" customFormat="1" x14ac:dyDescent="0.25">
      <c r="A515" s="15" t="s">
        <v>300</v>
      </c>
      <c r="B515" s="4" t="s">
        <v>17</v>
      </c>
      <c r="C515" s="15" t="s">
        <v>293</v>
      </c>
      <c r="E515" s="16">
        <v>1</v>
      </c>
      <c r="F515" s="17">
        <v>0</v>
      </c>
      <c r="G515" s="18">
        <v>1000</v>
      </c>
      <c r="H515" s="15">
        <v>10</v>
      </c>
      <c r="I515" s="15">
        <v>1</v>
      </c>
      <c r="J515" s="15">
        <v>0</v>
      </c>
      <c r="K515" s="15">
        <v>0</v>
      </c>
      <c r="L515" s="17">
        <v>0</v>
      </c>
      <c r="M515" s="19">
        <f>(SQRT((100/(G515*[1]Inputs!$B$9)*T515)^2/(H515^2+1)))*([1]Inputs!$B$8^2/100)</f>
        <v>0</v>
      </c>
      <c r="N515" s="19">
        <f>SQRT((([1]Inputs!$B$8^2/100)*100/(G515*[1]Inputs!$B$9)*T515)^2-(M515)^2)/(2*PI()*50)</f>
        <v>0</v>
      </c>
      <c r="O515" s="15">
        <f>SQRT((100/(G515*[1]Inputs!$B$9))^2/(H515^2+1))*[1]Inputs!$B$8^2/100</f>
        <v>2.5083229169876809E-2</v>
      </c>
      <c r="P515" s="15">
        <f>SQRT((100/(G515*[1]Inputs!$B$9))^2-SQRT((100/(G515*[1]Inputs!$B$9))^2/(H515^2+1))^2)*[1]Inputs!$B$8^2/100/2/PI()/50</f>
        <v>7.9842398221854254E-4</v>
      </c>
      <c r="Q515" s="15">
        <v>1</v>
      </c>
      <c r="R515" s="15">
        <v>1</v>
      </c>
      <c r="S515" s="15">
        <v>0</v>
      </c>
      <c r="T515" s="17">
        <v>0</v>
      </c>
      <c r="U515" s="15" t="str">
        <f t="shared" si="119"/>
        <v>PSSE_Test_S5251_6_PQ_Con_OV_50deg_MMNT_SCR1000_XR10_P1_Q0</v>
      </c>
      <c r="V515" s="15" t="s">
        <v>309</v>
      </c>
    </row>
    <row r="516" spans="1:22" s="15" customFormat="1" x14ac:dyDescent="0.25">
      <c r="A516" s="15" t="s">
        <v>301</v>
      </c>
      <c r="B516" s="4" t="s">
        <v>17</v>
      </c>
      <c r="C516" s="15" t="s">
        <v>294</v>
      </c>
      <c r="E516" s="16">
        <v>1</v>
      </c>
      <c r="F516" s="17">
        <v>0</v>
      </c>
      <c r="G516" s="18">
        <v>1000</v>
      </c>
      <c r="H516" s="15">
        <v>10</v>
      </c>
      <c r="I516" s="15">
        <v>1</v>
      </c>
      <c r="J516" s="15">
        <v>0</v>
      </c>
      <c r="K516" s="15">
        <v>0</v>
      </c>
      <c r="L516" s="17">
        <v>0</v>
      </c>
      <c r="M516" s="19">
        <f>(SQRT((100/(G516*[1]Inputs!$B$9)*T516)^2/(H516^2+1)))*([1]Inputs!$B$8^2/100)</f>
        <v>0</v>
      </c>
      <c r="N516" s="19">
        <f>SQRT((([1]Inputs!$B$8^2/100)*100/(G516*[1]Inputs!$B$9)*T516)^2-(M516)^2)/(2*PI()*50)</f>
        <v>0</v>
      </c>
      <c r="O516" s="15">
        <f>SQRT((100/(G516*[1]Inputs!$B$9))^2/(H516^2+1))*[1]Inputs!$B$8^2/100</f>
        <v>2.5083229169876809E-2</v>
      </c>
      <c r="P516" s="15">
        <f>SQRT((100/(G516*[1]Inputs!$B$9))^2-SQRT((100/(G516*[1]Inputs!$B$9))^2/(H516^2+1))^2)*[1]Inputs!$B$8^2/100/2/PI()/50</f>
        <v>7.9842398221854254E-4</v>
      </c>
      <c r="Q516" s="15">
        <v>1</v>
      </c>
      <c r="R516" s="15">
        <v>1</v>
      </c>
      <c r="S516" s="15">
        <v>0</v>
      </c>
      <c r="T516" s="17">
        <v>0</v>
      </c>
      <c r="U516" s="15" t="str">
        <f t="shared" si="119"/>
        <v>PSSE_Test_S5251_7_PQ_UnCon_UV_25deg_MMNT_SCR1000_XR10_P1_Q0</v>
      </c>
      <c r="V516" s="15" t="s">
        <v>310</v>
      </c>
    </row>
    <row r="517" spans="1:22" s="15" customFormat="1" x14ac:dyDescent="0.25">
      <c r="A517" s="15" t="s">
        <v>302</v>
      </c>
      <c r="B517" s="4" t="s">
        <v>17</v>
      </c>
      <c r="C517" s="15" t="s">
        <v>294</v>
      </c>
      <c r="E517" s="16">
        <v>1</v>
      </c>
      <c r="F517" s="17">
        <v>0</v>
      </c>
      <c r="G517" s="18">
        <v>1000</v>
      </c>
      <c r="H517" s="15">
        <v>10</v>
      </c>
      <c r="I517" s="15">
        <v>1</v>
      </c>
      <c r="J517" s="15">
        <v>0</v>
      </c>
      <c r="K517" s="15">
        <v>0</v>
      </c>
      <c r="L517" s="17">
        <v>0</v>
      </c>
      <c r="M517" s="19">
        <f>(SQRT((100/(G517*[1]Inputs!$B$9)*T517)^2/(H517^2+1)))*([1]Inputs!$B$8^2/100)</f>
        <v>0</v>
      </c>
      <c r="N517" s="19">
        <f>SQRT((([1]Inputs!$B$8^2/100)*100/(G517*[1]Inputs!$B$9)*T517)^2-(M517)^2)/(2*PI()*50)</f>
        <v>0</v>
      </c>
      <c r="O517" s="15">
        <f>SQRT((100/(G517*[1]Inputs!$B$9))^2/(H517^2+1))*[1]Inputs!$B$8^2/100</f>
        <v>2.5083229169876809E-2</v>
      </c>
      <c r="P517" s="15">
        <f>SQRT((100/(G517*[1]Inputs!$B$9))^2-SQRT((100/(G517*[1]Inputs!$B$9))^2/(H517^2+1))^2)*[1]Inputs!$B$8^2/100/2/PI()/50</f>
        <v>7.9842398221854254E-4</v>
      </c>
      <c r="Q517" s="15">
        <v>1</v>
      </c>
      <c r="R517" s="15">
        <v>1</v>
      </c>
      <c r="S517" s="15">
        <v>0</v>
      </c>
      <c r="T517" s="17">
        <v>0</v>
      </c>
      <c r="U517" s="15" t="str">
        <f t="shared" si="119"/>
        <v>PSSE_Test_S5251_8_PQ_UnCon_NV_25deg_MMNT_SCR1000_XR10_P1_Q0</v>
      </c>
      <c r="V517" s="15" t="s">
        <v>311</v>
      </c>
    </row>
    <row r="518" spans="1:22" s="15" customFormat="1" x14ac:dyDescent="0.25">
      <c r="A518" s="15" t="s">
        <v>303</v>
      </c>
      <c r="B518" s="4" t="s">
        <v>17</v>
      </c>
      <c r="C518" s="15" t="s">
        <v>294</v>
      </c>
      <c r="E518" s="16">
        <v>1</v>
      </c>
      <c r="F518" s="17">
        <v>0</v>
      </c>
      <c r="G518" s="18">
        <v>1000</v>
      </c>
      <c r="H518" s="15">
        <v>10</v>
      </c>
      <c r="I518" s="15">
        <v>1</v>
      </c>
      <c r="J518" s="15">
        <v>0</v>
      </c>
      <c r="K518" s="15">
        <v>0</v>
      </c>
      <c r="L518" s="17">
        <v>0</v>
      </c>
      <c r="M518" s="19">
        <f>(SQRT((100/(G518*[1]Inputs!$B$9)*T518)^2/(H518^2+1)))*([1]Inputs!$B$8^2/100)</f>
        <v>0</v>
      </c>
      <c r="N518" s="19">
        <f>SQRT((([1]Inputs!$B$8^2/100)*100/(G518*[1]Inputs!$B$9)*T518)^2-(M518)^2)/(2*PI()*50)</f>
        <v>0</v>
      </c>
      <c r="O518" s="15">
        <f>SQRT((100/(G518*[1]Inputs!$B$9))^2/(H518^2+1))*[1]Inputs!$B$8^2/100</f>
        <v>2.5083229169876809E-2</v>
      </c>
      <c r="P518" s="15">
        <f>SQRT((100/(G518*[1]Inputs!$B$9))^2-SQRT((100/(G518*[1]Inputs!$B$9))^2/(H518^2+1))^2)*[1]Inputs!$B$8^2/100/2/PI()/50</f>
        <v>7.9842398221854254E-4</v>
      </c>
      <c r="Q518" s="15">
        <v>1</v>
      </c>
      <c r="R518" s="15">
        <v>1</v>
      </c>
      <c r="S518" s="15">
        <v>0</v>
      </c>
      <c r="T518" s="17">
        <v>0</v>
      </c>
      <c r="U518" s="15" t="str">
        <f t="shared" si="119"/>
        <v>PSSE_Test_S5251_9_PQ_UnCon_OV_25deg_MMNT_SCR1000_XR10_P1_Q0</v>
      </c>
      <c r="V518" s="15" t="s">
        <v>312</v>
      </c>
    </row>
    <row r="519" spans="1:22" s="15" customFormat="1" x14ac:dyDescent="0.25">
      <c r="A519" s="15" t="s">
        <v>304</v>
      </c>
      <c r="B519" s="4" t="s">
        <v>17</v>
      </c>
      <c r="C519" s="15" t="s">
        <v>294</v>
      </c>
      <c r="E519" s="16">
        <v>1</v>
      </c>
      <c r="F519" s="17">
        <v>0</v>
      </c>
      <c r="G519" s="18">
        <v>1000</v>
      </c>
      <c r="H519" s="15">
        <v>10</v>
      </c>
      <c r="I519" s="15">
        <v>1</v>
      </c>
      <c r="J519" s="15">
        <v>0</v>
      </c>
      <c r="K519" s="15">
        <v>0</v>
      </c>
      <c r="L519" s="17">
        <v>0</v>
      </c>
      <c r="M519" s="19">
        <f>(SQRT((100/(G519*[1]Inputs!$B$9)*T519)^2/(H519^2+1)))*([1]Inputs!$B$8^2/100)</f>
        <v>0</v>
      </c>
      <c r="N519" s="19">
        <f>SQRT((([1]Inputs!$B$8^2/100)*100/(G519*[1]Inputs!$B$9)*T519)^2-(M519)^2)/(2*PI()*50)</f>
        <v>0</v>
      </c>
      <c r="O519" s="15">
        <f>SQRT((100/(G519*[1]Inputs!$B$9))^2/(H519^2+1))*[1]Inputs!$B$8^2/100</f>
        <v>2.5083229169876809E-2</v>
      </c>
      <c r="P519" s="15">
        <f>SQRT((100/(G519*[1]Inputs!$B$9))^2-SQRT((100/(G519*[1]Inputs!$B$9))^2/(H519^2+1))^2)*[1]Inputs!$B$8^2/100/2/PI()/50</f>
        <v>7.9842398221854254E-4</v>
      </c>
      <c r="Q519" s="15">
        <v>1</v>
      </c>
      <c r="R519" s="15">
        <v>1</v>
      </c>
      <c r="S519" s="15">
        <v>0</v>
      </c>
      <c r="T519" s="17">
        <v>0</v>
      </c>
      <c r="U519" s="15" t="str">
        <f t="shared" si="119"/>
        <v>PSSE_Test_S5251_10_PQ_UnCon_UV_50deg_MMNT_SCR1000_XR10_P1_Q0</v>
      </c>
      <c r="V519" s="15" t="s">
        <v>310</v>
      </c>
    </row>
    <row r="520" spans="1:22" s="15" customFormat="1" x14ac:dyDescent="0.25">
      <c r="A520" s="15" t="s">
        <v>305</v>
      </c>
      <c r="B520" s="4" t="s">
        <v>17</v>
      </c>
      <c r="C520" s="15" t="s">
        <v>294</v>
      </c>
      <c r="E520" s="16">
        <v>1</v>
      </c>
      <c r="F520" s="17">
        <v>0</v>
      </c>
      <c r="G520" s="18">
        <v>1000</v>
      </c>
      <c r="H520" s="15">
        <v>10</v>
      </c>
      <c r="I520" s="15">
        <v>1</v>
      </c>
      <c r="J520" s="15">
        <v>0</v>
      </c>
      <c r="K520" s="15">
        <v>0</v>
      </c>
      <c r="L520" s="17">
        <v>0</v>
      </c>
      <c r="M520" s="19">
        <f>(SQRT((100/(G520*[1]Inputs!$B$9)*T520)^2/(H520^2+1)))*([1]Inputs!$B$8^2/100)</f>
        <v>0</v>
      </c>
      <c r="N520" s="19">
        <f>SQRT((([1]Inputs!$B$8^2/100)*100/(G520*[1]Inputs!$B$9)*T520)^2-(M520)^2)/(2*PI()*50)</f>
        <v>0</v>
      </c>
      <c r="O520" s="15">
        <f>SQRT((100/(G520*[1]Inputs!$B$9))^2/(H520^2+1))*[1]Inputs!$B$8^2/100</f>
        <v>2.5083229169876809E-2</v>
      </c>
      <c r="P520" s="15">
        <f>SQRT((100/(G520*[1]Inputs!$B$9))^2-SQRT((100/(G520*[1]Inputs!$B$9))^2/(H520^2+1))^2)*[1]Inputs!$B$8^2/100/2/PI()/50</f>
        <v>7.9842398221854254E-4</v>
      </c>
      <c r="Q520" s="15">
        <v>1</v>
      </c>
      <c r="R520" s="15">
        <v>1</v>
      </c>
      <c r="S520" s="15">
        <v>0</v>
      </c>
      <c r="T520" s="17">
        <v>0</v>
      </c>
      <c r="U520" s="15" t="str">
        <f t="shared" si="119"/>
        <v>PSSE_Test_S5251_11_PQ_UnCon_NV_50deg_MMNT_SCR1000_XR10_P1_Q0</v>
      </c>
      <c r="V520" s="15" t="s">
        <v>311</v>
      </c>
    </row>
    <row r="521" spans="1:22" s="15" customFormat="1" x14ac:dyDescent="0.25">
      <c r="A521" s="15" t="s">
        <v>306</v>
      </c>
      <c r="B521" s="4" t="s">
        <v>17</v>
      </c>
      <c r="C521" s="15" t="s">
        <v>294</v>
      </c>
      <c r="E521" s="16">
        <v>1</v>
      </c>
      <c r="F521" s="17">
        <v>0</v>
      </c>
      <c r="G521" s="18">
        <v>1000</v>
      </c>
      <c r="H521" s="15">
        <v>10</v>
      </c>
      <c r="I521" s="15">
        <v>1</v>
      </c>
      <c r="J521" s="15">
        <v>0</v>
      </c>
      <c r="K521" s="15">
        <v>0</v>
      </c>
      <c r="L521" s="17">
        <v>0</v>
      </c>
      <c r="M521" s="19">
        <f>(SQRT((100/(G521*[1]Inputs!$B$9)*T521)^2/(H521^2+1)))*([1]Inputs!$B$8^2/100)</f>
        <v>0</v>
      </c>
      <c r="N521" s="19">
        <f>SQRT((([1]Inputs!$B$8^2/100)*100/(G521*[1]Inputs!$B$9)*T521)^2-(M521)^2)/(2*PI()*50)</f>
        <v>0</v>
      </c>
      <c r="O521" s="15">
        <f>SQRT((100/(G521*[1]Inputs!$B$9))^2/(H521^2+1))*[1]Inputs!$B$8^2/100</f>
        <v>2.5083229169876809E-2</v>
      </c>
      <c r="P521" s="15">
        <f>SQRT((100/(G521*[1]Inputs!$B$9))^2-SQRT((100/(G521*[1]Inputs!$B$9))^2/(H521^2+1))^2)*[1]Inputs!$B$8^2/100/2/PI()/50</f>
        <v>7.9842398221854254E-4</v>
      </c>
      <c r="Q521" s="15">
        <v>1</v>
      </c>
      <c r="R521" s="15">
        <v>1</v>
      </c>
      <c r="S521" s="15">
        <v>0</v>
      </c>
      <c r="T521" s="17">
        <v>0</v>
      </c>
      <c r="U521" s="15" t="str">
        <f t="shared" si="119"/>
        <v>PSSE_Test_S5251_12_PQ_UnCon_OV_50deg_MMNT_SCR1000_XR10_P1_Q0</v>
      </c>
      <c r="V521" s="15" t="s">
        <v>312</v>
      </c>
    </row>
    <row r="522" spans="1:22" x14ac:dyDescent="0.25">
      <c r="B522" s="4" t="s">
        <v>17</v>
      </c>
    </row>
    <row r="523" spans="1:22" x14ac:dyDescent="0.25">
      <c r="B523" s="4" t="s">
        <v>17</v>
      </c>
    </row>
    <row r="524" spans="1:22" x14ac:dyDescent="0.25">
      <c r="B524" s="4" t="s">
        <v>17</v>
      </c>
    </row>
    <row r="525" spans="1:22" x14ac:dyDescent="0.25">
      <c r="B525" s="4" t="s">
        <v>17</v>
      </c>
    </row>
    <row r="526" spans="1:22" x14ac:dyDescent="0.25">
      <c r="B526" s="4" t="s">
        <v>17</v>
      </c>
    </row>
    <row r="527" spans="1:22" x14ac:dyDescent="0.25">
      <c r="B527" s="4" t="s">
        <v>17</v>
      </c>
    </row>
    <row r="528" spans="1:22" x14ac:dyDescent="0.25">
      <c r="B528" s="4" t="s">
        <v>17</v>
      </c>
    </row>
    <row r="529" spans="2:35" x14ac:dyDescent="0.25">
      <c r="B529" s="4" t="s">
        <v>17</v>
      </c>
    </row>
    <row r="530" spans="2:35" x14ac:dyDescent="0.25">
      <c r="B530" s="4" t="s">
        <v>17</v>
      </c>
    </row>
    <row r="531" spans="2:35" x14ac:dyDescent="0.25">
      <c r="B531" s="4" t="s">
        <v>17</v>
      </c>
      <c r="AH531" s="7"/>
      <c r="AI531" s="7"/>
    </row>
    <row r="532" spans="2:35" x14ac:dyDescent="0.25">
      <c r="B532" s="4" t="s">
        <v>17</v>
      </c>
      <c r="AH532" s="7"/>
      <c r="AI532" s="7"/>
    </row>
    <row r="533" spans="2:35" x14ac:dyDescent="0.25">
      <c r="B533" s="4" t="s">
        <v>17</v>
      </c>
      <c r="AH533" s="7"/>
      <c r="AI533" s="7"/>
    </row>
    <row r="534" spans="2:35" x14ac:dyDescent="0.25">
      <c r="B534" s="4" t="s">
        <v>17</v>
      </c>
      <c r="AH534" s="7"/>
      <c r="AI534" s="7"/>
    </row>
    <row r="535" spans="2:35" x14ac:dyDescent="0.25">
      <c r="B535" s="4" t="s">
        <v>17</v>
      </c>
      <c r="AH535" s="7"/>
      <c r="AI535" s="7"/>
    </row>
    <row r="536" spans="2:35" x14ac:dyDescent="0.25">
      <c r="B536" s="4" t="s">
        <v>17</v>
      </c>
      <c r="AH536" s="7"/>
      <c r="AI536" s="7"/>
    </row>
    <row r="537" spans="2:35" x14ac:dyDescent="0.25">
      <c r="B537" s="4" t="s">
        <v>17</v>
      </c>
      <c r="AH537" s="7"/>
      <c r="AI537" s="7"/>
    </row>
    <row r="538" spans="2:35" x14ac:dyDescent="0.25">
      <c r="B538" s="4" t="s">
        <v>17</v>
      </c>
      <c r="AH538" s="7"/>
      <c r="AI538" s="7"/>
    </row>
    <row r="539" spans="2:35" x14ac:dyDescent="0.25">
      <c r="B539" s="4" t="s">
        <v>17</v>
      </c>
      <c r="AH539" s="7"/>
      <c r="AI539" s="7"/>
    </row>
    <row r="540" spans="2:35" x14ac:dyDescent="0.25">
      <c r="B540" s="4" t="s">
        <v>17</v>
      </c>
      <c r="AH540" s="7"/>
      <c r="AI540" s="7"/>
    </row>
    <row r="541" spans="2:35" x14ac:dyDescent="0.25">
      <c r="B541" s="4" t="s">
        <v>17</v>
      </c>
      <c r="AH541" s="7"/>
      <c r="AI541" s="7"/>
    </row>
    <row r="542" spans="2:35" x14ac:dyDescent="0.25">
      <c r="B542" s="4" t="s">
        <v>17</v>
      </c>
      <c r="AH542" s="7"/>
      <c r="AI542" s="7"/>
    </row>
    <row r="543" spans="2:35" x14ac:dyDescent="0.25">
      <c r="B543" s="4" t="s">
        <v>17</v>
      </c>
      <c r="AH543" s="7"/>
      <c r="AI543" s="7"/>
    </row>
    <row r="544" spans="2:35" x14ac:dyDescent="0.25">
      <c r="B544" s="4" t="s">
        <v>17</v>
      </c>
      <c r="AH544" s="7"/>
      <c r="AI544" s="7"/>
    </row>
    <row r="545" spans="2:35" x14ac:dyDescent="0.25">
      <c r="B545" s="4" t="s">
        <v>17</v>
      </c>
      <c r="AH545" s="7"/>
      <c r="AI545" s="7"/>
    </row>
    <row r="546" spans="2:35" x14ac:dyDescent="0.25">
      <c r="B546" s="4" t="s">
        <v>17</v>
      </c>
      <c r="AH546" s="7"/>
      <c r="AI546" s="7"/>
    </row>
    <row r="547" spans="2:35" x14ac:dyDescent="0.25">
      <c r="B547" s="4" t="s">
        <v>17</v>
      </c>
      <c r="AH547" s="7"/>
      <c r="AI547" s="7"/>
    </row>
    <row r="548" spans="2:35" x14ac:dyDescent="0.25">
      <c r="B548" s="4" t="s">
        <v>17</v>
      </c>
      <c r="AH548" s="7"/>
      <c r="AI548" s="7"/>
    </row>
    <row r="549" spans="2:35" x14ac:dyDescent="0.25">
      <c r="B549" s="4" t="s">
        <v>17</v>
      </c>
      <c r="AH549" s="7"/>
      <c r="AI549" s="7"/>
    </row>
    <row r="550" spans="2:35" x14ac:dyDescent="0.25">
      <c r="B550" s="4" t="s">
        <v>17</v>
      </c>
      <c r="AH550" s="7"/>
      <c r="AI550" s="7"/>
    </row>
    <row r="551" spans="2:35" x14ac:dyDescent="0.25">
      <c r="B551" s="4" t="s">
        <v>17</v>
      </c>
      <c r="AH551" s="7"/>
      <c r="AI551" s="7"/>
    </row>
    <row r="552" spans="2:35" x14ac:dyDescent="0.25">
      <c r="B552" s="4" t="s">
        <v>17</v>
      </c>
      <c r="AH552" s="7"/>
      <c r="AI552" s="7"/>
    </row>
    <row r="553" spans="2:35" x14ac:dyDescent="0.25">
      <c r="B553" s="4" t="s">
        <v>17</v>
      </c>
      <c r="AH553" s="7"/>
      <c r="AI553" s="7"/>
    </row>
    <row r="554" spans="2:35" x14ac:dyDescent="0.25">
      <c r="B554" s="4" t="s">
        <v>17</v>
      </c>
      <c r="AH554" s="7"/>
      <c r="AI554" s="7"/>
    </row>
    <row r="555" spans="2:35" x14ac:dyDescent="0.25">
      <c r="B555" s="4" t="s">
        <v>17</v>
      </c>
      <c r="AH555" s="7"/>
      <c r="AI555" s="7"/>
    </row>
    <row r="556" spans="2:35" x14ac:dyDescent="0.25">
      <c r="B556" s="4" t="s">
        <v>17</v>
      </c>
      <c r="AH556" s="7"/>
      <c r="AI556" s="7"/>
    </row>
    <row r="557" spans="2:35" x14ac:dyDescent="0.25">
      <c r="B557" s="4" t="s">
        <v>17</v>
      </c>
      <c r="X557" s="3"/>
      <c r="AH557" s="7"/>
      <c r="AI557" s="7"/>
    </row>
    <row r="558" spans="2:35" x14ac:dyDescent="0.25">
      <c r="B558" s="4" t="s">
        <v>17</v>
      </c>
      <c r="X558" s="3"/>
      <c r="AH558" s="7"/>
      <c r="AI558" s="7"/>
    </row>
    <row r="559" spans="2:35" x14ac:dyDescent="0.25">
      <c r="B559" s="4" t="s">
        <v>17</v>
      </c>
      <c r="X559" s="3"/>
      <c r="AH559" s="7"/>
      <c r="AI559" s="7"/>
    </row>
    <row r="560" spans="2:35" x14ac:dyDescent="0.25">
      <c r="B560" s="4" t="s">
        <v>17</v>
      </c>
      <c r="X560" s="3"/>
      <c r="AH560" s="7"/>
      <c r="AI560" s="7"/>
    </row>
    <row r="561" spans="2:35" s="5" customFormat="1" x14ac:dyDescent="0.25">
      <c r="B561" s="4" t="s">
        <v>17</v>
      </c>
      <c r="K561"/>
      <c r="X561" s="6"/>
      <c r="Y561"/>
      <c r="AH561" s="7"/>
      <c r="AI561" s="7"/>
    </row>
    <row r="562" spans="2:35" s="5" customFormat="1" x14ac:dyDescent="0.25">
      <c r="B562" s="4" t="s">
        <v>17</v>
      </c>
      <c r="K562"/>
      <c r="X562" s="6"/>
      <c r="Y562"/>
      <c r="AH562" s="7"/>
      <c r="AI562" s="7"/>
    </row>
    <row r="563" spans="2:35" x14ac:dyDescent="0.25">
      <c r="B563" s="4" t="s">
        <v>17</v>
      </c>
      <c r="X563" s="3"/>
      <c r="AH563" s="7"/>
      <c r="AI563" s="7"/>
    </row>
    <row r="564" spans="2:35" x14ac:dyDescent="0.25">
      <c r="B564" s="4" t="s">
        <v>17</v>
      </c>
      <c r="X564" s="3"/>
      <c r="AH564" s="7"/>
      <c r="AI564" s="7"/>
    </row>
    <row r="565" spans="2:35" x14ac:dyDescent="0.25">
      <c r="B565" s="4" t="s">
        <v>17</v>
      </c>
      <c r="X565" s="3"/>
      <c r="AH565" s="7"/>
      <c r="AI565" s="7"/>
    </row>
    <row r="566" spans="2:35" x14ac:dyDescent="0.25">
      <c r="B566" s="4" t="s">
        <v>17</v>
      </c>
      <c r="X566" s="3"/>
      <c r="AH566" s="7"/>
      <c r="AI566" s="7"/>
    </row>
    <row r="567" spans="2:35" x14ac:dyDescent="0.25">
      <c r="B567" s="4" t="s">
        <v>17</v>
      </c>
      <c r="X567" s="3"/>
      <c r="AH567" s="7"/>
      <c r="AI567" s="7"/>
    </row>
    <row r="568" spans="2:35" x14ac:dyDescent="0.25">
      <c r="B568" s="4" t="s">
        <v>17</v>
      </c>
      <c r="X568" s="3"/>
      <c r="AH568" s="7"/>
      <c r="AI568" s="7"/>
    </row>
    <row r="569" spans="2:35" x14ac:dyDescent="0.25">
      <c r="B569" s="4" t="s">
        <v>17</v>
      </c>
      <c r="X569" s="3"/>
      <c r="AH569" s="7"/>
      <c r="AI569" s="7"/>
    </row>
    <row r="570" spans="2:35" x14ac:dyDescent="0.25">
      <c r="B570" s="4" t="s">
        <v>17</v>
      </c>
      <c r="X570" s="3"/>
      <c r="AH570" s="7"/>
      <c r="AI570" s="7"/>
    </row>
    <row r="571" spans="2:35" x14ac:dyDescent="0.25">
      <c r="B571" s="4" t="s">
        <v>17</v>
      </c>
      <c r="X571" s="3"/>
      <c r="AH571" s="7"/>
      <c r="AI571" s="7"/>
    </row>
    <row r="572" spans="2:35" x14ac:dyDescent="0.25">
      <c r="B572" s="4" t="s">
        <v>17</v>
      </c>
      <c r="X572" s="3"/>
      <c r="AH572" s="7"/>
      <c r="AI572" s="7"/>
    </row>
    <row r="573" spans="2:35" x14ac:dyDescent="0.25">
      <c r="B573" s="4" t="s">
        <v>17</v>
      </c>
      <c r="X573" s="3"/>
      <c r="AH573" s="7"/>
      <c r="AI573" s="7"/>
    </row>
    <row r="574" spans="2:35" x14ac:dyDescent="0.25">
      <c r="B574" s="4" t="s">
        <v>17</v>
      </c>
      <c r="X574" s="3"/>
      <c r="AH574" s="7"/>
      <c r="AI574" s="7"/>
    </row>
    <row r="575" spans="2:35" x14ac:dyDescent="0.25">
      <c r="B575" s="4" t="s">
        <v>17</v>
      </c>
      <c r="X575" s="3"/>
      <c r="AH575" s="7"/>
      <c r="AI575" s="7"/>
    </row>
    <row r="576" spans="2:35" x14ac:dyDescent="0.25">
      <c r="B576" s="4" t="s">
        <v>17</v>
      </c>
      <c r="X576" s="3"/>
      <c r="AH576" s="7"/>
      <c r="AI576" s="7"/>
    </row>
    <row r="577" spans="2:35" x14ac:dyDescent="0.25">
      <c r="B577" s="4" t="s">
        <v>17</v>
      </c>
      <c r="X577" s="3"/>
      <c r="AH577" s="7"/>
      <c r="AI577" s="7"/>
    </row>
    <row r="578" spans="2:35" x14ac:dyDescent="0.25">
      <c r="B578" s="4" t="s">
        <v>17</v>
      </c>
      <c r="X578" s="3"/>
      <c r="AH578" s="7"/>
      <c r="AI578" s="7"/>
    </row>
    <row r="579" spans="2:35" x14ac:dyDescent="0.25">
      <c r="B579" s="4" t="s">
        <v>17</v>
      </c>
      <c r="X579" s="3"/>
      <c r="AH579" s="7"/>
      <c r="AI579" s="7"/>
    </row>
    <row r="580" spans="2:35" x14ac:dyDescent="0.25">
      <c r="B580" s="4" t="s">
        <v>17</v>
      </c>
      <c r="X580" s="3"/>
      <c r="AH580" s="7"/>
      <c r="AI580" s="7"/>
    </row>
    <row r="581" spans="2:35" x14ac:dyDescent="0.25">
      <c r="B581" s="4" t="s">
        <v>17</v>
      </c>
      <c r="AH581" s="7"/>
      <c r="AI581" s="7"/>
    </row>
    <row r="582" spans="2:35" x14ac:dyDescent="0.25">
      <c r="B582" s="4" t="s">
        <v>17</v>
      </c>
      <c r="AH582" s="7"/>
      <c r="AI582" s="7"/>
    </row>
    <row r="583" spans="2:35" x14ac:dyDescent="0.25">
      <c r="B583" s="4" t="s">
        <v>17</v>
      </c>
      <c r="AH583" s="7"/>
      <c r="AI583" s="7"/>
    </row>
    <row r="584" spans="2:35" x14ac:dyDescent="0.25">
      <c r="B584" s="4" t="s">
        <v>17</v>
      </c>
      <c r="AH584" s="7"/>
      <c r="AI584" s="7"/>
    </row>
    <row r="585" spans="2:35" x14ac:dyDescent="0.25">
      <c r="B585" s="4" t="s">
        <v>17</v>
      </c>
      <c r="AH585" s="7"/>
      <c r="AI585" s="7"/>
    </row>
    <row r="586" spans="2:35" x14ac:dyDescent="0.25">
      <c r="B586" s="4" t="s">
        <v>17</v>
      </c>
      <c r="AH586" s="7"/>
      <c r="AI586" s="7"/>
    </row>
    <row r="587" spans="2:35" x14ac:dyDescent="0.25">
      <c r="B587" s="4" t="s">
        <v>17</v>
      </c>
      <c r="AH587" s="7"/>
      <c r="AI587" s="7"/>
    </row>
    <row r="588" spans="2:35" x14ac:dyDescent="0.25">
      <c r="B588" s="4" t="s">
        <v>17</v>
      </c>
      <c r="AH588" s="7"/>
      <c r="AI588" s="7"/>
    </row>
    <row r="589" spans="2:35" x14ac:dyDescent="0.25">
      <c r="B589" s="4" t="s">
        <v>17</v>
      </c>
      <c r="AH589" s="7"/>
      <c r="AI589" s="7"/>
    </row>
    <row r="590" spans="2:35" x14ac:dyDescent="0.25">
      <c r="B590" s="4" t="s">
        <v>17</v>
      </c>
      <c r="AH590" s="7"/>
      <c r="AI590" s="7"/>
    </row>
    <row r="591" spans="2:35" x14ac:dyDescent="0.25">
      <c r="B591" s="4" t="s">
        <v>17</v>
      </c>
      <c r="AH591" s="7"/>
      <c r="AI591" s="7"/>
    </row>
    <row r="592" spans="2:35" x14ac:dyDescent="0.25">
      <c r="B592" s="4" t="s">
        <v>17</v>
      </c>
      <c r="AH592" s="7"/>
      <c r="AI592" s="7"/>
    </row>
    <row r="593" spans="2:35" x14ac:dyDescent="0.25">
      <c r="B593" s="4" t="s">
        <v>17</v>
      </c>
      <c r="AH593" s="7"/>
      <c r="AI593" s="7"/>
    </row>
    <row r="594" spans="2:35" x14ac:dyDescent="0.25">
      <c r="B594" s="4" t="s">
        <v>17</v>
      </c>
      <c r="AH594" s="7"/>
      <c r="AI594" s="7"/>
    </row>
    <row r="595" spans="2:35" x14ac:dyDescent="0.25">
      <c r="B595" s="4" t="s">
        <v>17</v>
      </c>
      <c r="AH595" s="7"/>
      <c r="AI595" s="7"/>
    </row>
    <row r="596" spans="2:35" x14ac:dyDescent="0.25">
      <c r="B596" s="4" t="s">
        <v>17</v>
      </c>
      <c r="AH596" s="7"/>
      <c r="AI596" s="7"/>
    </row>
    <row r="597" spans="2:35" x14ac:dyDescent="0.25">
      <c r="B597" s="4" t="s">
        <v>17</v>
      </c>
      <c r="AH597" s="7"/>
      <c r="AI597" s="7"/>
    </row>
    <row r="598" spans="2:35" x14ac:dyDescent="0.25">
      <c r="B598" s="4" t="s">
        <v>17</v>
      </c>
      <c r="AH598" s="7"/>
      <c r="AI598" s="7"/>
    </row>
    <row r="599" spans="2:35" x14ac:dyDescent="0.25">
      <c r="B599" s="4" t="s">
        <v>17</v>
      </c>
    </row>
    <row r="600" spans="2:35" x14ac:dyDescent="0.25">
      <c r="B600" s="4" t="s">
        <v>17</v>
      </c>
    </row>
    <row r="601" spans="2:35" x14ac:dyDescent="0.25">
      <c r="B601" s="4" t="s">
        <v>17</v>
      </c>
    </row>
    <row r="602" spans="2:35" x14ac:dyDescent="0.25">
      <c r="B602" s="4" t="s">
        <v>17</v>
      </c>
    </row>
    <row r="603" spans="2:35" x14ac:dyDescent="0.25">
      <c r="B603" s="4" t="s">
        <v>17</v>
      </c>
    </row>
    <row r="604" spans="2:35" x14ac:dyDescent="0.25">
      <c r="B604" s="4" t="s">
        <v>17</v>
      </c>
    </row>
    <row r="605" spans="2:35" x14ac:dyDescent="0.25">
      <c r="B605" s="4" t="s">
        <v>17</v>
      </c>
    </row>
    <row r="606" spans="2:35" x14ac:dyDescent="0.25">
      <c r="B606" s="4" t="s">
        <v>17</v>
      </c>
    </row>
    <row r="607" spans="2:35" x14ac:dyDescent="0.25">
      <c r="B607" s="4" t="s">
        <v>17</v>
      </c>
    </row>
    <row r="608" spans="2:35" x14ac:dyDescent="0.25">
      <c r="B608" s="4" t="s">
        <v>17</v>
      </c>
    </row>
    <row r="609" spans="2:2" x14ac:dyDescent="0.25">
      <c r="B609" s="4" t="s">
        <v>17</v>
      </c>
    </row>
    <row r="610" spans="2:2" x14ac:dyDescent="0.25">
      <c r="B610" s="4" t="s">
        <v>17</v>
      </c>
    </row>
    <row r="611" spans="2:2" x14ac:dyDescent="0.25">
      <c r="B611" s="4" t="s">
        <v>17</v>
      </c>
    </row>
    <row r="612" spans="2:2" x14ac:dyDescent="0.25">
      <c r="B612" s="4" t="s">
        <v>17</v>
      </c>
    </row>
    <row r="613" spans="2:2" x14ac:dyDescent="0.25">
      <c r="B613" s="4" t="s">
        <v>17</v>
      </c>
    </row>
    <row r="614" spans="2:2" x14ac:dyDescent="0.25">
      <c r="B614" s="4" t="s">
        <v>17</v>
      </c>
    </row>
    <row r="615" spans="2:2" x14ac:dyDescent="0.25">
      <c r="B615" s="4" t="s">
        <v>17</v>
      </c>
    </row>
    <row r="616" spans="2:2" x14ac:dyDescent="0.25">
      <c r="B616" s="4" t="s">
        <v>17</v>
      </c>
    </row>
    <row r="617" spans="2:2" x14ac:dyDescent="0.25">
      <c r="B617" s="4" t="s">
        <v>17</v>
      </c>
    </row>
    <row r="618" spans="2:2" x14ac:dyDescent="0.25">
      <c r="B618" s="4" t="s">
        <v>17</v>
      </c>
    </row>
    <row r="619" spans="2:2" x14ac:dyDescent="0.25">
      <c r="B619" s="4" t="s">
        <v>17</v>
      </c>
    </row>
    <row r="620" spans="2:2" x14ac:dyDescent="0.25">
      <c r="B620" s="4" t="s">
        <v>17</v>
      </c>
    </row>
    <row r="621" spans="2:2" x14ac:dyDescent="0.25">
      <c r="B621" s="4" t="s">
        <v>17</v>
      </c>
    </row>
    <row r="622" spans="2:2" x14ac:dyDescent="0.25">
      <c r="B622" s="4" t="s">
        <v>17</v>
      </c>
    </row>
    <row r="623" spans="2:2" x14ac:dyDescent="0.25">
      <c r="B623" s="4" t="s">
        <v>17</v>
      </c>
    </row>
    <row r="624" spans="2:2" x14ac:dyDescent="0.25">
      <c r="B624" s="4" t="s">
        <v>17</v>
      </c>
    </row>
    <row r="625" spans="2:2" x14ac:dyDescent="0.25">
      <c r="B625" s="4" t="s">
        <v>17</v>
      </c>
    </row>
    <row r="626" spans="2:2" x14ac:dyDescent="0.25">
      <c r="B626" s="4" t="s">
        <v>17</v>
      </c>
    </row>
    <row r="627" spans="2:2" x14ac:dyDescent="0.25">
      <c r="B627" s="4" t="s">
        <v>17</v>
      </c>
    </row>
    <row r="628" spans="2:2" x14ac:dyDescent="0.25">
      <c r="B628" s="4" t="s">
        <v>17</v>
      </c>
    </row>
    <row r="629" spans="2:2" x14ac:dyDescent="0.25">
      <c r="B629" s="4" t="s">
        <v>17</v>
      </c>
    </row>
    <row r="630" spans="2:2" x14ac:dyDescent="0.25">
      <c r="B630" s="4" t="s">
        <v>17</v>
      </c>
    </row>
    <row r="631" spans="2:2" x14ac:dyDescent="0.25">
      <c r="B631" s="4" t="s">
        <v>17</v>
      </c>
    </row>
    <row r="632" spans="2:2" x14ac:dyDescent="0.25">
      <c r="B632" s="4" t="s">
        <v>17</v>
      </c>
    </row>
    <row r="633" spans="2:2" x14ac:dyDescent="0.25">
      <c r="B633" s="4" t="s">
        <v>17</v>
      </c>
    </row>
    <row r="634" spans="2:2" x14ac:dyDescent="0.25">
      <c r="B634" s="4" t="s">
        <v>17</v>
      </c>
    </row>
    <row r="635" spans="2:2" x14ac:dyDescent="0.25">
      <c r="B635" s="4" t="s">
        <v>17</v>
      </c>
    </row>
    <row r="636" spans="2:2" x14ac:dyDescent="0.25">
      <c r="B636" s="4" t="s">
        <v>17</v>
      </c>
    </row>
    <row r="637" spans="2:2" x14ac:dyDescent="0.25">
      <c r="B637" s="4" t="s">
        <v>17</v>
      </c>
    </row>
    <row r="638" spans="2:2" x14ac:dyDescent="0.25">
      <c r="B638" s="4" t="s">
        <v>17</v>
      </c>
    </row>
    <row r="639" spans="2:2" x14ac:dyDescent="0.25">
      <c r="B639" s="4" t="s">
        <v>17</v>
      </c>
    </row>
    <row r="640" spans="2:2" x14ac:dyDescent="0.25">
      <c r="B640" s="4" t="s">
        <v>17</v>
      </c>
    </row>
    <row r="641" spans="2:2" x14ac:dyDescent="0.25">
      <c r="B641" s="4" t="s">
        <v>17</v>
      </c>
    </row>
    <row r="642" spans="2:2" x14ac:dyDescent="0.25">
      <c r="B642" s="4" t="s">
        <v>17</v>
      </c>
    </row>
    <row r="643" spans="2:2" x14ac:dyDescent="0.25">
      <c r="B643" s="4" t="s">
        <v>17</v>
      </c>
    </row>
    <row r="644" spans="2:2" x14ac:dyDescent="0.25">
      <c r="B644" s="4" t="s">
        <v>17</v>
      </c>
    </row>
    <row r="645" spans="2:2" x14ac:dyDescent="0.25">
      <c r="B645" s="4" t="s">
        <v>17</v>
      </c>
    </row>
    <row r="646" spans="2:2" x14ac:dyDescent="0.25">
      <c r="B646" s="4" t="s">
        <v>17</v>
      </c>
    </row>
    <row r="647" spans="2:2" x14ac:dyDescent="0.25">
      <c r="B647" s="4" t="s">
        <v>17</v>
      </c>
    </row>
    <row r="648" spans="2:2" x14ac:dyDescent="0.25">
      <c r="B648" s="4" t="s">
        <v>17</v>
      </c>
    </row>
    <row r="649" spans="2:2" x14ac:dyDescent="0.25">
      <c r="B649" s="4" t="s">
        <v>17</v>
      </c>
    </row>
    <row r="650" spans="2:2" x14ac:dyDescent="0.25">
      <c r="B650" s="4" t="s">
        <v>17</v>
      </c>
    </row>
    <row r="651" spans="2:2" x14ac:dyDescent="0.25">
      <c r="B651" s="4" t="s">
        <v>17</v>
      </c>
    </row>
    <row r="652" spans="2:2" x14ac:dyDescent="0.25">
      <c r="B652" s="4" t="s">
        <v>17</v>
      </c>
    </row>
    <row r="653" spans="2:2" x14ac:dyDescent="0.25">
      <c r="B653" s="4" t="s">
        <v>17</v>
      </c>
    </row>
    <row r="654" spans="2:2" x14ac:dyDescent="0.25">
      <c r="B654" s="4" t="s">
        <v>17</v>
      </c>
    </row>
    <row r="655" spans="2:2" x14ac:dyDescent="0.25">
      <c r="B655" s="4" t="s">
        <v>17</v>
      </c>
    </row>
    <row r="656" spans="2:2" x14ac:dyDescent="0.25">
      <c r="B656" s="4" t="s">
        <v>17</v>
      </c>
    </row>
    <row r="657" spans="2:2" x14ac:dyDescent="0.25">
      <c r="B657" s="4" t="s">
        <v>17</v>
      </c>
    </row>
    <row r="658" spans="2:2" x14ac:dyDescent="0.25">
      <c r="B658" s="4" t="s">
        <v>17</v>
      </c>
    </row>
    <row r="659" spans="2:2" x14ac:dyDescent="0.25">
      <c r="B659" s="4" t="s">
        <v>17</v>
      </c>
    </row>
    <row r="660" spans="2:2" x14ac:dyDescent="0.25">
      <c r="B660" s="4" t="s">
        <v>17</v>
      </c>
    </row>
    <row r="661" spans="2:2" x14ac:dyDescent="0.25">
      <c r="B661" s="4" t="s">
        <v>17</v>
      </c>
    </row>
    <row r="662" spans="2:2" x14ac:dyDescent="0.25">
      <c r="B662" s="4" t="s">
        <v>17</v>
      </c>
    </row>
    <row r="663" spans="2:2" x14ac:dyDescent="0.25">
      <c r="B663" s="4" t="s">
        <v>17</v>
      </c>
    </row>
    <row r="664" spans="2:2" x14ac:dyDescent="0.25">
      <c r="B664" s="4" t="s">
        <v>17</v>
      </c>
    </row>
    <row r="665" spans="2:2" x14ac:dyDescent="0.25">
      <c r="B665" s="4" t="s">
        <v>17</v>
      </c>
    </row>
    <row r="666" spans="2:2" x14ac:dyDescent="0.25">
      <c r="B666" s="4" t="s">
        <v>17</v>
      </c>
    </row>
    <row r="667" spans="2:2" x14ac:dyDescent="0.25">
      <c r="B667" s="4" t="s">
        <v>17</v>
      </c>
    </row>
    <row r="668" spans="2:2" x14ac:dyDescent="0.25">
      <c r="B668" s="4" t="s">
        <v>17</v>
      </c>
    </row>
    <row r="669" spans="2:2" x14ac:dyDescent="0.25">
      <c r="B669" s="4" t="s">
        <v>17</v>
      </c>
    </row>
    <row r="670" spans="2:2" x14ac:dyDescent="0.25">
      <c r="B670" s="4" t="s">
        <v>17</v>
      </c>
    </row>
    <row r="671" spans="2:2" x14ac:dyDescent="0.25">
      <c r="B671" s="4" t="s">
        <v>17</v>
      </c>
    </row>
    <row r="672" spans="2:2" x14ac:dyDescent="0.25">
      <c r="B672" s="4" t="s">
        <v>17</v>
      </c>
    </row>
    <row r="673" spans="2:2" x14ac:dyDescent="0.25">
      <c r="B673" s="4" t="s">
        <v>17</v>
      </c>
    </row>
    <row r="674" spans="2:2" x14ac:dyDescent="0.25">
      <c r="B674" s="4" t="s">
        <v>17</v>
      </c>
    </row>
    <row r="675" spans="2:2" x14ac:dyDescent="0.25">
      <c r="B675" s="4" t="s">
        <v>17</v>
      </c>
    </row>
    <row r="676" spans="2:2" x14ac:dyDescent="0.25">
      <c r="B676" s="4" t="s">
        <v>17</v>
      </c>
    </row>
    <row r="677" spans="2:2" x14ac:dyDescent="0.25">
      <c r="B677" s="4" t="s">
        <v>17</v>
      </c>
    </row>
    <row r="678" spans="2:2" x14ac:dyDescent="0.25">
      <c r="B678" s="4" t="s">
        <v>17</v>
      </c>
    </row>
    <row r="679" spans="2:2" x14ac:dyDescent="0.25">
      <c r="B679" s="4" t="s">
        <v>17</v>
      </c>
    </row>
    <row r="680" spans="2:2" x14ac:dyDescent="0.25">
      <c r="B680" s="4" t="s">
        <v>17</v>
      </c>
    </row>
    <row r="681" spans="2:2" x14ac:dyDescent="0.25">
      <c r="B681" s="4" t="s">
        <v>17</v>
      </c>
    </row>
    <row r="682" spans="2:2" x14ac:dyDescent="0.25">
      <c r="B682" s="4" t="s">
        <v>17</v>
      </c>
    </row>
    <row r="683" spans="2:2" x14ac:dyDescent="0.25">
      <c r="B683" s="4" t="s">
        <v>17</v>
      </c>
    </row>
    <row r="684" spans="2:2" x14ac:dyDescent="0.25">
      <c r="B684" s="4" t="s">
        <v>17</v>
      </c>
    </row>
    <row r="685" spans="2:2" x14ac:dyDescent="0.25">
      <c r="B685" s="4" t="s">
        <v>17</v>
      </c>
    </row>
    <row r="686" spans="2:2" x14ac:dyDescent="0.25">
      <c r="B686" s="4" t="s">
        <v>17</v>
      </c>
    </row>
    <row r="687" spans="2:2" x14ac:dyDescent="0.25">
      <c r="B687" s="4" t="s">
        <v>17</v>
      </c>
    </row>
    <row r="688" spans="2:2" x14ac:dyDescent="0.25">
      <c r="B688" s="4" t="s">
        <v>17</v>
      </c>
    </row>
    <row r="689" spans="2:2" x14ac:dyDescent="0.25">
      <c r="B689" s="4" t="s">
        <v>17</v>
      </c>
    </row>
    <row r="690" spans="2:2" x14ac:dyDescent="0.25">
      <c r="B690" s="4" t="s">
        <v>17</v>
      </c>
    </row>
    <row r="691" spans="2:2" x14ac:dyDescent="0.25">
      <c r="B691" s="4" t="s">
        <v>17</v>
      </c>
    </row>
    <row r="692" spans="2:2" x14ac:dyDescent="0.25">
      <c r="B692" s="4" t="s">
        <v>17</v>
      </c>
    </row>
    <row r="693" spans="2:2" x14ac:dyDescent="0.25">
      <c r="B693" s="4" t="s">
        <v>17</v>
      </c>
    </row>
    <row r="694" spans="2:2" x14ac:dyDescent="0.25">
      <c r="B694" s="4" t="s">
        <v>17</v>
      </c>
    </row>
    <row r="695" spans="2:2" x14ac:dyDescent="0.25">
      <c r="B695" s="4" t="s">
        <v>17</v>
      </c>
    </row>
    <row r="696" spans="2:2" x14ac:dyDescent="0.25">
      <c r="B696" s="4" t="s">
        <v>17</v>
      </c>
    </row>
    <row r="697" spans="2:2" x14ac:dyDescent="0.25">
      <c r="B697" s="4" t="s">
        <v>17</v>
      </c>
    </row>
    <row r="698" spans="2:2" x14ac:dyDescent="0.25">
      <c r="B698" s="4" t="s">
        <v>17</v>
      </c>
    </row>
    <row r="699" spans="2:2" x14ac:dyDescent="0.25">
      <c r="B699" s="4" t="s">
        <v>17</v>
      </c>
    </row>
    <row r="700" spans="2:2" x14ac:dyDescent="0.25">
      <c r="B700" s="4" t="s">
        <v>17</v>
      </c>
    </row>
    <row r="701" spans="2:2" x14ac:dyDescent="0.25">
      <c r="B701" s="4" t="s">
        <v>17</v>
      </c>
    </row>
    <row r="702" spans="2:2" x14ac:dyDescent="0.25">
      <c r="B702" s="4" t="s">
        <v>17</v>
      </c>
    </row>
    <row r="703" spans="2:2" x14ac:dyDescent="0.25">
      <c r="B703" s="4" t="s">
        <v>17</v>
      </c>
    </row>
    <row r="704" spans="2:2" x14ac:dyDescent="0.25">
      <c r="B704" s="4" t="s">
        <v>17</v>
      </c>
    </row>
    <row r="705" spans="2:2" x14ac:dyDescent="0.25">
      <c r="B705" s="4" t="s">
        <v>17</v>
      </c>
    </row>
    <row r="706" spans="2:2" x14ac:dyDescent="0.25">
      <c r="B706" s="4" t="s">
        <v>17</v>
      </c>
    </row>
    <row r="707" spans="2:2" x14ac:dyDescent="0.25">
      <c r="B707" s="4" t="s">
        <v>17</v>
      </c>
    </row>
    <row r="708" spans="2:2" x14ac:dyDescent="0.25">
      <c r="B708" s="4" t="s">
        <v>17</v>
      </c>
    </row>
    <row r="709" spans="2:2" x14ac:dyDescent="0.25">
      <c r="B709" s="4" t="s">
        <v>17</v>
      </c>
    </row>
    <row r="710" spans="2:2" x14ac:dyDescent="0.25">
      <c r="B710" s="4" t="s">
        <v>17</v>
      </c>
    </row>
    <row r="711" spans="2:2" x14ac:dyDescent="0.25">
      <c r="B711" s="4" t="s">
        <v>17</v>
      </c>
    </row>
    <row r="712" spans="2:2" x14ac:dyDescent="0.25">
      <c r="B712" s="4" t="s">
        <v>17</v>
      </c>
    </row>
    <row r="713" spans="2:2" x14ac:dyDescent="0.25">
      <c r="B713" s="4" t="s">
        <v>17</v>
      </c>
    </row>
    <row r="714" spans="2:2" x14ac:dyDescent="0.25">
      <c r="B714" s="4" t="s">
        <v>17</v>
      </c>
    </row>
    <row r="715" spans="2:2" x14ac:dyDescent="0.25">
      <c r="B715" s="4" t="s">
        <v>17</v>
      </c>
    </row>
    <row r="716" spans="2:2" x14ac:dyDescent="0.25">
      <c r="B716" s="4" t="s">
        <v>17</v>
      </c>
    </row>
    <row r="717" spans="2:2" x14ac:dyDescent="0.25">
      <c r="B717" s="4" t="s">
        <v>17</v>
      </c>
    </row>
    <row r="718" spans="2:2" x14ac:dyDescent="0.25">
      <c r="B718" s="4" t="s">
        <v>17</v>
      </c>
    </row>
    <row r="719" spans="2:2" x14ac:dyDescent="0.25">
      <c r="B719" s="4" t="s">
        <v>17</v>
      </c>
    </row>
    <row r="720" spans="2:2" x14ac:dyDescent="0.25">
      <c r="B720" s="4" t="s">
        <v>17</v>
      </c>
    </row>
    <row r="721" spans="2:2" x14ac:dyDescent="0.25">
      <c r="B721" s="4" t="s">
        <v>17</v>
      </c>
    </row>
    <row r="722" spans="2:2" x14ac:dyDescent="0.25">
      <c r="B722" s="4" t="s">
        <v>17</v>
      </c>
    </row>
    <row r="723" spans="2:2" x14ac:dyDescent="0.25">
      <c r="B723" s="4" t="s">
        <v>17</v>
      </c>
    </row>
    <row r="724" spans="2:2" x14ac:dyDescent="0.25">
      <c r="B724" s="4" t="s">
        <v>17</v>
      </c>
    </row>
    <row r="725" spans="2:2" x14ac:dyDescent="0.25">
      <c r="B725" s="4" t="s">
        <v>17</v>
      </c>
    </row>
    <row r="726" spans="2:2" x14ac:dyDescent="0.25">
      <c r="B726" s="4" t="s">
        <v>17</v>
      </c>
    </row>
    <row r="727" spans="2:2" x14ac:dyDescent="0.25">
      <c r="B727" s="4" t="s">
        <v>17</v>
      </c>
    </row>
    <row r="728" spans="2:2" x14ac:dyDescent="0.25">
      <c r="B728" s="4" t="s">
        <v>17</v>
      </c>
    </row>
    <row r="729" spans="2:2" x14ac:dyDescent="0.25">
      <c r="B729" s="4" t="s">
        <v>17</v>
      </c>
    </row>
    <row r="730" spans="2:2" x14ac:dyDescent="0.25">
      <c r="B730" s="4" t="s">
        <v>17</v>
      </c>
    </row>
    <row r="731" spans="2:2" x14ac:dyDescent="0.25">
      <c r="B731" s="4" t="s">
        <v>17</v>
      </c>
    </row>
    <row r="732" spans="2:2" x14ac:dyDescent="0.25">
      <c r="B732" s="4" t="s">
        <v>17</v>
      </c>
    </row>
    <row r="733" spans="2:2" x14ac:dyDescent="0.25">
      <c r="B733" s="4" t="s">
        <v>17</v>
      </c>
    </row>
    <row r="734" spans="2:2" x14ac:dyDescent="0.25">
      <c r="B734" s="4" t="s">
        <v>17</v>
      </c>
    </row>
    <row r="735" spans="2:2" x14ac:dyDescent="0.25">
      <c r="B735" s="4" t="s">
        <v>17</v>
      </c>
    </row>
    <row r="736" spans="2:2" x14ac:dyDescent="0.25">
      <c r="B736" s="4" t="s">
        <v>17</v>
      </c>
    </row>
    <row r="737" spans="2:2" x14ac:dyDescent="0.25">
      <c r="B737" s="4" t="s">
        <v>17</v>
      </c>
    </row>
    <row r="738" spans="2:2" x14ac:dyDescent="0.25">
      <c r="B738" s="4" t="s">
        <v>17</v>
      </c>
    </row>
    <row r="739" spans="2:2" x14ac:dyDescent="0.25">
      <c r="B739" s="4" t="s">
        <v>17</v>
      </c>
    </row>
    <row r="740" spans="2:2" x14ac:dyDescent="0.25">
      <c r="B740" s="4" t="s">
        <v>17</v>
      </c>
    </row>
    <row r="741" spans="2:2" x14ac:dyDescent="0.25">
      <c r="B741" s="4" t="s">
        <v>17</v>
      </c>
    </row>
    <row r="742" spans="2:2" x14ac:dyDescent="0.25">
      <c r="B742" s="4" t="s">
        <v>17</v>
      </c>
    </row>
    <row r="743" spans="2:2" x14ac:dyDescent="0.25">
      <c r="B743" s="4" t="s">
        <v>17</v>
      </c>
    </row>
    <row r="744" spans="2:2" x14ac:dyDescent="0.25">
      <c r="B744" s="4" t="s">
        <v>17</v>
      </c>
    </row>
    <row r="745" spans="2:2" x14ac:dyDescent="0.25">
      <c r="B745" s="4" t="s">
        <v>17</v>
      </c>
    </row>
    <row r="746" spans="2:2" x14ac:dyDescent="0.25">
      <c r="B746" s="4" t="s">
        <v>17</v>
      </c>
    </row>
    <row r="747" spans="2:2" x14ac:dyDescent="0.25">
      <c r="B747" s="4" t="s">
        <v>17</v>
      </c>
    </row>
    <row r="748" spans="2:2" x14ac:dyDescent="0.25">
      <c r="B748" s="4" t="s">
        <v>17</v>
      </c>
    </row>
    <row r="749" spans="2:2" x14ac:dyDescent="0.25">
      <c r="B749" s="4" t="s">
        <v>17</v>
      </c>
    </row>
    <row r="750" spans="2:2" x14ac:dyDescent="0.25">
      <c r="B750" s="4" t="s">
        <v>17</v>
      </c>
    </row>
    <row r="751" spans="2:2" x14ac:dyDescent="0.25">
      <c r="B751" s="4" t="s">
        <v>17</v>
      </c>
    </row>
    <row r="752" spans="2:2" x14ac:dyDescent="0.25">
      <c r="B752" s="4" t="s">
        <v>17</v>
      </c>
    </row>
    <row r="753" spans="2:2" x14ac:dyDescent="0.25">
      <c r="B753" s="4" t="s">
        <v>17</v>
      </c>
    </row>
    <row r="754" spans="2:2" x14ac:dyDescent="0.25">
      <c r="B754" s="4" t="s">
        <v>17</v>
      </c>
    </row>
    <row r="755" spans="2:2" x14ac:dyDescent="0.25">
      <c r="B755" s="4" t="s">
        <v>17</v>
      </c>
    </row>
    <row r="756" spans="2:2" x14ac:dyDescent="0.25">
      <c r="B756" s="4" t="s">
        <v>17</v>
      </c>
    </row>
    <row r="757" spans="2:2" x14ac:dyDescent="0.25">
      <c r="B757" s="4" t="s">
        <v>17</v>
      </c>
    </row>
    <row r="758" spans="2:2" x14ac:dyDescent="0.25">
      <c r="B758" s="4" t="s">
        <v>17</v>
      </c>
    </row>
    <row r="759" spans="2:2" x14ac:dyDescent="0.25">
      <c r="B759" s="4" t="s">
        <v>17</v>
      </c>
    </row>
    <row r="760" spans="2:2" x14ac:dyDescent="0.25">
      <c r="B760" s="4" t="s">
        <v>17</v>
      </c>
    </row>
    <row r="761" spans="2:2" x14ac:dyDescent="0.25">
      <c r="B761" s="4" t="s">
        <v>17</v>
      </c>
    </row>
    <row r="762" spans="2:2" x14ac:dyDescent="0.25">
      <c r="B762" s="4" t="s">
        <v>17</v>
      </c>
    </row>
    <row r="763" spans="2:2" x14ac:dyDescent="0.25">
      <c r="B763" s="4" t="s">
        <v>17</v>
      </c>
    </row>
    <row r="764" spans="2:2" x14ac:dyDescent="0.25">
      <c r="B764" s="4" t="s">
        <v>17</v>
      </c>
    </row>
    <row r="765" spans="2:2" x14ac:dyDescent="0.25">
      <c r="B765" s="4" t="s">
        <v>17</v>
      </c>
    </row>
    <row r="766" spans="2:2" x14ac:dyDescent="0.25">
      <c r="B766" s="4" t="s">
        <v>17</v>
      </c>
    </row>
    <row r="767" spans="2:2" x14ac:dyDescent="0.25">
      <c r="B767" s="4" t="s">
        <v>17</v>
      </c>
    </row>
    <row r="768" spans="2:2" x14ac:dyDescent="0.25">
      <c r="B768" s="4" t="s">
        <v>17</v>
      </c>
    </row>
    <row r="769" spans="2:2" x14ac:dyDescent="0.25">
      <c r="B769" s="4" t="s">
        <v>17</v>
      </c>
    </row>
    <row r="770" spans="2:2" x14ac:dyDescent="0.25">
      <c r="B770" s="4" t="s">
        <v>17</v>
      </c>
    </row>
    <row r="771" spans="2:2" x14ac:dyDescent="0.25">
      <c r="B771" s="4" t="s">
        <v>17</v>
      </c>
    </row>
    <row r="772" spans="2:2" x14ac:dyDescent="0.25">
      <c r="B772" s="4" t="s">
        <v>17</v>
      </c>
    </row>
    <row r="773" spans="2:2" x14ac:dyDescent="0.25">
      <c r="B773" s="4" t="s">
        <v>17</v>
      </c>
    </row>
    <row r="774" spans="2:2" x14ac:dyDescent="0.25">
      <c r="B774" s="4" t="s">
        <v>17</v>
      </c>
    </row>
    <row r="775" spans="2:2" x14ac:dyDescent="0.25">
      <c r="B775" s="4" t="s">
        <v>17</v>
      </c>
    </row>
    <row r="776" spans="2:2" x14ac:dyDescent="0.25">
      <c r="B776" s="4" t="s">
        <v>17</v>
      </c>
    </row>
    <row r="777" spans="2:2" x14ac:dyDescent="0.25">
      <c r="B777" s="4" t="s">
        <v>17</v>
      </c>
    </row>
    <row r="778" spans="2:2" x14ac:dyDescent="0.25">
      <c r="B778" s="4" t="s">
        <v>17</v>
      </c>
    </row>
    <row r="779" spans="2:2" x14ac:dyDescent="0.25">
      <c r="B779" s="4" t="s">
        <v>17</v>
      </c>
    </row>
    <row r="780" spans="2:2" x14ac:dyDescent="0.25">
      <c r="B780" s="4" t="s">
        <v>17</v>
      </c>
    </row>
    <row r="781" spans="2:2" x14ac:dyDescent="0.25">
      <c r="B781" s="4" t="s">
        <v>17</v>
      </c>
    </row>
    <row r="782" spans="2:2" x14ac:dyDescent="0.25">
      <c r="B782" s="4" t="s">
        <v>17</v>
      </c>
    </row>
    <row r="783" spans="2:2" x14ac:dyDescent="0.25">
      <c r="B783" s="4" t="s">
        <v>17</v>
      </c>
    </row>
    <row r="784" spans="2:2" x14ac:dyDescent="0.25">
      <c r="B784" s="4" t="s">
        <v>17</v>
      </c>
    </row>
    <row r="785" spans="2:2" x14ac:dyDescent="0.25">
      <c r="B785" s="4" t="s">
        <v>17</v>
      </c>
    </row>
    <row r="786" spans="2:2" x14ac:dyDescent="0.25">
      <c r="B786" s="4" t="s">
        <v>17</v>
      </c>
    </row>
    <row r="787" spans="2:2" x14ac:dyDescent="0.25">
      <c r="B787" s="4" t="s">
        <v>17</v>
      </c>
    </row>
    <row r="788" spans="2:2" x14ac:dyDescent="0.25">
      <c r="B788" s="4" t="s">
        <v>17</v>
      </c>
    </row>
    <row r="789" spans="2:2" x14ac:dyDescent="0.25">
      <c r="B789" s="4" t="s">
        <v>17</v>
      </c>
    </row>
    <row r="790" spans="2:2" x14ac:dyDescent="0.25">
      <c r="B790" s="4" t="s">
        <v>17</v>
      </c>
    </row>
    <row r="791" spans="2:2" x14ac:dyDescent="0.25">
      <c r="B791" s="4" t="s">
        <v>17</v>
      </c>
    </row>
    <row r="792" spans="2:2" x14ac:dyDescent="0.25">
      <c r="B792" s="4" t="s">
        <v>17</v>
      </c>
    </row>
    <row r="793" spans="2:2" x14ac:dyDescent="0.25">
      <c r="B793" s="4" t="s">
        <v>17</v>
      </c>
    </row>
    <row r="794" spans="2:2" x14ac:dyDescent="0.25">
      <c r="B794" s="4" t="s">
        <v>17</v>
      </c>
    </row>
    <row r="795" spans="2:2" x14ac:dyDescent="0.25">
      <c r="B795" s="4" t="s">
        <v>17</v>
      </c>
    </row>
    <row r="796" spans="2:2" x14ac:dyDescent="0.25">
      <c r="B796" s="4" t="s">
        <v>17</v>
      </c>
    </row>
    <row r="797" spans="2:2" x14ac:dyDescent="0.25">
      <c r="B797" s="4" t="s">
        <v>17</v>
      </c>
    </row>
    <row r="798" spans="2:2" x14ac:dyDescent="0.25">
      <c r="B798" s="4" t="s">
        <v>17</v>
      </c>
    </row>
    <row r="799" spans="2:2" x14ac:dyDescent="0.25">
      <c r="B799" s="4" t="s">
        <v>17</v>
      </c>
    </row>
    <row r="800" spans="2:2" x14ac:dyDescent="0.25">
      <c r="B800" s="4" t="s">
        <v>17</v>
      </c>
    </row>
    <row r="801" spans="2:2" x14ac:dyDescent="0.25">
      <c r="B801" s="4" t="s">
        <v>17</v>
      </c>
    </row>
    <row r="802" spans="2:2" x14ac:dyDescent="0.25">
      <c r="B802" s="4" t="s">
        <v>17</v>
      </c>
    </row>
    <row r="803" spans="2:2" x14ac:dyDescent="0.25">
      <c r="B803" s="4" t="s">
        <v>17</v>
      </c>
    </row>
    <row r="804" spans="2:2" x14ac:dyDescent="0.25">
      <c r="B804" s="4" t="s">
        <v>17</v>
      </c>
    </row>
    <row r="805" spans="2:2" x14ac:dyDescent="0.25">
      <c r="B805" s="4" t="s">
        <v>17</v>
      </c>
    </row>
    <row r="806" spans="2:2" x14ac:dyDescent="0.25">
      <c r="B806" s="4" t="s">
        <v>17</v>
      </c>
    </row>
    <row r="807" spans="2:2" x14ac:dyDescent="0.25">
      <c r="B807" s="4" t="s">
        <v>17</v>
      </c>
    </row>
    <row r="808" spans="2:2" x14ac:dyDescent="0.25">
      <c r="B808" s="4" t="s">
        <v>17</v>
      </c>
    </row>
    <row r="809" spans="2:2" x14ac:dyDescent="0.25">
      <c r="B809" s="4" t="s">
        <v>17</v>
      </c>
    </row>
    <row r="810" spans="2:2" x14ac:dyDescent="0.25">
      <c r="B810" s="4" t="s">
        <v>17</v>
      </c>
    </row>
    <row r="811" spans="2:2" x14ac:dyDescent="0.25">
      <c r="B811" s="4" t="s">
        <v>17</v>
      </c>
    </row>
    <row r="812" spans="2:2" x14ac:dyDescent="0.25">
      <c r="B812" s="4" t="s">
        <v>17</v>
      </c>
    </row>
    <row r="813" spans="2:2" x14ac:dyDescent="0.25">
      <c r="B813" s="4" t="s">
        <v>17</v>
      </c>
    </row>
    <row r="814" spans="2:2" x14ac:dyDescent="0.25">
      <c r="B814" s="4" t="s">
        <v>17</v>
      </c>
    </row>
    <row r="815" spans="2:2" x14ac:dyDescent="0.25">
      <c r="B815" s="4" t="s">
        <v>17</v>
      </c>
    </row>
    <row r="816" spans="2:2" x14ac:dyDescent="0.25">
      <c r="B816" s="4" t="s">
        <v>17</v>
      </c>
    </row>
    <row r="817" spans="2:2" x14ac:dyDescent="0.25">
      <c r="B817" s="4" t="s">
        <v>17</v>
      </c>
    </row>
    <row r="818" spans="2:2" x14ac:dyDescent="0.25">
      <c r="B818" s="4" t="s">
        <v>17</v>
      </c>
    </row>
    <row r="819" spans="2:2" x14ac:dyDescent="0.25">
      <c r="B819" s="4" t="s">
        <v>17</v>
      </c>
    </row>
    <row r="820" spans="2:2" x14ac:dyDescent="0.25">
      <c r="B820" s="4" t="s">
        <v>17</v>
      </c>
    </row>
    <row r="821" spans="2:2" x14ac:dyDescent="0.25">
      <c r="B821" s="4" t="s">
        <v>17</v>
      </c>
    </row>
    <row r="822" spans="2:2" x14ac:dyDescent="0.25">
      <c r="B822" s="4" t="s">
        <v>17</v>
      </c>
    </row>
    <row r="823" spans="2:2" x14ac:dyDescent="0.25">
      <c r="B823" s="4" t="s">
        <v>17</v>
      </c>
    </row>
    <row r="824" spans="2:2" x14ac:dyDescent="0.25">
      <c r="B824" s="4" t="s">
        <v>17</v>
      </c>
    </row>
    <row r="825" spans="2:2" x14ac:dyDescent="0.25">
      <c r="B825" s="4" t="s">
        <v>17</v>
      </c>
    </row>
    <row r="826" spans="2:2" x14ac:dyDescent="0.25">
      <c r="B826" s="4" t="s">
        <v>17</v>
      </c>
    </row>
    <row r="827" spans="2:2" x14ac:dyDescent="0.25">
      <c r="B827" s="4" t="s">
        <v>17</v>
      </c>
    </row>
    <row r="828" spans="2:2" x14ac:dyDescent="0.25">
      <c r="B828" s="4" t="s">
        <v>17</v>
      </c>
    </row>
    <row r="829" spans="2:2" x14ac:dyDescent="0.25">
      <c r="B829" s="4" t="s">
        <v>17</v>
      </c>
    </row>
    <row r="830" spans="2:2" x14ac:dyDescent="0.25">
      <c r="B830" s="4" t="s">
        <v>17</v>
      </c>
    </row>
    <row r="831" spans="2:2" x14ac:dyDescent="0.25">
      <c r="B831" s="4" t="s">
        <v>17</v>
      </c>
    </row>
    <row r="832" spans="2:2" x14ac:dyDescent="0.25">
      <c r="B832" s="4" t="s">
        <v>17</v>
      </c>
    </row>
    <row r="833" spans="2:2" x14ac:dyDescent="0.25">
      <c r="B833" s="4" t="s">
        <v>17</v>
      </c>
    </row>
    <row r="834" spans="2:2" x14ac:dyDescent="0.25">
      <c r="B834" s="4" t="s">
        <v>17</v>
      </c>
    </row>
    <row r="835" spans="2:2" x14ac:dyDescent="0.25">
      <c r="B835" s="4" t="s">
        <v>17</v>
      </c>
    </row>
    <row r="836" spans="2:2" x14ac:dyDescent="0.25">
      <c r="B836" s="4" t="s">
        <v>17</v>
      </c>
    </row>
    <row r="837" spans="2:2" x14ac:dyDescent="0.25">
      <c r="B837" s="4" t="s">
        <v>17</v>
      </c>
    </row>
    <row r="838" spans="2:2" x14ac:dyDescent="0.25">
      <c r="B838" s="4" t="s">
        <v>17</v>
      </c>
    </row>
    <row r="839" spans="2:2" x14ac:dyDescent="0.25">
      <c r="B839" s="4" t="s">
        <v>17</v>
      </c>
    </row>
    <row r="840" spans="2:2" x14ac:dyDescent="0.25">
      <c r="B840" s="4" t="s">
        <v>17</v>
      </c>
    </row>
    <row r="841" spans="2:2" x14ac:dyDescent="0.25">
      <c r="B841" s="4" t="s">
        <v>17</v>
      </c>
    </row>
    <row r="842" spans="2:2" x14ac:dyDescent="0.25">
      <c r="B842" s="4" t="s">
        <v>17</v>
      </c>
    </row>
    <row r="843" spans="2:2" x14ac:dyDescent="0.25">
      <c r="B843" s="4" t="s">
        <v>17</v>
      </c>
    </row>
    <row r="844" spans="2:2" x14ac:dyDescent="0.25">
      <c r="B844" s="4" t="s">
        <v>17</v>
      </c>
    </row>
    <row r="845" spans="2:2" x14ac:dyDescent="0.25">
      <c r="B845" s="4" t="s">
        <v>17</v>
      </c>
    </row>
    <row r="846" spans="2:2" x14ac:dyDescent="0.25">
      <c r="B846" s="4" t="s">
        <v>17</v>
      </c>
    </row>
    <row r="847" spans="2:2" x14ac:dyDescent="0.25">
      <c r="B847" s="4" t="s">
        <v>17</v>
      </c>
    </row>
    <row r="848" spans="2:2" x14ac:dyDescent="0.25">
      <c r="B848" s="4" t="s">
        <v>17</v>
      </c>
    </row>
    <row r="849" spans="2:2" x14ac:dyDescent="0.25">
      <c r="B849" s="4" t="s">
        <v>17</v>
      </c>
    </row>
    <row r="850" spans="2:2" x14ac:dyDescent="0.25">
      <c r="B850" s="4" t="s">
        <v>17</v>
      </c>
    </row>
    <row r="851" spans="2:2" x14ac:dyDescent="0.25">
      <c r="B851" s="4" t="s">
        <v>17</v>
      </c>
    </row>
    <row r="852" spans="2:2" x14ac:dyDescent="0.25">
      <c r="B852" s="4" t="s">
        <v>17</v>
      </c>
    </row>
    <row r="853" spans="2:2" x14ac:dyDescent="0.25">
      <c r="B853" s="4" t="s">
        <v>17</v>
      </c>
    </row>
    <row r="854" spans="2:2" x14ac:dyDescent="0.25">
      <c r="B854" s="4" t="s">
        <v>17</v>
      </c>
    </row>
    <row r="855" spans="2:2" x14ac:dyDescent="0.25">
      <c r="B855" s="4" t="s">
        <v>17</v>
      </c>
    </row>
    <row r="856" spans="2:2" x14ac:dyDescent="0.25">
      <c r="B856" s="4" t="s">
        <v>17</v>
      </c>
    </row>
    <row r="857" spans="2:2" x14ac:dyDescent="0.25">
      <c r="B857" s="4" t="s">
        <v>17</v>
      </c>
    </row>
    <row r="858" spans="2:2" x14ac:dyDescent="0.25">
      <c r="B858" s="4" t="s">
        <v>17</v>
      </c>
    </row>
    <row r="859" spans="2:2" x14ac:dyDescent="0.25">
      <c r="B859" s="4" t="s">
        <v>17</v>
      </c>
    </row>
    <row r="860" spans="2:2" x14ac:dyDescent="0.25">
      <c r="B860" s="4" t="s">
        <v>17</v>
      </c>
    </row>
    <row r="861" spans="2:2" x14ac:dyDescent="0.25">
      <c r="B861" s="4" t="s">
        <v>17</v>
      </c>
    </row>
    <row r="862" spans="2:2" x14ac:dyDescent="0.25">
      <c r="B862" s="4" t="s">
        <v>17</v>
      </c>
    </row>
    <row r="863" spans="2:2" x14ac:dyDescent="0.25">
      <c r="B863" s="4" t="s">
        <v>17</v>
      </c>
    </row>
    <row r="864" spans="2:2" x14ac:dyDescent="0.25">
      <c r="B864" s="4" t="s">
        <v>17</v>
      </c>
    </row>
    <row r="865" spans="2:2" x14ac:dyDescent="0.25">
      <c r="B865" s="4" t="s">
        <v>17</v>
      </c>
    </row>
    <row r="866" spans="2:2" x14ac:dyDescent="0.25">
      <c r="B866" s="4" t="s">
        <v>17</v>
      </c>
    </row>
    <row r="867" spans="2:2" x14ac:dyDescent="0.25">
      <c r="B867" s="4" t="s">
        <v>17</v>
      </c>
    </row>
    <row r="868" spans="2:2" x14ac:dyDescent="0.25">
      <c r="B868" s="4" t="s">
        <v>17</v>
      </c>
    </row>
    <row r="869" spans="2:2" x14ac:dyDescent="0.25">
      <c r="B869" s="4" t="s">
        <v>17</v>
      </c>
    </row>
    <row r="870" spans="2:2" x14ac:dyDescent="0.25">
      <c r="B870" s="4" t="s">
        <v>17</v>
      </c>
    </row>
    <row r="871" spans="2:2" x14ac:dyDescent="0.25">
      <c r="B871" s="4" t="s">
        <v>17</v>
      </c>
    </row>
    <row r="872" spans="2:2" x14ac:dyDescent="0.25">
      <c r="B872" s="4" t="s">
        <v>17</v>
      </c>
    </row>
    <row r="873" spans="2:2" x14ac:dyDescent="0.25">
      <c r="B873" s="4" t="s">
        <v>17</v>
      </c>
    </row>
    <row r="874" spans="2:2" x14ac:dyDescent="0.25">
      <c r="B874" s="4" t="s">
        <v>17</v>
      </c>
    </row>
    <row r="875" spans="2:2" x14ac:dyDescent="0.25">
      <c r="B875" s="4" t="s">
        <v>17</v>
      </c>
    </row>
    <row r="876" spans="2:2" x14ac:dyDescent="0.25">
      <c r="B876" s="4" t="s">
        <v>17</v>
      </c>
    </row>
    <row r="877" spans="2:2" x14ac:dyDescent="0.25">
      <c r="B877" s="4" t="s">
        <v>17</v>
      </c>
    </row>
    <row r="878" spans="2:2" x14ac:dyDescent="0.25">
      <c r="B878" s="4" t="s">
        <v>17</v>
      </c>
    </row>
    <row r="879" spans="2:2" x14ac:dyDescent="0.25">
      <c r="B879" s="4" t="s">
        <v>17</v>
      </c>
    </row>
    <row r="880" spans="2:2" x14ac:dyDescent="0.25">
      <c r="B880" s="4" t="s">
        <v>17</v>
      </c>
    </row>
    <row r="881" spans="2:2" x14ac:dyDescent="0.25">
      <c r="B881" s="4" t="s">
        <v>17</v>
      </c>
    </row>
    <row r="882" spans="2:2" x14ac:dyDescent="0.25">
      <c r="B882" s="4" t="s">
        <v>17</v>
      </c>
    </row>
    <row r="883" spans="2:2" x14ac:dyDescent="0.25">
      <c r="B883" s="4" t="s">
        <v>17</v>
      </c>
    </row>
    <row r="884" spans="2:2" x14ac:dyDescent="0.25">
      <c r="B884" s="4" t="s">
        <v>17</v>
      </c>
    </row>
    <row r="885" spans="2:2" x14ac:dyDescent="0.25">
      <c r="B885" s="4" t="s">
        <v>17</v>
      </c>
    </row>
    <row r="886" spans="2:2" x14ac:dyDescent="0.25">
      <c r="B886" s="4" t="s">
        <v>17</v>
      </c>
    </row>
    <row r="887" spans="2:2" x14ac:dyDescent="0.25">
      <c r="B887" s="4" t="s">
        <v>17</v>
      </c>
    </row>
    <row r="888" spans="2:2" x14ac:dyDescent="0.25">
      <c r="B888" s="4" t="s">
        <v>17</v>
      </c>
    </row>
    <row r="889" spans="2:2" x14ac:dyDescent="0.25">
      <c r="B889" s="4" t="s">
        <v>17</v>
      </c>
    </row>
    <row r="890" spans="2:2" x14ac:dyDescent="0.25">
      <c r="B890" s="4" t="s">
        <v>17</v>
      </c>
    </row>
    <row r="891" spans="2:2" x14ac:dyDescent="0.25">
      <c r="B891" s="4" t="s">
        <v>17</v>
      </c>
    </row>
    <row r="892" spans="2:2" x14ac:dyDescent="0.25">
      <c r="B892" s="4" t="s">
        <v>17</v>
      </c>
    </row>
    <row r="893" spans="2:2" x14ac:dyDescent="0.25">
      <c r="B893" s="4" t="s">
        <v>17</v>
      </c>
    </row>
    <row r="894" spans="2:2" x14ac:dyDescent="0.25">
      <c r="B894" s="4" t="s">
        <v>17</v>
      </c>
    </row>
    <row r="895" spans="2:2" x14ac:dyDescent="0.25">
      <c r="B895" s="4" t="s">
        <v>17</v>
      </c>
    </row>
    <row r="896" spans="2:2" x14ac:dyDescent="0.25">
      <c r="B896" s="4" t="s">
        <v>17</v>
      </c>
    </row>
    <row r="897" spans="2:2" x14ac:dyDescent="0.25">
      <c r="B897" s="4" t="s">
        <v>17</v>
      </c>
    </row>
    <row r="898" spans="2:2" x14ac:dyDescent="0.25">
      <c r="B898" s="4" t="s">
        <v>17</v>
      </c>
    </row>
    <row r="899" spans="2:2" x14ac:dyDescent="0.25">
      <c r="B899" s="4" t="s">
        <v>17</v>
      </c>
    </row>
    <row r="900" spans="2:2" x14ac:dyDescent="0.25">
      <c r="B900" s="4" t="s">
        <v>17</v>
      </c>
    </row>
    <row r="901" spans="2:2" x14ac:dyDescent="0.25">
      <c r="B901" s="4" t="s">
        <v>17</v>
      </c>
    </row>
    <row r="902" spans="2:2" x14ac:dyDescent="0.25">
      <c r="B902" s="4" t="s">
        <v>17</v>
      </c>
    </row>
    <row r="903" spans="2:2" x14ac:dyDescent="0.25">
      <c r="B903" s="4" t="s">
        <v>17</v>
      </c>
    </row>
    <row r="904" spans="2:2" x14ac:dyDescent="0.25">
      <c r="B904" s="4" t="s">
        <v>17</v>
      </c>
    </row>
    <row r="905" spans="2:2" x14ac:dyDescent="0.25">
      <c r="B905" s="4" t="s">
        <v>17</v>
      </c>
    </row>
    <row r="906" spans="2:2" x14ac:dyDescent="0.25">
      <c r="B906" s="4" t="s">
        <v>17</v>
      </c>
    </row>
    <row r="907" spans="2:2" x14ac:dyDescent="0.25">
      <c r="B907" s="4" t="s">
        <v>17</v>
      </c>
    </row>
    <row r="908" spans="2:2" x14ac:dyDescent="0.25">
      <c r="B908" s="4" t="s">
        <v>17</v>
      </c>
    </row>
    <row r="909" spans="2:2" x14ac:dyDescent="0.25">
      <c r="B909" s="4" t="s">
        <v>17</v>
      </c>
    </row>
    <row r="910" spans="2:2" x14ac:dyDescent="0.25">
      <c r="B910" s="4" t="s">
        <v>17</v>
      </c>
    </row>
    <row r="911" spans="2:2" x14ac:dyDescent="0.25">
      <c r="B911" s="4" t="s">
        <v>17</v>
      </c>
    </row>
    <row r="912" spans="2:2" x14ac:dyDescent="0.25">
      <c r="B912" s="4" t="s">
        <v>17</v>
      </c>
    </row>
    <row r="913" spans="2:2" x14ac:dyDescent="0.25">
      <c r="B913" s="4" t="s">
        <v>17</v>
      </c>
    </row>
    <row r="914" spans="2:2" x14ac:dyDescent="0.25">
      <c r="B914" s="4" t="s">
        <v>17</v>
      </c>
    </row>
    <row r="915" spans="2:2" x14ac:dyDescent="0.25">
      <c r="B915" s="4" t="s">
        <v>17</v>
      </c>
    </row>
    <row r="916" spans="2:2" x14ac:dyDescent="0.25">
      <c r="B916" s="4" t="s">
        <v>17</v>
      </c>
    </row>
    <row r="917" spans="2:2" x14ac:dyDescent="0.25">
      <c r="B917" s="4" t="s">
        <v>17</v>
      </c>
    </row>
    <row r="918" spans="2:2" x14ac:dyDescent="0.25">
      <c r="B918" s="4" t="s">
        <v>17</v>
      </c>
    </row>
    <row r="919" spans="2:2" x14ac:dyDescent="0.25">
      <c r="B919" s="4" t="s">
        <v>17</v>
      </c>
    </row>
    <row r="920" spans="2:2" x14ac:dyDescent="0.25">
      <c r="B920" s="4" t="s">
        <v>17</v>
      </c>
    </row>
    <row r="921" spans="2:2" x14ac:dyDescent="0.25">
      <c r="B921" s="4" t="s">
        <v>17</v>
      </c>
    </row>
    <row r="922" spans="2:2" x14ac:dyDescent="0.25">
      <c r="B922" s="4" t="s">
        <v>17</v>
      </c>
    </row>
    <row r="923" spans="2:2" x14ac:dyDescent="0.25">
      <c r="B923" s="4" t="s">
        <v>17</v>
      </c>
    </row>
    <row r="924" spans="2:2" x14ac:dyDescent="0.25">
      <c r="B924" s="4" t="s">
        <v>17</v>
      </c>
    </row>
    <row r="925" spans="2:2" x14ac:dyDescent="0.25">
      <c r="B925" s="4" t="s">
        <v>17</v>
      </c>
    </row>
    <row r="926" spans="2:2" x14ac:dyDescent="0.25">
      <c r="B926" s="4" t="s">
        <v>17</v>
      </c>
    </row>
    <row r="927" spans="2:2" x14ac:dyDescent="0.25">
      <c r="B927" s="4" t="s">
        <v>17</v>
      </c>
    </row>
    <row r="928" spans="2:2" x14ac:dyDescent="0.25">
      <c r="B928" s="4" t="s">
        <v>17</v>
      </c>
    </row>
    <row r="929" spans="2:2" x14ac:dyDescent="0.25">
      <c r="B929" s="4" t="s">
        <v>17</v>
      </c>
    </row>
    <row r="930" spans="2:2" x14ac:dyDescent="0.25">
      <c r="B930" s="4" t="s">
        <v>17</v>
      </c>
    </row>
    <row r="931" spans="2:2" x14ac:dyDescent="0.25">
      <c r="B931" s="4" t="s">
        <v>17</v>
      </c>
    </row>
    <row r="932" spans="2:2" x14ac:dyDescent="0.25">
      <c r="B932" s="4" t="s">
        <v>17</v>
      </c>
    </row>
    <row r="933" spans="2:2" x14ac:dyDescent="0.25">
      <c r="B933" s="4" t="s">
        <v>17</v>
      </c>
    </row>
    <row r="934" spans="2:2" x14ac:dyDescent="0.25">
      <c r="B934" s="4" t="s">
        <v>17</v>
      </c>
    </row>
    <row r="935" spans="2:2" x14ac:dyDescent="0.25">
      <c r="B935" s="4" t="s">
        <v>17</v>
      </c>
    </row>
    <row r="936" spans="2:2" x14ac:dyDescent="0.25">
      <c r="B936" s="4" t="s">
        <v>17</v>
      </c>
    </row>
    <row r="937" spans="2:2" x14ac:dyDescent="0.25">
      <c r="B937" s="4" t="s">
        <v>17</v>
      </c>
    </row>
    <row r="938" spans="2:2" x14ac:dyDescent="0.25">
      <c r="B938" s="4" t="s">
        <v>17</v>
      </c>
    </row>
    <row r="939" spans="2:2" x14ac:dyDescent="0.25">
      <c r="B939" s="4" t="s">
        <v>17</v>
      </c>
    </row>
    <row r="940" spans="2:2" x14ac:dyDescent="0.25">
      <c r="B940" s="4" t="s">
        <v>17</v>
      </c>
    </row>
    <row r="941" spans="2:2" x14ac:dyDescent="0.25">
      <c r="B941" s="4" t="s">
        <v>17</v>
      </c>
    </row>
    <row r="942" spans="2:2" x14ac:dyDescent="0.25">
      <c r="B942" s="4" t="s">
        <v>17</v>
      </c>
    </row>
    <row r="943" spans="2:2" x14ac:dyDescent="0.25">
      <c r="B943" s="4" t="s">
        <v>17</v>
      </c>
    </row>
    <row r="944" spans="2:2" x14ac:dyDescent="0.25">
      <c r="B944" s="4" t="s">
        <v>17</v>
      </c>
    </row>
    <row r="945" spans="2:2" x14ac:dyDescent="0.25">
      <c r="B945" s="4" t="s">
        <v>17</v>
      </c>
    </row>
    <row r="946" spans="2:2" x14ac:dyDescent="0.25">
      <c r="B946" s="4" t="s">
        <v>17</v>
      </c>
    </row>
    <row r="947" spans="2:2" x14ac:dyDescent="0.25">
      <c r="B947" s="4" t="s">
        <v>17</v>
      </c>
    </row>
    <row r="948" spans="2:2" x14ac:dyDescent="0.25">
      <c r="B948" s="4" t="s">
        <v>17</v>
      </c>
    </row>
    <row r="949" spans="2:2" x14ac:dyDescent="0.25">
      <c r="B949" s="4" t="s">
        <v>17</v>
      </c>
    </row>
    <row r="950" spans="2:2" x14ac:dyDescent="0.25">
      <c r="B950" s="4" t="s">
        <v>17</v>
      </c>
    </row>
    <row r="951" spans="2:2" x14ac:dyDescent="0.25">
      <c r="B951" s="4" t="s">
        <v>17</v>
      </c>
    </row>
    <row r="952" spans="2:2" x14ac:dyDescent="0.25">
      <c r="B952" s="4" t="s">
        <v>17</v>
      </c>
    </row>
    <row r="953" spans="2:2" x14ac:dyDescent="0.25">
      <c r="B953" s="4" t="s">
        <v>17</v>
      </c>
    </row>
    <row r="954" spans="2:2" x14ac:dyDescent="0.25">
      <c r="B954" s="4" t="s">
        <v>17</v>
      </c>
    </row>
    <row r="955" spans="2:2" x14ac:dyDescent="0.25">
      <c r="B955" s="4" t="s">
        <v>17</v>
      </c>
    </row>
    <row r="956" spans="2:2" x14ac:dyDescent="0.25">
      <c r="B956" s="4" t="s">
        <v>17</v>
      </c>
    </row>
    <row r="957" spans="2:2" x14ac:dyDescent="0.25">
      <c r="B957" s="4" t="s">
        <v>17</v>
      </c>
    </row>
    <row r="958" spans="2:2" x14ac:dyDescent="0.25">
      <c r="B958" s="4" t="s">
        <v>17</v>
      </c>
    </row>
    <row r="959" spans="2:2" x14ac:dyDescent="0.25">
      <c r="B959" s="4" t="s">
        <v>17</v>
      </c>
    </row>
    <row r="960" spans="2:2" x14ac:dyDescent="0.25">
      <c r="B960" s="4" t="s">
        <v>17</v>
      </c>
    </row>
    <row r="961" spans="2:2" x14ac:dyDescent="0.25">
      <c r="B961" s="4" t="s">
        <v>17</v>
      </c>
    </row>
    <row r="962" spans="2:2" x14ac:dyDescent="0.25">
      <c r="B962" s="4" t="s">
        <v>17</v>
      </c>
    </row>
    <row r="963" spans="2:2" x14ac:dyDescent="0.25">
      <c r="B963" s="4" t="s">
        <v>17</v>
      </c>
    </row>
    <row r="964" spans="2:2" x14ac:dyDescent="0.25">
      <c r="B964" s="4" t="s">
        <v>17</v>
      </c>
    </row>
    <row r="965" spans="2:2" x14ac:dyDescent="0.25">
      <c r="B965" s="4" t="s">
        <v>17</v>
      </c>
    </row>
    <row r="966" spans="2:2" x14ac:dyDescent="0.25">
      <c r="B966" s="4" t="s">
        <v>17</v>
      </c>
    </row>
    <row r="967" spans="2:2" x14ac:dyDescent="0.25">
      <c r="B967" s="4" t="s">
        <v>17</v>
      </c>
    </row>
    <row r="968" spans="2:2" x14ac:dyDescent="0.25">
      <c r="B968" s="4" t="s">
        <v>17</v>
      </c>
    </row>
    <row r="969" spans="2:2" x14ac:dyDescent="0.25">
      <c r="B969" s="4" t="s">
        <v>17</v>
      </c>
    </row>
    <row r="970" spans="2:2" x14ac:dyDescent="0.25">
      <c r="B970" s="4" t="s">
        <v>17</v>
      </c>
    </row>
    <row r="971" spans="2:2" x14ac:dyDescent="0.25">
      <c r="B971" s="4" t="s">
        <v>17</v>
      </c>
    </row>
    <row r="972" spans="2:2" x14ac:dyDescent="0.25">
      <c r="B972" s="4" t="s">
        <v>17</v>
      </c>
    </row>
    <row r="973" spans="2:2" x14ac:dyDescent="0.25">
      <c r="B973" s="4" t="s">
        <v>17</v>
      </c>
    </row>
    <row r="974" spans="2:2" x14ac:dyDescent="0.25">
      <c r="B974" s="4" t="s">
        <v>17</v>
      </c>
    </row>
    <row r="975" spans="2:2" x14ac:dyDescent="0.25">
      <c r="B975" s="4" t="s">
        <v>17</v>
      </c>
    </row>
    <row r="976" spans="2:2" x14ac:dyDescent="0.25">
      <c r="B976" s="4" t="s">
        <v>17</v>
      </c>
    </row>
    <row r="977" spans="2:2" x14ac:dyDescent="0.25">
      <c r="B977" s="4" t="s">
        <v>17</v>
      </c>
    </row>
    <row r="978" spans="2:2" x14ac:dyDescent="0.25">
      <c r="B978" s="4" t="s">
        <v>17</v>
      </c>
    </row>
    <row r="979" spans="2:2" x14ac:dyDescent="0.25">
      <c r="B979" s="4" t="s">
        <v>17</v>
      </c>
    </row>
    <row r="980" spans="2:2" x14ac:dyDescent="0.25">
      <c r="B980" s="4" t="s">
        <v>17</v>
      </c>
    </row>
    <row r="981" spans="2:2" x14ac:dyDescent="0.25">
      <c r="B981" s="4" t="s">
        <v>17</v>
      </c>
    </row>
    <row r="982" spans="2:2" x14ac:dyDescent="0.25">
      <c r="B982" s="4" t="s">
        <v>17</v>
      </c>
    </row>
    <row r="983" spans="2:2" x14ac:dyDescent="0.25">
      <c r="B983" s="4" t="s">
        <v>17</v>
      </c>
    </row>
    <row r="984" spans="2:2" x14ac:dyDescent="0.25">
      <c r="B984" s="4" t="s">
        <v>17</v>
      </c>
    </row>
    <row r="985" spans="2:2" x14ac:dyDescent="0.25">
      <c r="B985" s="4" t="s">
        <v>17</v>
      </c>
    </row>
    <row r="986" spans="2:2" x14ac:dyDescent="0.25">
      <c r="B986" s="4" t="s">
        <v>17</v>
      </c>
    </row>
    <row r="987" spans="2:2" x14ac:dyDescent="0.25">
      <c r="B987" s="4" t="s">
        <v>17</v>
      </c>
    </row>
    <row r="988" spans="2:2" x14ac:dyDescent="0.25">
      <c r="B988" s="4" t="s">
        <v>17</v>
      </c>
    </row>
    <row r="989" spans="2:2" x14ac:dyDescent="0.25">
      <c r="B989" s="4" t="s">
        <v>17</v>
      </c>
    </row>
    <row r="990" spans="2:2" x14ac:dyDescent="0.25">
      <c r="B990" s="4" t="s">
        <v>17</v>
      </c>
    </row>
    <row r="991" spans="2:2" x14ac:dyDescent="0.25">
      <c r="B991" s="4" t="s">
        <v>17</v>
      </c>
    </row>
    <row r="992" spans="2:2" x14ac:dyDescent="0.25">
      <c r="B992" s="4" t="s">
        <v>17</v>
      </c>
    </row>
    <row r="993" spans="2:2" x14ac:dyDescent="0.25">
      <c r="B993" s="4" t="s">
        <v>17</v>
      </c>
    </row>
    <row r="994" spans="2:2" x14ac:dyDescent="0.25">
      <c r="B994" s="4" t="s">
        <v>17</v>
      </c>
    </row>
    <row r="995" spans="2:2" x14ac:dyDescent="0.25">
      <c r="B995" s="4" t="s">
        <v>17</v>
      </c>
    </row>
    <row r="996" spans="2:2" x14ac:dyDescent="0.25">
      <c r="B996" s="4" t="s">
        <v>17</v>
      </c>
    </row>
    <row r="997" spans="2:2" x14ac:dyDescent="0.25">
      <c r="B997" s="4" t="s">
        <v>17</v>
      </c>
    </row>
    <row r="998" spans="2:2" x14ac:dyDescent="0.25">
      <c r="B998" s="4" t="s">
        <v>17</v>
      </c>
    </row>
    <row r="999" spans="2:2" x14ac:dyDescent="0.25">
      <c r="B999" s="4" t="s">
        <v>17</v>
      </c>
    </row>
    <row r="1000" spans="2:2" x14ac:dyDescent="0.25">
      <c r="B1000" s="4" t="s">
        <v>17</v>
      </c>
    </row>
    <row r="1001" spans="2:2" x14ac:dyDescent="0.25">
      <c r="B1001" s="4" t="s">
        <v>17</v>
      </c>
    </row>
    <row r="1002" spans="2:2" x14ac:dyDescent="0.25">
      <c r="B1002" s="4" t="s">
        <v>17</v>
      </c>
    </row>
    <row r="1003" spans="2:2" x14ac:dyDescent="0.25">
      <c r="B1003" s="4" t="s">
        <v>17</v>
      </c>
    </row>
    <row r="1004" spans="2:2" x14ac:dyDescent="0.25">
      <c r="B1004" s="4" t="s">
        <v>17</v>
      </c>
    </row>
    <row r="1005" spans="2:2" x14ac:dyDescent="0.25">
      <c r="B1005" s="4" t="s">
        <v>17</v>
      </c>
    </row>
    <row r="1006" spans="2:2" x14ac:dyDescent="0.25">
      <c r="B1006" s="4" t="s">
        <v>17</v>
      </c>
    </row>
    <row r="1007" spans="2:2" x14ac:dyDescent="0.25">
      <c r="B1007" s="4" t="s">
        <v>17</v>
      </c>
    </row>
    <row r="1008" spans="2:2" x14ac:dyDescent="0.25">
      <c r="B1008" s="4" t="s">
        <v>17</v>
      </c>
    </row>
    <row r="1009" spans="2:2" x14ac:dyDescent="0.25">
      <c r="B1009" s="4" t="s">
        <v>17</v>
      </c>
    </row>
    <row r="1010" spans="2:2" x14ac:dyDescent="0.25">
      <c r="B1010" s="4" t="s">
        <v>17</v>
      </c>
    </row>
    <row r="1011" spans="2:2" x14ac:dyDescent="0.25">
      <c r="B1011" s="4" t="s">
        <v>17</v>
      </c>
    </row>
    <row r="1012" spans="2:2" x14ac:dyDescent="0.25">
      <c r="B1012" s="4" t="s">
        <v>17</v>
      </c>
    </row>
    <row r="1013" spans="2:2" x14ac:dyDescent="0.25">
      <c r="B1013" s="4" t="s">
        <v>17</v>
      </c>
    </row>
    <row r="1014" spans="2:2" x14ac:dyDescent="0.25">
      <c r="B1014" s="4" t="s">
        <v>17</v>
      </c>
    </row>
    <row r="1015" spans="2:2" x14ac:dyDescent="0.25">
      <c r="B1015" s="4" t="s">
        <v>17</v>
      </c>
    </row>
    <row r="1016" spans="2:2" x14ac:dyDescent="0.25">
      <c r="B1016" s="4" t="s">
        <v>17</v>
      </c>
    </row>
    <row r="1017" spans="2:2" x14ac:dyDescent="0.25">
      <c r="B1017" s="4" t="s">
        <v>17</v>
      </c>
    </row>
    <row r="1018" spans="2:2" x14ac:dyDescent="0.25">
      <c r="B1018" s="4" t="s">
        <v>17</v>
      </c>
    </row>
    <row r="1019" spans="2:2" x14ac:dyDescent="0.25">
      <c r="B1019" s="4" t="s">
        <v>17</v>
      </c>
    </row>
    <row r="1020" spans="2:2" x14ac:dyDescent="0.25">
      <c r="B1020" s="4" t="s">
        <v>17</v>
      </c>
    </row>
  </sheetData>
  <autoFilter ref="A1:W521" xr:uid="{00000000-0009-0000-0000-000000000000}"/>
  <phoneticPr fontId="18" type="noConversion"/>
  <conditionalFormatting sqref="B300:B1048576">
    <cfRule type="containsText" dxfId="28" priority="9" operator="containsText" text="No">
      <formula>NOT(ISERROR(SEARCH("No",B300)))</formula>
    </cfRule>
    <cfRule type="containsText" dxfId="27" priority="10" operator="containsText" text="Yes">
      <formula>NOT(ISERROR(SEARCH("Yes",B300)))</formula>
    </cfRule>
  </conditionalFormatting>
  <conditionalFormatting sqref="G510:G521">
    <cfRule type="containsText" dxfId="26" priority="11" operator="containsText" text="38">
      <formula>NOT(ISERROR(SEARCH("38",G510)))</formula>
    </cfRule>
  </conditionalFormatting>
  <conditionalFormatting sqref="I530 Q530 I599:I604 Q599:Q604 I616:I1048576 Q616:Q1048576 Q300:Q509 I300:I509">
    <cfRule type="cellIs" dxfId="25" priority="15" operator="greaterThan">
      <formula>0</formula>
    </cfRule>
  </conditionalFormatting>
  <conditionalFormatting sqref="U510:U521">
    <cfRule type="duplicateValues" dxfId="24" priority="12"/>
  </conditionalFormatting>
  <conditionalFormatting sqref="B2:B299">
    <cfRule type="containsText" dxfId="18" priority="5" operator="containsText" text="No">
      <formula>NOT(ISERROR(SEARCH("No",B2)))</formula>
    </cfRule>
    <cfRule type="containsText" dxfId="17" priority="6" operator="containsText" text="Yes">
      <formula>NOT(ISERROR(SEARCH("Yes",B2)))</formula>
    </cfRule>
  </conditionalFormatting>
  <conditionalFormatting sqref="I2:I299">
    <cfRule type="cellIs" dxfId="16" priority="4" operator="greaterThan">
      <formula>0</formula>
    </cfRule>
  </conditionalFormatting>
  <conditionalFormatting sqref="P6:P299">
    <cfRule type="cellIs" dxfId="15" priority="7" operator="greaterThan">
      <formula>0</formula>
    </cfRule>
  </conditionalFormatting>
  <conditionalFormatting sqref="P2:Q5">
    <cfRule type="cellIs" dxfId="14" priority="8" operator="greaterThan">
      <formula>0</formula>
    </cfRule>
  </conditionalFormatting>
  <conditionalFormatting sqref="B1">
    <cfRule type="containsText" dxfId="10" priority="2" operator="containsText" text="No">
      <formula>NOT(ISERROR(SEARCH("No",B1)))</formula>
    </cfRule>
    <cfRule type="containsText" dxfId="9" priority="3" operator="containsText" text="Yes">
      <formula>NOT(ISERROR(SEARCH("Yes",B1)))</formula>
    </cfRule>
  </conditionalFormatting>
  <conditionalFormatting sqref="P1 I1">
    <cfRule type="cellIs" dxfId="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1ECC-2545-4BBF-B451-D896AED0416B}">
  <dimension ref="A1:X145"/>
  <sheetViews>
    <sheetView workbookViewId="0">
      <selection activeCell="K11" sqref="K11"/>
    </sheetView>
  </sheetViews>
  <sheetFormatPr defaultRowHeight="15" x14ac:dyDescent="0.25"/>
  <sheetData>
    <row r="1" spans="1:24" x14ac:dyDescent="0.25">
      <c r="A1" s="4" t="s">
        <v>0</v>
      </c>
      <c r="B1" t="s">
        <v>1</v>
      </c>
      <c r="C1" t="s">
        <v>19</v>
      </c>
      <c r="D1" t="s">
        <v>2</v>
      </c>
      <c r="E1" t="s">
        <v>3</v>
      </c>
      <c r="F1" s="7" t="s">
        <v>4</v>
      </c>
      <c r="G1" s="7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12" t="s">
        <v>20</v>
      </c>
      <c r="Q1" t="s">
        <v>14</v>
      </c>
      <c r="R1" t="s">
        <v>16</v>
      </c>
      <c r="S1" t="s">
        <v>15</v>
      </c>
      <c r="T1" t="s">
        <v>21</v>
      </c>
      <c r="U1" t="s">
        <v>22</v>
      </c>
      <c r="V1" t="s">
        <v>23</v>
      </c>
    </row>
    <row r="2" spans="1:24" x14ac:dyDescent="0.25">
      <c r="A2" s="4" t="s">
        <v>386</v>
      </c>
      <c r="B2" s="4" t="s">
        <v>17</v>
      </c>
      <c r="C2" t="s">
        <v>33</v>
      </c>
      <c r="D2">
        <v>1</v>
      </c>
      <c r="E2">
        <v>0</v>
      </c>
      <c r="F2" s="7">
        <v>3</v>
      </c>
      <c r="G2" s="7">
        <v>14</v>
      </c>
      <c r="H2" t="s">
        <v>55</v>
      </c>
      <c r="I2">
        <v>0</v>
      </c>
      <c r="J2">
        <v>0</v>
      </c>
      <c r="K2">
        <v>0</v>
      </c>
      <c r="L2">
        <v>0</v>
      </c>
      <c r="M2" s="1">
        <v>3.9788737147094158</v>
      </c>
      <c r="N2">
        <v>0.17731207749763628</v>
      </c>
      <c r="O2" t="s">
        <v>27</v>
      </c>
      <c r="P2" s="12" t="s">
        <v>53</v>
      </c>
      <c r="Q2">
        <v>0</v>
      </c>
      <c r="R2">
        <v>0</v>
      </c>
      <c r="S2" t="s">
        <v>623</v>
      </c>
      <c r="T2" t="s">
        <v>624</v>
      </c>
      <c r="V2" s="3"/>
    </row>
    <row r="3" spans="1:24" x14ac:dyDescent="0.25">
      <c r="A3" s="4" t="s">
        <v>387</v>
      </c>
      <c r="B3" s="4" t="s">
        <v>17</v>
      </c>
      <c r="C3" t="s">
        <v>33</v>
      </c>
      <c r="D3">
        <v>1</v>
      </c>
      <c r="E3">
        <v>0</v>
      </c>
      <c r="F3" s="7">
        <v>3</v>
      </c>
      <c r="G3" s="7">
        <v>3</v>
      </c>
      <c r="H3" t="s">
        <v>625</v>
      </c>
      <c r="I3">
        <v>0</v>
      </c>
      <c r="J3">
        <v>0</v>
      </c>
      <c r="K3">
        <v>0</v>
      </c>
      <c r="L3">
        <v>0</v>
      </c>
      <c r="M3" s="1">
        <v>17.660104471401873</v>
      </c>
      <c r="N3">
        <v>0.16864157532857349</v>
      </c>
      <c r="O3" t="s">
        <v>27</v>
      </c>
      <c r="P3" s="12" t="s">
        <v>53</v>
      </c>
      <c r="Q3">
        <v>0</v>
      </c>
      <c r="R3">
        <v>0</v>
      </c>
      <c r="S3" t="s">
        <v>626</v>
      </c>
      <c r="T3" t="s">
        <v>627</v>
      </c>
      <c r="V3" s="3"/>
      <c r="W3" t="s">
        <v>18</v>
      </c>
    </row>
    <row r="4" spans="1:24" x14ac:dyDescent="0.25">
      <c r="A4" s="4" t="s">
        <v>388</v>
      </c>
      <c r="B4" s="4" t="s">
        <v>17</v>
      </c>
      <c r="C4" t="s">
        <v>33</v>
      </c>
      <c r="D4">
        <v>1</v>
      </c>
      <c r="E4">
        <v>0</v>
      </c>
      <c r="F4" s="7">
        <v>7.06</v>
      </c>
      <c r="G4" s="7">
        <v>1.63</v>
      </c>
      <c r="H4" t="s">
        <v>56</v>
      </c>
      <c r="I4">
        <v>0</v>
      </c>
      <c r="J4">
        <v>0</v>
      </c>
      <c r="K4">
        <v>0</v>
      </c>
      <c r="L4">
        <v>0</v>
      </c>
      <c r="M4" s="1">
        <v>12.409471324438538</v>
      </c>
      <c r="N4">
        <v>6.4385935699593638E-2</v>
      </c>
      <c r="O4" t="s">
        <v>26</v>
      </c>
      <c r="P4" s="12" t="s">
        <v>53</v>
      </c>
      <c r="Q4">
        <v>0</v>
      </c>
      <c r="R4">
        <v>0</v>
      </c>
      <c r="S4" t="s">
        <v>628</v>
      </c>
      <c r="T4" t="s">
        <v>629</v>
      </c>
      <c r="V4" s="3"/>
      <c r="W4">
        <v>0.3</v>
      </c>
      <c r="X4">
        <v>0.3</v>
      </c>
    </row>
    <row r="5" spans="1:24" x14ac:dyDescent="0.25">
      <c r="A5" s="4" t="s">
        <v>389</v>
      </c>
      <c r="B5" s="4" t="s">
        <v>17</v>
      </c>
      <c r="C5" t="s">
        <v>33</v>
      </c>
      <c r="D5">
        <v>1</v>
      </c>
      <c r="E5">
        <v>0</v>
      </c>
      <c r="F5" s="7">
        <v>4.53</v>
      </c>
      <c r="G5" s="7">
        <v>1.21</v>
      </c>
      <c r="H5" t="s">
        <v>630</v>
      </c>
      <c r="I5">
        <v>0</v>
      </c>
      <c r="J5">
        <v>0</v>
      </c>
      <c r="K5">
        <v>0</v>
      </c>
      <c r="L5">
        <v>0</v>
      </c>
      <c r="M5" s="1">
        <v>23.560643977140487</v>
      </c>
      <c r="N5">
        <v>9.0744989423642855E-2</v>
      </c>
      <c r="O5" t="s">
        <v>26</v>
      </c>
      <c r="P5" s="12" t="s">
        <v>53</v>
      </c>
      <c r="Q5">
        <v>0</v>
      </c>
      <c r="R5">
        <v>0</v>
      </c>
      <c r="S5" t="s">
        <v>631</v>
      </c>
      <c r="T5" t="s">
        <v>632</v>
      </c>
      <c r="V5" s="3"/>
      <c r="W5">
        <v>-0.3</v>
      </c>
      <c r="X5" s="8" t="s">
        <v>24</v>
      </c>
    </row>
    <row r="6" spans="1:24" x14ac:dyDescent="0.25">
      <c r="A6" s="28" t="s">
        <v>390</v>
      </c>
      <c r="B6" s="4" t="s">
        <v>17</v>
      </c>
      <c r="C6" s="5" t="s">
        <v>33</v>
      </c>
      <c r="D6" s="5">
        <v>0</v>
      </c>
      <c r="E6" s="5">
        <v>0</v>
      </c>
      <c r="F6" s="10">
        <v>3</v>
      </c>
      <c r="G6" s="10">
        <v>14</v>
      </c>
      <c r="H6" t="s">
        <v>633</v>
      </c>
      <c r="I6">
        <v>0</v>
      </c>
      <c r="J6" s="5">
        <v>0</v>
      </c>
      <c r="K6">
        <v>0</v>
      </c>
      <c r="L6">
        <v>0</v>
      </c>
      <c r="M6" s="1">
        <v>3.9788737147094158</v>
      </c>
      <c r="N6" s="5">
        <v>0.17731207749763628</v>
      </c>
      <c r="O6" t="s">
        <v>26</v>
      </c>
      <c r="P6" s="12" t="s">
        <v>53</v>
      </c>
      <c r="Q6" s="5">
        <v>0</v>
      </c>
      <c r="R6" s="5">
        <v>0</v>
      </c>
      <c r="S6" s="5" t="s">
        <v>634</v>
      </c>
      <c r="T6" t="s">
        <v>635</v>
      </c>
      <c r="U6" s="5"/>
      <c r="V6" s="6"/>
      <c r="W6" s="5">
        <v>0.39500000000000002</v>
      </c>
      <c r="X6" s="5">
        <v>0.39500000000000002</v>
      </c>
    </row>
    <row r="7" spans="1:24" x14ac:dyDescent="0.25">
      <c r="A7" s="28" t="s">
        <v>391</v>
      </c>
      <c r="B7" s="4" t="s">
        <v>17</v>
      </c>
      <c r="C7" s="5" t="s">
        <v>33</v>
      </c>
      <c r="D7" s="5">
        <v>0</v>
      </c>
      <c r="E7" s="5">
        <v>0</v>
      </c>
      <c r="F7" s="10">
        <v>3</v>
      </c>
      <c r="G7" s="10">
        <v>3</v>
      </c>
      <c r="H7" t="s">
        <v>59</v>
      </c>
      <c r="I7">
        <v>0</v>
      </c>
      <c r="J7" s="5">
        <v>0</v>
      </c>
      <c r="K7">
        <v>0</v>
      </c>
      <c r="L7">
        <v>0</v>
      </c>
      <c r="M7" s="1">
        <v>17.660104471401873</v>
      </c>
      <c r="N7" s="5">
        <v>0.16864157532857349</v>
      </c>
      <c r="O7" t="s">
        <v>26</v>
      </c>
      <c r="P7" s="12" t="s">
        <v>53</v>
      </c>
      <c r="Q7" s="5">
        <v>0</v>
      </c>
      <c r="R7" s="5">
        <v>0</v>
      </c>
      <c r="S7" s="5" t="s">
        <v>636</v>
      </c>
      <c r="T7" t="s">
        <v>637</v>
      </c>
      <c r="U7" s="5"/>
      <c r="V7" s="6"/>
      <c r="W7" s="5">
        <v>-0.39500000000000002</v>
      </c>
      <c r="X7" s="9" t="s">
        <v>25</v>
      </c>
    </row>
    <row r="8" spans="1:24" x14ac:dyDescent="0.25">
      <c r="A8" s="4" t="s">
        <v>392</v>
      </c>
      <c r="B8" s="4" t="s">
        <v>17</v>
      </c>
      <c r="C8" t="s">
        <v>33</v>
      </c>
      <c r="D8">
        <v>0</v>
      </c>
      <c r="E8">
        <v>0</v>
      </c>
      <c r="F8" s="7">
        <v>7.06</v>
      </c>
      <c r="G8" s="7">
        <v>1.63</v>
      </c>
      <c r="H8" t="s">
        <v>59</v>
      </c>
      <c r="I8">
        <v>0</v>
      </c>
      <c r="J8">
        <v>0</v>
      </c>
      <c r="K8">
        <v>0</v>
      </c>
      <c r="L8">
        <v>0</v>
      </c>
      <c r="M8" s="1">
        <v>12.409471324438538</v>
      </c>
      <c r="N8">
        <v>6.4385935699593638E-2</v>
      </c>
      <c r="O8" t="s">
        <v>26</v>
      </c>
      <c r="P8" s="12" t="s">
        <v>53</v>
      </c>
      <c r="Q8">
        <v>0</v>
      </c>
      <c r="R8">
        <v>0</v>
      </c>
      <c r="S8" t="s">
        <v>638</v>
      </c>
      <c r="T8" t="s">
        <v>639</v>
      </c>
      <c r="V8" s="3"/>
      <c r="W8">
        <v>0</v>
      </c>
      <c r="X8">
        <v>0</v>
      </c>
    </row>
    <row r="9" spans="1:24" x14ac:dyDescent="0.25">
      <c r="A9" s="4" t="s">
        <v>393</v>
      </c>
      <c r="B9" s="4" t="s">
        <v>17</v>
      </c>
      <c r="C9" t="s">
        <v>33</v>
      </c>
      <c r="D9">
        <v>0</v>
      </c>
      <c r="E9">
        <v>0</v>
      </c>
      <c r="F9" s="7">
        <v>4.53</v>
      </c>
      <c r="G9" s="7">
        <v>1.21</v>
      </c>
      <c r="H9" t="s">
        <v>53</v>
      </c>
      <c r="I9">
        <v>0</v>
      </c>
      <c r="J9">
        <v>0</v>
      </c>
      <c r="K9">
        <v>0</v>
      </c>
      <c r="L9">
        <v>0</v>
      </c>
      <c r="M9" s="1">
        <v>23.560643977140487</v>
      </c>
      <c r="N9">
        <v>9.0744989423642855E-2</v>
      </c>
      <c r="O9" t="s">
        <v>26</v>
      </c>
      <c r="P9" s="12" t="s">
        <v>53</v>
      </c>
      <c r="Q9">
        <v>0</v>
      </c>
      <c r="R9">
        <v>0</v>
      </c>
      <c r="S9" t="s">
        <v>640</v>
      </c>
      <c r="T9" t="s">
        <v>641</v>
      </c>
      <c r="V9" s="3"/>
    </row>
    <row r="10" spans="1:24" x14ac:dyDescent="0.25">
      <c r="A10" s="4" t="s">
        <v>398</v>
      </c>
      <c r="B10" s="4" t="s">
        <v>17</v>
      </c>
      <c r="C10" t="s">
        <v>28</v>
      </c>
      <c r="D10">
        <v>1</v>
      </c>
      <c r="E10">
        <v>0.39500000000000002</v>
      </c>
      <c r="F10" s="7">
        <v>7.06</v>
      </c>
      <c r="G10" s="7">
        <v>1.63</v>
      </c>
      <c r="H10" t="s">
        <v>315</v>
      </c>
      <c r="I10">
        <v>0</v>
      </c>
      <c r="J10">
        <v>0</v>
      </c>
      <c r="K10">
        <v>0</v>
      </c>
      <c r="L10">
        <v>0</v>
      </c>
      <c r="M10" s="1">
        <v>12.409471324438538</v>
      </c>
      <c r="N10">
        <v>6.4385935699593638E-2</v>
      </c>
      <c r="O10" t="s">
        <v>58</v>
      </c>
      <c r="P10" s="12" t="s">
        <v>58</v>
      </c>
      <c r="Q10">
        <v>0</v>
      </c>
      <c r="R10">
        <v>0</v>
      </c>
      <c r="S10" t="s">
        <v>642</v>
      </c>
      <c r="T10" t="s">
        <v>643</v>
      </c>
      <c r="V10" s="3"/>
    </row>
    <row r="11" spans="1:24" x14ac:dyDescent="0.25">
      <c r="A11" s="4" t="s">
        <v>399</v>
      </c>
      <c r="B11" s="4" t="s">
        <v>17</v>
      </c>
      <c r="C11" t="s">
        <v>28</v>
      </c>
      <c r="D11">
        <v>1</v>
      </c>
      <c r="E11">
        <v>0.39500000000000002</v>
      </c>
      <c r="F11" s="7">
        <v>4.53</v>
      </c>
      <c r="G11" s="7">
        <v>1.21</v>
      </c>
      <c r="H11" t="s">
        <v>292</v>
      </c>
      <c r="I11">
        <v>0</v>
      </c>
      <c r="J11">
        <v>0</v>
      </c>
      <c r="K11">
        <v>0</v>
      </c>
      <c r="L11">
        <v>0</v>
      </c>
      <c r="M11" s="1">
        <v>23.560643977140487</v>
      </c>
      <c r="N11">
        <v>9.0744989423642855E-2</v>
      </c>
      <c r="O11" t="s">
        <v>58</v>
      </c>
      <c r="P11" s="12" t="s">
        <v>58</v>
      </c>
      <c r="Q11">
        <v>0</v>
      </c>
      <c r="R11">
        <v>0</v>
      </c>
      <c r="S11" t="s">
        <v>644</v>
      </c>
      <c r="T11" t="s">
        <v>645</v>
      </c>
      <c r="V11" s="3"/>
    </row>
    <row r="12" spans="1:24" x14ac:dyDescent="0.25">
      <c r="A12" s="4" t="s">
        <v>400</v>
      </c>
      <c r="B12" s="4" t="s">
        <v>17</v>
      </c>
      <c r="C12" t="s">
        <v>28</v>
      </c>
      <c r="D12">
        <v>0</v>
      </c>
      <c r="E12">
        <v>0.39500000000000002</v>
      </c>
      <c r="F12" s="7">
        <v>7.06</v>
      </c>
      <c r="G12" s="7">
        <v>1.63</v>
      </c>
      <c r="H12" t="s">
        <v>646</v>
      </c>
      <c r="I12">
        <v>0</v>
      </c>
      <c r="J12">
        <v>0</v>
      </c>
      <c r="K12">
        <v>0</v>
      </c>
      <c r="L12">
        <v>0</v>
      </c>
      <c r="M12" s="1">
        <v>12.409471324438538</v>
      </c>
      <c r="N12">
        <v>6.4385935699593638E-2</v>
      </c>
      <c r="O12" t="s">
        <v>54</v>
      </c>
      <c r="P12" s="12" t="s">
        <v>58</v>
      </c>
      <c r="Q12">
        <v>0</v>
      </c>
      <c r="R12">
        <v>0</v>
      </c>
      <c r="S12" t="s">
        <v>647</v>
      </c>
      <c r="T12" t="s">
        <v>648</v>
      </c>
      <c r="V12" s="3"/>
    </row>
    <row r="13" spans="1:24" x14ac:dyDescent="0.25">
      <c r="A13" s="4" t="s">
        <v>401</v>
      </c>
      <c r="B13" s="4" t="s">
        <v>17</v>
      </c>
      <c r="C13" t="s">
        <v>28</v>
      </c>
      <c r="D13">
        <v>0</v>
      </c>
      <c r="E13">
        <v>0.39500000000000002</v>
      </c>
      <c r="F13" s="7">
        <v>4.53</v>
      </c>
      <c r="G13" s="7">
        <v>1.21</v>
      </c>
      <c r="H13" t="s">
        <v>649</v>
      </c>
      <c r="I13">
        <v>0</v>
      </c>
      <c r="J13">
        <v>0</v>
      </c>
      <c r="K13">
        <v>0</v>
      </c>
      <c r="L13">
        <v>0</v>
      </c>
      <c r="M13" s="1">
        <v>23.560643977140487</v>
      </c>
      <c r="N13">
        <v>9.0744989423642855E-2</v>
      </c>
      <c r="O13" t="s">
        <v>54</v>
      </c>
      <c r="P13" s="12" t="s">
        <v>58</v>
      </c>
      <c r="Q13">
        <v>0</v>
      </c>
      <c r="R13">
        <v>0</v>
      </c>
      <c r="S13" t="s">
        <v>650</v>
      </c>
      <c r="T13" t="s">
        <v>651</v>
      </c>
      <c r="V13" s="3"/>
    </row>
    <row r="14" spans="1:24" x14ac:dyDescent="0.25">
      <c r="A14" s="4" t="s">
        <v>404</v>
      </c>
      <c r="B14" s="4" t="s">
        <v>17</v>
      </c>
      <c r="C14" t="s">
        <v>29</v>
      </c>
      <c r="D14">
        <v>1</v>
      </c>
      <c r="E14">
        <v>-0.39500000000000002</v>
      </c>
      <c r="F14" s="7">
        <v>7.06</v>
      </c>
      <c r="G14" s="7">
        <v>1.63</v>
      </c>
      <c r="H14" t="s">
        <v>254</v>
      </c>
      <c r="I14">
        <v>0</v>
      </c>
      <c r="J14">
        <v>0</v>
      </c>
      <c r="K14">
        <v>0</v>
      </c>
      <c r="L14">
        <v>0</v>
      </c>
      <c r="M14" s="1">
        <v>12.409471324438538</v>
      </c>
      <c r="N14">
        <v>6.4385935699593638E-2</v>
      </c>
      <c r="O14" t="s">
        <v>44</v>
      </c>
      <c r="P14" s="12" t="s">
        <v>255</v>
      </c>
      <c r="Q14">
        <v>0</v>
      </c>
      <c r="R14">
        <v>0</v>
      </c>
      <c r="S14" t="s">
        <v>652</v>
      </c>
      <c r="T14" t="s">
        <v>653</v>
      </c>
      <c r="V14" s="3"/>
    </row>
    <row r="15" spans="1:24" x14ac:dyDescent="0.25">
      <c r="A15" s="4" t="s">
        <v>405</v>
      </c>
      <c r="B15" s="4" t="s">
        <v>17</v>
      </c>
      <c r="C15" t="s">
        <v>29</v>
      </c>
      <c r="D15">
        <v>1</v>
      </c>
      <c r="E15">
        <v>-0.39500000000000002</v>
      </c>
      <c r="F15" s="7">
        <v>4.53</v>
      </c>
      <c r="G15" s="7">
        <v>1.21</v>
      </c>
      <c r="H15" t="s">
        <v>314</v>
      </c>
      <c r="I15">
        <v>0</v>
      </c>
      <c r="J15">
        <v>0</v>
      </c>
      <c r="K15">
        <v>0</v>
      </c>
      <c r="L15">
        <v>0</v>
      </c>
      <c r="M15" s="1">
        <v>23.560643977140487</v>
      </c>
      <c r="N15">
        <v>9.0744989423642855E-2</v>
      </c>
      <c r="O15" t="s">
        <v>44</v>
      </c>
      <c r="P15" s="12" t="s">
        <v>255</v>
      </c>
      <c r="Q15">
        <v>0</v>
      </c>
      <c r="R15">
        <v>0</v>
      </c>
      <c r="S15" t="s">
        <v>654</v>
      </c>
      <c r="T15" t="s">
        <v>655</v>
      </c>
      <c r="V15" s="3"/>
    </row>
    <row r="16" spans="1:24" x14ac:dyDescent="0.25">
      <c r="A16" s="4" t="s">
        <v>406</v>
      </c>
      <c r="B16" s="4" t="s">
        <v>17</v>
      </c>
      <c r="C16" t="s">
        <v>29</v>
      </c>
      <c r="D16">
        <v>0</v>
      </c>
      <c r="E16">
        <v>-0.39500000000000002</v>
      </c>
      <c r="F16" s="7">
        <v>7.06</v>
      </c>
      <c r="G16" s="7">
        <v>1.63</v>
      </c>
      <c r="H16" t="s">
        <v>656</v>
      </c>
      <c r="I16">
        <v>0</v>
      </c>
      <c r="J16">
        <v>0</v>
      </c>
      <c r="K16">
        <v>0</v>
      </c>
      <c r="L16">
        <v>0</v>
      </c>
      <c r="M16" s="1">
        <v>12.409471324438538</v>
      </c>
      <c r="N16">
        <v>6.4385935699593638E-2</v>
      </c>
      <c r="O16" t="s">
        <v>52</v>
      </c>
      <c r="P16" s="12" t="s">
        <v>255</v>
      </c>
      <c r="Q16">
        <v>0</v>
      </c>
      <c r="R16">
        <v>0</v>
      </c>
      <c r="S16" t="s">
        <v>657</v>
      </c>
      <c r="T16" t="s">
        <v>658</v>
      </c>
      <c r="V16" s="3"/>
    </row>
    <row r="17" spans="1:22" x14ac:dyDescent="0.25">
      <c r="A17" s="4" t="s">
        <v>407</v>
      </c>
      <c r="B17" s="4" t="s">
        <v>17</v>
      </c>
      <c r="C17" t="s">
        <v>29</v>
      </c>
      <c r="D17">
        <v>0</v>
      </c>
      <c r="E17">
        <v>-0.39500000000000002</v>
      </c>
      <c r="F17" s="7">
        <v>4.53</v>
      </c>
      <c r="G17" s="7">
        <v>1.21</v>
      </c>
      <c r="H17" t="s">
        <v>313</v>
      </c>
      <c r="I17">
        <v>0</v>
      </c>
      <c r="J17">
        <v>0</v>
      </c>
      <c r="K17">
        <v>0</v>
      </c>
      <c r="L17">
        <v>0</v>
      </c>
      <c r="M17" s="1">
        <v>23.560643977140487</v>
      </c>
      <c r="N17">
        <v>9.0744989423642855E-2</v>
      </c>
      <c r="O17" t="s">
        <v>52</v>
      </c>
      <c r="P17" s="12" t="s">
        <v>255</v>
      </c>
      <c r="Q17">
        <v>0</v>
      </c>
      <c r="R17">
        <v>0</v>
      </c>
      <c r="S17" t="s">
        <v>659</v>
      </c>
      <c r="T17" t="s">
        <v>660</v>
      </c>
      <c r="V17" s="3"/>
    </row>
    <row r="18" spans="1:22" x14ac:dyDescent="0.25">
      <c r="A18" s="4" t="s">
        <v>410</v>
      </c>
      <c r="B18" s="4" t="s">
        <v>17</v>
      </c>
      <c r="C18" t="s">
        <v>33</v>
      </c>
      <c r="D18">
        <v>1</v>
      </c>
      <c r="E18">
        <v>0.39500000000000002</v>
      </c>
      <c r="F18" s="7">
        <v>7.06</v>
      </c>
      <c r="G18" s="7">
        <v>1.63</v>
      </c>
      <c r="H18" t="s">
        <v>315</v>
      </c>
      <c r="I18">
        <v>0</v>
      </c>
      <c r="J18">
        <v>0</v>
      </c>
      <c r="K18">
        <v>0</v>
      </c>
      <c r="L18">
        <v>0</v>
      </c>
      <c r="M18" s="1">
        <v>12.409471324438538</v>
      </c>
      <c r="N18">
        <v>6.4385935699593638E-2</v>
      </c>
      <c r="O18" t="s">
        <v>58</v>
      </c>
      <c r="P18" s="12" t="s">
        <v>58</v>
      </c>
      <c r="Q18">
        <v>0</v>
      </c>
      <c r="R18">
        <v>0</v>
      </c>
      <c r="S18" t="s">
        <v>661</v>
      </c>
      <c r="T18" t="s">
        <v>643</v>
      </c>
      <c r="V18" s="3"/>
    </row>
    <row r="19" spans="1:22" x14ac:dyDescent="0.25">
      <c r="A19" s="4" t="s">
        <v>411</v>
      </c>
      <c r="B19" s="4" t="s">
        <v>17</v>
      </c>
      <c r="C19" t="s">
        <v>33</v>
      </c>
      <c r="D19">
        <v>1</v>
      </c>
      <c r="E19">
        <v>-0.39500000000000002</v>
      </c>
      <c r="F19" s="7">
        <v>7.06</v>
      </c>
      <c r="G19" s="7">
        <v>1.63</v>
      </c>
      <c r="H19" t="s">
        <v>254</v>
      </c>
      <c r="I19">
        <v>0</v>
      </c>
      <c r="J19">
        <v>0</v>
      </c>
      <c r="K19">
        <v>0</v>
      </c>
      <c r="L19">
        <v>0</v>
      </c>
      <c r="M19" s="1">
        <v>12.409471324438538</v>
      </c>
      <c r="N19">
        <v>6.4385935699593638E-2</v>
      </c>
      <c r="O19" t="s">
        <v>44</v>
      </c>
      <c r="P19" s="12" t="s">
        <v>255</v>
      </c>
      <c r="Q19">
        <v>0</v>
      </c>
      <c r="R19">
        <v>0</v>
      </c>
      <c r="S19" t="s">
        <v>662</v>
      </c>
      <c r="T19" t="s">
        <v>653</v>
      </c>
      <c r="V19" s="3"/>
    </row>
    <row r="20" spans="1:22" x14ac:dyDescent="0.25">
      <c r="A20" s="4" t="s">
        <v>412</v>
      </c>
      <c r="B20" s="4" t="s">
        <v>17</v>
      </c>
      <c r="C20" t="s">
        <v>33</v>
      </c>
      <c r="D20">
        <v>0</v>
      </c>
      <c r="E20">
        <v>0.39500000000000002</v>
      </c>
      <c r="F20" s="7">
        <v>7.06</v>
      </c>
      <c r="G20" s="7">
        <v>1.63</v>
      </c>
      <c r="H20" t="s">
        <v>646</v>
      </c>
      <c r="I20">
        <v>0</v>
      </c>
      <c r="J20">
        <v>0</v>
      </c>
      <c r="K20">
        <v>0</v>
      </c>
      <c r="L20">
        <v>0</v>
      </c>
      <c r="M20" s="1">
        <v>12.409471324438538</v>
      </c>
      <c r="N20">
        <v>6.4385935699593638E-2</v>
      </c>
      <c r="O20" t="s">
        <v>54</v>
      </c>
      <c r="P20" s="12" t="s">
        <v>58</v>
      </c>
      <c r="Q20">
        <v>0</v>
      </c>
      <c r="R20">
        <v>0</v>
      </c>
      <c r="S20" t="s">
        <v>663</v>
      </c>
      <c r="T20" t="s">
        <v>648</v>
      </c>
      <c r="V20" s="3"/>
    </row>
    <row r="21" spans="1:22" x14ac:dyDescent="0.25">
      <c r="A21" s="4" t="s">
        <v>413</v>
      </c>
      <c r="B21" s="4" t="s">
        <v>17</v>
      </c>
      <c r="C21" t="s">
        <v>33</v>
      </c>
      <c r="D21">
        <v>0</v>
      </c>
      <c r="E21">
        <v>-0.39500000000000002</v>
      </c>
      <c r="F21" s="7">
        <v>7.06</v>
      </c>
      <c r="G21" s="7">
        <v>1.63</v>
      </c>
      <c r="H21" t="s">
        <v>656</v>
      </c>
      <c r="I21">
        <v>0</v>
      </c>
      <c r="J21">
        <v>0</v>
      </c>
      <c r="K21">
        <v>0</v>
      </c>
      <c r="L21">
        <v>0</v>
      </c>
      <c r="M21" s="1">
        <v>12.409471324438538</v>
      </c>
      <c r="N21">
        <v>6.4385935699593638E-2</v>
      </c>
      <c r="O21" t="s">
        <v>52</v>
      </c>
      <c r="P21" s="12" t="s">
        <v>255</v>
      </c>
      <c r="Q21">
        <v>0</v>
      </c>
      <c r="R21">
        <v>0</v>
      </c>
      <c r="S21" t="s">
        <v>664</v>
      </c>
      <c r="T21" t="s">
        <v>658</v>
      </c>
      <c r="V21" s="3"/>
    </row>
    <row r="22" spans="1:22" x14ac:dyDescent="0.25">
      <c r="A22" s="4" t="s">
        <v>416</v>
      </c>
      <c r="B22" s="4" t="s">
        <v>17</v>
      </c>
      <c r="C22" t="s">
        <v>33</v>
      </c>
      <c r="D22">
        <v>1</v>
      </c>
      <c r="E22">
        <v>0.39500000000000002</v>
      </c>
      <c r="F22" s="7">
        <v>4.53</v>
      </c>
      <c r="G22" s="7">
        <v>1.21</v>
      </c>
      <c r="H22" t="s">
        <v>292</v>
      </c>
      <c r="I22">
        <v>0</v>
      </c>
      <c r="J22">
        <v>0</v>
      </c>
      <c r="K22">
        <v>0</v>
      </c>
      <c r="L22">
        <v>0</v>
      </c>
      <c r="M22" s="1">
        <v>23.560643977140487</v>
      </c>
      <c r="N22">
        <v>9.0744989423642855E-2</v>
      </c>
      <c r="O22" t="s">
        <v>58</v>
      </c>
      <c r="P22" s="12" t="s">
        <v>58</v>
      </c>
      <c r="Q22">
        <v>0</v>
      </c>
      <c r="R22">
        <v>0</v>
      </c>
      <c r="S22" t="s">
        <v>665</v>
      </c>
      <c r="T22" t="s">
        <v>645</v>
      </c>
      <c r="V22" s="3"/>
    </row>
    <row r="23" spans="1:22" x14ac:dyDescent="0.25">
      <c r="A23" s="4" t="s">
        <v>417</v>
      </c>
      <c r="B23" s="4" t="s">
        <v>17</v>
      </c>
      <c r="C23" t="s">
        <v>33</v>
      </c>
      <c r="D23">
        <v>1</v>
      </c>
      <c r="E23">
        <v>-0.39500000000000002</v>
      </c>
      <c r="F23" s="7">
        <v>4.53</v>
      </c>
      <c r="G23" s="7">
        <v>1.21</v>
      </c>
      <c r="H23" t="s">
        <v>314</v>
      </c>
      <c r="I23">
        <v>0</v>
      </c>
      <c r="J23">
        <v>0</v>
      </c>
      <c r="K23">
        <v>0</v>
      </c>
      <c r="L23">
        <v>0</v>
      </c>
      <c r="M23" s="1">
        <v>23.560643977140487</v>
      </c>
      <c r="N23">
        <v>9.0744989423642855E-2</v>
      </c>
      <c r="O23" t="s">
        <v>44</v>
      </c>
      <c r="P23" s="12" t="s">
        <v>255</v>
      </c>
      <c r="Q23">
        <v>0</v>
      </c>
      <c r="R23">
        <v>0</v>
      </c>
      <c r="S23" t="s">
        <v>666</v>
      </c>
      <c r="T23" t="s">
        <v>655</v>
      </c>
      <c r="V23" s="3"/>
    </row>
    <row r="24" spans="1:22" x14ac:dyDescent="0.25">
      <c r="A24" s="4" t="s">
        <v>418</v>
      </c>
      <c r="B24" s="4" t="s">
        <v>17</v>
      </c>
      <c r="C24" t="s">
        <v>33</v>
      </c>
      <c r="D24">
        <v>0</v>
      </c>
      <c r="E24">
        <v>0.39500000000000002</v>
      </c>
      <c r="F24" s="7">
        <v>4.53</v>
      </c>
      <c r="G24" s="7">
        <v>1.21</v>
      </c>
      <c r="H24" t="s">
        <v>649</v>
      </c>
      <c r="I24">
        <v>0</v>
      </c>
      <c r="J24">
        <v>0</v>
      </c>
      <c r="K24">
        <v>0</v>
      </c>
      <c r="L24">
        <v>0</v>
      </c>
      <c r="M24" s="1">
        <v>23.560643977140487</v>
      </c>
      <c r="N24">
        <v>9.0744989423642855E-2</v>
      </c>
      <c r="O24" t="s">
        <v>54</v>
      </c>
      <c r="P24" s="12" t="s">
        <v>58</v>
      </c>
      <c r="Q24">
        <v>0</v>
      </c>
      <c r="R24">
        <v>0</v>
      </c>
      <c r="S24" t="s">
        <v>667</v>
      </c>
      <c r="T24" t="s">
        <v>651</v>
      </c>
      <c r="V24" s="3"/>
    </row>
    <row r="25" spans="1:22" x14ac:dyDescent="0.25">
      <c r="A25" s="4" t="s">
        <v>419</v>
      </c>
      <c r="B25" s="4" t="s">
        <v>17</v>
      </c>
      <c r="C25" t="s">
        <v>33</v>
      </c>
      <c r="D25">
        <v>0</v>
      </c>
      <c r="E25">
        <v>-0.39500000000000002</v>
      </c>
      <c r="F25" s="7">
        <v>4.53</v>
      </c>
      <c r="G25" s="7">
        <v>1.21</v>
      </c>
      <c r="H25" t="s">
        <v>313</v>
      </c>
      <c r="I25">
        <v>0</v>
      </c>
      <c r="J25">
        <v>0</v>
      </c>
      <c r="K25">
        <v>0</v>
      </c>
      <c r="L25">
        <v>0</v>
      </c>
      <c r="M25" s="1">
        <v>23.560643977140487</v>
      </c>
      <c r="N25">
        <v>9.0744989423642855E-2</v>
      </c>
      <c r="O25" t="s">
        <v>52</v>
      </c>
      <c r="P25" s="12" t="s">
        <v>255</v>
      </c>
      <c r="Q25">
        <v>0</v>
      </c>
      <c r="R25">
        <v>0</v>
      </c>
      <c r="S25" t="s">
        <v>668</v>
      </c>
      <c r="T25" t="s">
        <v>660</v>
      </c>
      <c r="V25" s="3"/>
    </row>
    <row r="26" spans="1:22" x14ac:dyDescent="0.25">
      <c r="A26" s="4" t="s">
        <v>422</v>
      </c>
      <c r="B26" s="4" t="s">
        <v>17</v>
      </c>
      <c r="C26" t="s">
        <v>32</v>
      </c>
      <c r="D26">
        <v>1</v>
      </c>
      <c r="E26">
        <v>0</v>
      </c>
      <c r="F26" s="7">
        <v>3</v>
      </c>
      <c r="G26" s="7">
        <v>14</v>
      </c>
      <c r="H26" t="s">
        <v>55</v>
      </c>
      <c r="I26">
        <v>0</v>
      </c>
      <c r="J26">
        <v>0</v>
      </c>
      <c r="K26">
        <v>0</v>
      </c>
      <c r="L26">
        <v>0</v>
      </c>
      <c r="M26" s="1">
        <v>3.9788737147094158</v>
      </c>
      <c r="N26">
        <v>0.17731207749763628</v>
      </c>
      <c r="O26" t="s">
        <v>27</v>
      </c>
      <c r="P26" s="12" t="s">
        <v>53</v>
      </c>
      <c r="Q26">
        <v>0</v>
      </c>
      <c r="R26">
        <v>0</v>
      </c>
      <c r="S26" t="s">
        <v>669</v>
      </c>
      <c r="T26" t="s">
        <v>624</v>
      </c>
    </row>
    <row r="27" spans="1:22" x14ac:dyDescent="0.25">
      <c r="A27" s="4" t="s">
        <v>423</v>
      </c>
      <c r="B27" s="4" t="s">
        <v>17</v>
      </c>
      <c r="C27" t="s">
        <v>32</v>
      </c>
      <c r="D27">
        <v>1</v>
      </c>
      <c r="E27">
        <v>0</v>
      </c>
      <c r="F27" s="7">
        <v>3</v>
      </c>
      <c r="G27" s="7">
        <v>3</v>
      </c>
      <c r="H27" t="s">
        <v>625</v>
      </c>
      <c r="I27">
        <v>0</v>
      </c>
      <c r="J27">
        <v>0</v>
      </c>
      <c r="K27">
        <v>0</v>
      </c>
      <c r="L27">
        <v>0</v>
      </c>
      <c r="M27" s="1">
        <v>17.660104471401873</v>
      </c>
      <c r="N27">
        <v>0.16864157532857349</v>
      </c>
      <c r="O27" t="s">
        <v>27</v>
      </c>
      <c r="P27" s="12" t="s">
        <v>53</v>
      </c>
      <c r="Q27">
        <v>0</v>
      </c>
      <c r="R27">
        <v>0</v>
      </c>
      <c r="S27" t="s">
        <v>670</v>
      </c>
      <c r="T27" t="s">
        <v>627</v>
      </c>
    </row>
    <row r="28" spans="1:22" x14ac:dyDescent="0.25">
      <c r="A28" s="4" t="s">
        <v>424</v>
      </c>
      <c r="B28" s="4" t="s">
        <v>17</v>
      </c>
      <c r="C28" t="s">
        <v>32</v>
      </c>
      <c r="D28">
        <v>1</v>
      </c>
      <c r="E28">
        <v>0</v>
      </c>
      <c r="F28" s="7">
        <v>7.06</v>
      </c>
      <c r="G28" s="7">
        <v>1.63</v>
      </c>
      <c r="H28" t="s">
        <v>56</v>
      </c>
      <c r="I28">
        <v>0</v>
      </c>
      <c r="J28">
        <v>0</v>
      </c>
      <c r="K28">
        <v>0</v>
      </c>
      <c r="L28">
        <v>0</v>
      </c>
      <c r="M28" s="1">
        <v>12.409471324438538</v>
      </c>
      <c r="N28">
        <v>6.4385935699593638E-2</v>
      </c>
      <c r="O28" t="s">
        <v>26</v>
      </c>
      <c r="P28" s="12" t="s">
        <v>53</v>
      </c>
      <c r="Q28">
        <v>0</v>
      </c>
      <c r="R28">
        <v>0</v>
      </c>
      <c r="S28" t="s">
        <v>671</v>
      </c>
      <c r="T28" t="s">
        <v>629</v>
      </c>
    </row>
    <row r="29" spans="1:22" x14ac:dyDescent="0.25">
      <c r="A29" s="4" t="s">
        <v>425</v>
      </c>
      <c r="B29" s="4" t="s">
        <v>17</v>
      </c>
      <c r="C29" t="s">
        <v>32</v>
      </c>
      <c r="D29">
        <v>1</v>
      </c>
      <c r="E29">
        <v>0</v>
      </c>
      <c r="F29" s="7">
        <v>4.53</v>
      </c>
      <c r="G29" s="7">
        <v>1.21</v>
      </c>
      <c r="H29" t="s">
        <v>630</v>
      </c>
      <c r="I29">
        <v>0</v>
      </c>
      <c r="J29">
        <v>0</v>
      </c>
      <c r="K29">
        <v>0</v>
      </c>
      <c r="L29">
        <v>0</v>
      </c>
      <c r="M29" s="1">
        <v>23.560643977140487</v>
      </c>
      <c r="N29">
        <v>9.0744989423642855E-2</v>
      </c>
      <c r="O29" t="s">
        <v>26</v>
      </c>
      <c r="P29" s="12" t="s">
        <v>53</v>
      </c>
      <c r="Q29">
        <v>0</v>
      </c>
      <c r="R29">
        <v>0</v>
      </c>
      <c r="S29" t="s">
        <v>672</v>
      </c>
      <c r="T29" t="s">
        <v>632</v>
      </c>
    </row>
    <row r="30" spans="1:22" x14ac:dyDescent="0.25">
      <c r="A30" s="4" t="s">
        <v>426</v>
      </c>
      <c r="B30" s="4" t="s">
        <v>17</v>
      </c>
      <c r="C30" t="s">
        <v>32</v>
      </c>
      <c r="D30">
        <v>0</v>
      </c>
      <c r="E30">
        <v>0</v>
      </c>
      <c r="F30" s="7">
        <v>3</v>
      </c>
      <c r="G30" s="7">
        <v>14</v>
      </c>
      <c r="H30" t="s">
        <v>633</v>
      </c>
      <c r="I30">
        <v>0</v>
      </c>
      <c r="J30" s="5">
        <v>0</v>
      </c>
      <c r="K30">
        <v>0</v>
      </c>
      <c r="L30">
        <v>0</v>
      </c>
      <c r="M30" s="1">
        <v>3.9788737147094158</v>
      </c>
      <c r="N30" s="5">
        <v>0.17731207749763628</v>
      </c>
      <c r="O30" t="s">
        <v>26</v>
      </c>
      <c r="P30" s="12" t="s">
        <v>53</v>
      </c>
      <c r="Q30">
        <v>0</v>
      </c>
      <c r="R30">
        <v>0</v>
      </c>
      <c r="S30" t="s">
        <v>673</v>
      </c>
      <c r="T30" t="s">
        <v>635</v>
      </c>
    </row>
    <row r="31" spans="1:22" x14ac:dyDescent="0.25">
      <c r="A31" s="4" t="s">
        <v>427</v>
      </c>
      <c r="B31" s="4" t="s">
        <v>17</v>
      </c>
      <c r="C31" t="s">
        <v>32</v>
      </c>
      <c r="D31">
        <v>0</v>
      </c>
      <c r="E31">
        <v>0</v>
      </c>
      <c r="F31" s="7">
        <v>3</v>
      </c>
      <c r="G31" s="7">
        <v>3</v>
      </c>
      <c r="H31" t="s">
        <v>59</v>
      </c>
      <c r="I31">
        <v>0</v>
      </c>
      <c r="J31" s="5">
        <v>0</v>
      </c>
      <c r="K31">
        <v>0</v>
      </c>
      <c r="L31">
        <v>0</v>
      </c>
      <c r="M31" s="1">
        <v>17.660104471401873</v>
      </c>
      <c r="N31" s="5">
        <v>0.16864157532857349</v>
      </c>
      <c r="O31" t="s">
        <v>26</v>
      </c>
      <c r="P31" s="12" t="s">
        <v>53</v>
      </c>
      <c r="Q31">
        <v>0</v>
      </c>
      <c r="R31">
        <v>0</v>
      </c>
      <c r="S31" t="s">
        <v>674</v>
      </c>
      <c r="T31" t="s">
        <v>637</v>
      </c>
    </row>
    <row r="32" spans="1:22" x14ac:dyDescent="0.25">
      <c r="A32" s="4" t="s">
        <v>428</v>
      </c>
      <c r="B32" s="4" t="s">
        <v>17</v>
      </c>
      <c r="C32" t="s">
        <v>32</v>
      </c>
      <c r="D32">
        <v>0</v>
      </c>
      <c r="E32">
        <v>0</v>
      </c>
      <c r="F32" s="7">
        <v>7.06</v>
      </c>
      <c r="G32" s="7">
        <v>1.63</v>
      </c>
      <c r="H32" t="s">
        <v>59</v>
      </c>
      <c r="I32">
        <v>0</v>
      </c>
      <c r="J32">
        <v>0</v>
      </c>
      <c r="K32">
        <v>0</v>
      </c>
      <c r="L32">
        <v>0</v>
      </c>
      <c r="M32" s="1">
        <v>12.409471324438538</v>
      </c>
      <c r="N32">
        <v>6.4385935699593638E-2</v>
      </c>
      <c r="O32" t="s">
        <v>26</v>
      </c>
      <c r="P32" s="12" t="s">
        <v>53</v>
      </c>
      <c r="Q32">
        <v>0</v>
      </c>
      <c r="R32">
        <v>0</v>
      </c>
      <c r="S32" t="s">
        <v>675</v>
      </c>
      <c r="T32" t="s">
        <v>639</v>
      </c>
    </row>
    <row r="33" spans="1:20" x14ac:dyDescent="0.25">
      <c r="A33" s="4" t="s">
        <v>429</v>
      </c>
      <c r="B33" s="4" t="s">
        <v>17</v>
      </c>
      <c r="C33" t="s">
        <v>32</v>
      </c>
      <c r="D33">
        <v>0</v>
      </c>
      <c r="E33">
        <v>0</v>
      </c>
      <c r="F33" s="7">
        <v>4.53</v>
      </c>
      <c r="G33" s="7">
        <v>1.21</v>
      </c>
      <c r="H33" t="s">
        <v>53</v>
      </c>
      <c r="I33">
        <v>0</v>
      </c>
      <c r="J33">
        <v>0</v>
      </c>
      <c r="K33">
        <v>0</v>
      </c>
      <c r="L33">
        <v>0</v>
      </c>
      <c r="M33" s="1">
        <v>23.560643977140487</v>
      </c>
      <c r="N33">
        <v>9.0744989423642855E-2</v>
      </c>
      <c r="O33" t="s">
        <v>26</v>
      </c>
      <c r="P33" s="12" t="s">
        <v>53</v>
      </c>
      <c r="Q33">
        <v>0</v>
      </c>
      <c r="R33">
        <v>0</v>
      </c>
      <c r="S33" t="s">
        <v>676</v>
      </c>
      <c r="T33" t="s">
        <v>641</v>
      </c>
    </row>
    <row r="34" spans="1:20" x14ac:dyDescent="0.25">
      <c r="A34" s="4" t="s">
        <v>434</v>
      </c>
      <c r="B34" s="4" t="s">
        <v>17</v>
      </c>
      <c r="C34" t="s">
        <v>32</v>
      </c>
      <c r="D34">
        <v>1</v>
      </c>
      <c r="E34">
        <v>0.39500000000000002</v>
      </c>
      <c r="F34" s="7">
        <v>7.06</v>
      </c>
      <c r="G34" s="7">
        <v>1.63</v>
      </c>
      <c r="H34" t="s">
        <v>315</v>
      </c>
      <c r="I34">
        <v>0</v>
      </c>
      <c r="J34">
        <v>0</v>
      </c>
      <c r="K34">
        <v>0</v>
      </c>
      <c r="L34">
        <v>0</v>
      </c>
      <c r="M34" s="1">
        <v>12.409471324438538</v>
      </c>
      <c r="N34">
        <v>6.4385935699593638E-2</v>
      </c>
      <c r="O34" t="s">
        <v>58</v>
      </c>
      <c r="P34" s="12" t="s">
        <v>58</v>
      </c>
      <c r="Q34">
        <v>0</v>
      </c>
      <c r="R34">
        <v>0</v>
      </c>
      <c r="S34" t="s">
        <v>677</v>
      </c>
      <c r="T34" t="s">
        <v>643</v>
      </c>
    </row>
    <row r="35" spans="1:20" x14ac:dyDescent="0.25">
      <c r="A35" s="4" t="s">
        <v>435</v>
      </c>
      <c r="B35" s="4" t="s">
        <v>17</v>
      </c>
      <c r="C35" t="s">
        <v>32</v>
      </c>
      <c r="D35">
        <v>1</v>
      </c>
      <c r="E35">
        <v>-0.39500000000000002</v>
      </c>
      <c r="F35" s="7">
        <v>7.06</v>
      </c>
      <c r="G35" s="7">
        <v>1.63</v>
      </c>
      <c r="H35" t="s">
        <v>254</v>
      </c>
      <c r="I35">
        <v>0</v>
      </c>
      <c r="J35">
        <v>0</v>
      </c>
      <c r="K35">
        <v>0</v>
      </c>
      <c r="L35">
        <v>0</v>
      </c>
      <c r="M35" s="1">
        <v>12.409471324438538</v>
      </c>
      <c r="N35">
        <v>6.4385935699593638E-2</v>
      </c>
      <c r="O35" t="s">
        <v>44</v>
      </c>
      <c r="P35" s="12" t="s">
        <v>255</v>
      </c>
      <c r="Q35">
        <v>0</v>
      </c>
      <c r="R35">
        <v>0</v>
      </c>
      <c r="S35" t="s">
        <v>678</v>
      </c>
      <c r="T35" t="s">
        <v>653</v>
      </c>
    </row>
    <row r="36" spans="1:20" x14ac:dyDescent="0.25">
      <c r="A36" s="4" t="s">
        <v>436</v>
      </c>
      <c r="B36" s="4" t="s">
        <v>17</v>
      </c>
      <c r="C36" t="s">
        <v>32</v>
      </c>
      <c r="D36">
        <v>0</v>
      </c>
      <c r="E36">
        <v>0.39500000000000002</v>
      </c>
      <c r="F36" s="7">
        <v>7.06</v>
      </c>
      <c r="G36" s="7">
        <v>1.63</v>
      </c>
      <c r="H36" t="s">
        <v>646</v>
      </c>
      <c r="I36">
        <v>0</v>
      </c>
      <c r="J36">
        <v>0</v>
      </c>
      <c r="K36">
        <v>0</v>
      </c>
      <c r="L36">
        <v>0</v>
      </c>
      <c r="M36" s="1">
        <v>12.409471324438538</v>
      </c>
      <c r="N36">
        <v>6.4385935699593638E-2</v>
      </c>
      <c r="O36" t="s">
        <v>54</v>
      </c>
      <c r="P36" s="12" t="s">
        <v>58</v>
      </c>
      <c r="Q36">
        <v>0</v>
      </c>
      <c r="R36">
        <v>0</v>
      </c>
      <c r="S36" t="s">
        <v>679</v>
      </c>
      <c r="T36" t="s">
        <v>648</v>
      </c>
    </row>
    <row r="37" spans="1:20" x14ac:dyDescent="0.25">
      <c r="A37" s="4" t="s">
        <v>437</v>
      </c>
      <c r="B37" s="4" t="s">
        <v>17</v>
      </c>
      <c r="C37" t="s">
        <v>32</v>
      </c>
      <c r="D37">
        <v>0</v>
      </c>
      <c r="E37">
        <v>-0.39500000000000002</v>
      </c>
      <c r="F37" s="7">
        <v>7.06</v>
      </c>
      <c r="G37" s="7">
        <v>1.63</v>
      </c>
      <c r="H37" t="s">
        <v>656</v>
      </c>
      <c r="I37">
        <v>0</v>
      </c>
      <c r="J37">
        <v>0</v>
      </c>
      <c r="K37">
        <v>0</v>
      </c>
      <c r="L37">
        <v>0</v>
      </c>
      <c r="M37" s="1">
        <v>12.409471324438538</v>
      </c>
      <c r="N37">
        <v>6.4385935699593638E-2</v>
      </c>
      <c r="O37" t="s">
        <v>52</v>
      </c>
      <c r="P37" s="12" t="s">
        <v>255</v>
      </c>
      <c r="Q37">
        <v>0</v>
      </c>
      <c r="R37">
        <v>0</v>
      </c>
      <c r="S37" t="s">
        <v>680</v>
      </c>
      <c r="T37" t="s">
        <v>658</v>
      </c>
    </row>
    <row r="38" spans="1:20" x14ac:dyDescent="0.25">
      <c r="A38" s="4" t="s">
        <v>440</v>
      </c>
      <c r="B38" s="4" t="s">
        <v>17</v>
      </c>
      <c r="C38" t="s">
        <v>32</v>
      </c>
      <c r="D38">
        <v>1</v>
      </c>
      <c r="E38">
        <v>0.39500000000000002</v>
      </c>
      <c r="F38" s="7">
        <v>4.53</v>
      </c>
      <c r="G38" s="7">
        <v>1.21</v>
      </c>
      <c r="H38" t="s">
        <v>292</v>
      </c>
      <c r="I38">
        <v>0</v>
      </c>
      <c r="J38">
        <v>0</v>
      </c>
      <c r="K38">
        <v>0</v>
      </c>
      <c r="L38">
        <v>0</v>
      </c>
      <c r="M38" s="1">
        <v>23.560643977140487</v>
      </c>
      <c r="N38">
        <v>9.0744989423642855E-2</v>
      </c>
      <c r="O38" t="s">
        <v>58</v>
      </c>
      <c r="P38" s="12" t="s">
        <v>58</v>
      </c>
      <c r="Q38">
        <v>0</v>
      </c>
      <c r="R38">
        <v>0</v>
      </c>
      <c r="S38" t="s">
        <v>681</v>
      </c>
      <c r="T38" t="s">
        <v>645</v>
      </c>
    </row>
    <row r="39" spans="1:20" x14ac:dyDescent="0.25">
      <c r="A39" s="4" t="s">
        <v>441</v>
      </c>
      <c r="B39" s="4" t="s">
        <v>17</v>
      </c>
      <c r="C39" t="s">
        <v>32</v>
      </c>
      <c r="D39">
        <v>1</v>
      </c>
      <c r="E39">
        <v>-0.39500000000000002</v>
      </c>
      <c r="F39" s="7">
        <v>4.53</v>
      </c>
      <c r="G39" s="7">
        <v>1.21</v>
      </c>
      <c r="H39" t="s">
        <v>314</v>
      </c>
      <c r="I39">
        <v>0</v>
      </c>
      <c r="J39">
        <v>0</v>
      </c>
      <c r="K39">
        <v>0</v>
      </c>
      <c r="L39">
        <v>0</v>
      </c>
      <c r="M39" s="1">
        <v>23.560643977140487</v>
      </c>
      <c r="N39">
        <v>9.0744989423642855E-2</v>
      </c>
      <c r="O39" t="s">
        <v>44</v>
      </c>
      <c r="P39" s="12" t="s">
        <v>255</v>
      </c>
      <c r="Q39">
        <v>0</v>
      </c>
      <c r="R39">
        <v>0</v>
      </c>
      <c r="S39" t="s">
        <v>682</v>
      </c>
      <c r="T39" t="s">
        <v>655</v>
      </c>
    </row>
    <row r="40" spans="1:20" x14ac:dyDescent="0.25">
      <c r="A40" s="4" t="s">
        <v>442</v>
      </c>
      <c r="B40" s="4" t="s">
        <v>17</v>
      </c>
      <c r="C40" t="s">
        <v>32</v>
      </c>
      <c r="D40">
        <v>0</v>
      </c>
      <c r="E40">
        <v>0.39500000000000002</v>
      </c>
      <c r="F40" s="7">
        <v>4.53</v>
      </c>
      <c r="G40" s="7">
        <v>1.21</v>
      </c>
      <c r="H40" t="s">
        <v>649</v>
      </c>
      <c r="I40">
        <v>0</v>
      </c>
      <c r="J40">
        <v>0</v>
      </c>
      <c r="K40">
        <v>0</v>
      </c>
      <c r="L40">
        <v>0</v>
      </c>
      <c r="M40" s="1">
        <v>23.560643977140487</v>
      </c>
      <c r="N40">
        <v>9.0744989423642855E-2</v>
      </c>
      <c r="O40" t="s">
        <v>54</v>
      </c>
      <c r="P40" s="12" t="s">
        <v>58</v>
      </c>
      <c r="Q40">
        <v>0</v>
      </c>
      <c r="R40">
        <v>0</v>
      </c>
      <c r="S40" t="s">
        <v>683</v>
      </c>
      <c r="T40" t="s">
        <v>651</v>
      </c>
    </row>
    <row r="41" spans="1:20" x14ac:dyDescent="0.25">
      <c r="A41" s="4" t="s">
        <v>443</v>
      </c>
      <c r="B41" s="4" t="s">
        <v>17</v>
      </c>
      <c r="C41" t="s">
        <v>32</v>
      </c>
      <c r="D41">
        <v>0</v>
      </c>
      <c r="E41">
        <v>-0.39500000000000002</v>
      </c>
      <c r="F41" s="7">
        <v>4.53</v>
      </c>
      <c r="G41" s="7">
        <v>1.21</v>
      </c>
      <c r="H41" t="s">
        <v>313</v>
      </c>
      <c r="I41">
        <v>0</v>
      </c>
      <c r="J41">
        <v>0</v>
      </c>
      <c r="K41">
        <v>0</v>
      </c>
      <c r="L41">
        <v>0</v>
      </c>
      <c r="M41" s="1">
        <v>23.560643977140487</v>
      </c>
      <c r="N41">
        <v>9.0744989423642855E-2</v>
      </c>
      <c r="O41" t="s">
        <v>52</v>
      </c>
      <c r="P41" s="12" t="s">
        <v>255</v>
      </c>
      <c r="Q41">
        <v>0</v>
      </c>
      <c r="R41">
        <v>0</v>
      </c>
      <c r="S41" t="s">
        <v>684</v>
      </c>
      <c r="T41" t="s">
        <v>660</v>
      </c>
    </row>
    <row r="42" spans="1:20" x14ac:dyDescent="0.25">
      <c r="A42" s="4" t="s">
        <v>685</v>
      </c>
      <c r="B42" s="4" t="s">
        <v>17</v>
      </c>
      <c r="C42" t="s">
        <v>47</v>
      </c>
      <c r="D42">
        <v>1</v>
      </c>
      <c r="E42">
        <v>0</v>
      </c>
      <c r="F42" s="7">
        <v>7.06</v>
      </c>
      <c r="G42" s="7">
        <v>1.63</v>
      </c>
      <c r="H42" t="s">
        <v>56</v>
      </c>
      <c r="I42">
        <v>0</v>
      </c>
      <c r="J42">
        <v>0</v>
      </c>
      <c r="K42">
        <v>0</v>
      </c>
      <c r="L42">
        <v>0</v>
      </c>
      <c r="M42" s="1">
        <v>12.409471324438538</v>
      </c>
      <c r="N42">
        <v>6.4385935699593638E-2</v>
      </c>
      <c r="O42" t="s">
        <v>26</v>
      </c>
      <c r="P42" s="12" t="s">
        <v>53</v>
      </c>
      <c r="Q42">
        <v>0</v>
      </c>
      <c r="R42">
        <v>0</v>
      </c>
      <c r="S42" t="s">
        <v>686</v>
      </c>
      <c r="T42" t="s">
        <v>629</v>
      </c>
    </row>
    <row r="43" spans="1:20" x14ac:dyDescent="0.25">
      <c r="A43" s="4" t="s">
        <v>687</v>
      </c>
      <c r="B43" s="4" t="s">
        <v>17</v>
      </c>
      <c r="C43" t="s">
        <v>47</v>
      </c>
      <c r="D43">
        <v>1</v>
      </c>
      <c r="E43">
        <v>0</v>
      </c>
      <c r="F43" s="7">
        <v>4.53</v>
      </c>
      <c r="G43" s="7">
        <v>1.21</v>
      </c>
      <c r="H43" t="s">
        <v>630</v>
      </c>
      <c r="I43">
        <v>0</v>
      </c>
      <c r="J43">
        <v>0</v>
      </c>
      <c r="K43">
        <v>0</v>
      </c>
      <c r="L43">
        <v>0</v>
      </c>
      <c r="M43" s="1">
        <v>23.560643977140487</v>
      </c>
      <c r="N43">
        <v>9.0744989423642855E-2</v>
      </c>
      <c r="O43" t="s">
        <v>26</v>
      </c>
      <c r="P43" s="12" t="s">
        <v>53</v>
      </c>
      <c r="Q43">
        <v>0</v>
      </c>
      <c r="R43">
        <v>0</v>
      </c>
      <c r="S43" t="s">
        <v>688</v>
      </c>
      <c r="T43" t="s">
        <v>632</v>
      </c>
    </row>
    <row r="44" spans="1:20" x14ac:dyDescent="0.25">
      <c r="A44" s="4" t="s">
        <v>446</v>
      </c>
      <c r="B44" s="4" t="s">
        <v>17</v>
      </c>
      <c r="C44" t="s">
        <v>31</v>
      </c>
      <c r="D44">
        <v>1</v>
      </c>
      <c r="E44">
        <v>0</v>
      </c>
      <c r="F44" s="7">
        <v>3</v>
      </c>
      <c r="G44" s="7">
        <v>14</v>
      </c>
      <c r="H44" t="s">
        <v>55</v>
      </c>
      <c r="I44">
        <v>0</v>
      </c>
      <c r="J44">
        <v>0</v>
      </c>
      <c r="K44">
        <v>0</v>
      </c>
      <c r="L44">
        <v>0</v>
      </c>
      <c r="M44" s="1">
        <v>3.9788737147094158</v>
      </c>
      <c r="N44">
        <v>0.17731207749763628</v>
      </c>
      <c r="O44" t="s">
        <v>27</v>
      </c>
      <c r="P44" s="12" t="s">
        <v>53</v>
      </c>
      <c r="Q44">
        <v>0</v>
      </c>
      <c r="R44">
        <v>0</v>
      </c>
      <c r="S44" t="s">
        <v>689</v>
      </c>
      <c r="T44" t="s">
        <v>624</v>
      </c>
    </row>
    <row r="45" spans="1:20" x14ac:dyDescent="0.25">
      <c r="A45" s="4" t="s">
        <v>447</v>
      </c>
      <c r="B45" s="4" t="s">
        <v>17</v>
      </c>
      <c r="C45" t="s">
        <v>31</v>
      </c>
      <c r="D45">
        <v>1</v>
      </c>
      <c r="E45">
        <v>0</v>
      </c>
      <c r="F45" s="7">
        <v>3</v>
      </c>
      <c r="G45" s="7">
        <v>3</v>
      </c>
      <c r="H45" t="s">
        <v>625</v>
      </c>
      <c r="I45">
        <v>0</v>
      </c>
      <c r="J45">
        <v>0</v>
      </c>
      <c r="K45">
        <v>0</v>
      </c>
      <c r="L45">
        <v>0</v>
      </c>
      <c r="M45" s="1">
        <v>17.660104471401873</v>
      </c>
      <c r="N45">
        <v>0.16864157532857349</v>
      </c>
      <c r="O45" t="s">
        <v>27</v>
      </c>
      <c r="P45" s="12" t="s">
        <v>53</v>
      </c>
      <c r="Q45">
        <v>0</v>
      </c>
      <c r="R45">
        <v>0</v>
      </c>
      <c r="S45" t="s">
        <v>690</v>
      </c>
      <c r="T45" t="s">
        <v>627</v>
      </c>
    </row>
    <row r="46" spans="1:20" x14ac:dyDescent="0.25">
      <c r="A46" s="4" t="s">
        <v>448</v>
      </c>
      <c r="B46" s="4" t="s">
        <v>17</v>
      </c>
      <c r="C46" t="s">
        <v>31</v>
      </c>
      <c r="D46">
        <v>1</v>
      </c>
      <c r="E46">
        <v>0</v>
      </c>
      <c r="F46" s="7">
        <v>7.06</v>
      </c>
      <c r="G46" s="7">
        <v>1.63</v>
      </c>
      <c r="H46" t="s">
        <v>56</v>
      </c>
      <c r="I46">
        <v>0</v>
      </c>
      <c r="J46">
        <v>0</v>
      </c>
      <c r="K46">
        <v>0</v>
      </c>
      <c r="L46">
        <v>0</v>
      </c>
      <c r="M46" s="1">
        <v>12.409471324438538</v>
      </c>
      <c r="N46">
        <v>6.4385935699593638E-2</v>
      </c>
      <c r="O46" t="s">
        <v>26</v>
      </c>
      <c r="P46" s="12" t="s">
        <v>53</v>
      </c>
      <c r="Q46">
        <v>0</v>
      </c>
      <c r="R46">
        <v>0</v>
      </c>
      <c r="S46" t="s">
        <v>691</v>
      </c>
      <c r="T46" t="s">
        <v>629</v>
      </c>
    </row>
    <row r="47" spans="1:20" x14ac:dyDescent="0.25">
      <c r="A47" s="4" t="s">
        <v>449</v>
      </c>
      <c r="B47" s="4" t="s">
        <v>17</v>
      </c>
      <c r="C47" t="s">
        <v>31</v>
      </c>
      <c r="D47">
        <v>1</v>
      </c>
      <c r="E47">
        <v>0</v>
      </c>
      <c r="F47" s="7">
        <v>4.53</v>
      </c>
      <c r="G47" s="7">
        <v>1.21</v>
      </c>
      <c r="H47" t="s">
        <v>630</v>
      </c>
      <c r="I47">
        <v>0</v>
      </c>
      <c r="J47">
        <v>0</v>
      </c>
      <c r="K47">
        <v>0</v>
      </c>
      <c r="L47">
        <v>0</v>
      </c>
      <c r="M47" s="1">
        <v>23.560643977140487</v>
      </c>
      <c r="N47">
        <v>9.0744989423642855E-2</v>
      </c>
      <c r="O47" t="s">
        <v>26</v>
      </c>
      <c r="P47" s="12" t="s">
        <v>53</v>
      </c>
      <c r="Q47">
        <v>0</v>
      </c>
      <c r="R47">
        <v>0</v>
      </c>
      <c r="S47" t="s">
        <v>692</v>
      </c>
      <c r="T47" t="s">
        <v>632</v>
      </c>
    </row>
    <row r="48" spans="1:20" x14ac:dyDescent="0.25">
      <c r="A48" s="4" t="s">
        <v>450</v>
      </c>
      <c r="B48" s="4" t="s">
        <v>17</v>
      </c>
      <c r="C48" t="s">
        <v>31</v>
      </c>
      <c r="D48">
        <v>0</v>
      </c>
      <c r="E48">
        <v>0</v>
      </c>
      <c r="F48" s="7">
        <v>3</v>
      </c>
      <c r="G48" s="7">
        <v>14</v>
      </c>
      <c r="H48" t="s">
        <v>633</v>
      </c>
      <c r="I48">
        <v>0</v>
      </c>
      <c r="J48" s="5">
        <v>0</v>
      </c>
      <c r="K48">
        <v>0</v>
      </c>
      <c r="L48">
        <v>0</v>
      </c>
      <c r="M48" s="1">
        <v>3.9788737147094158</v>
      </c>
      <c r="N48" s="5">
        <v>0.17731207749763628</v>
      </c>
      <c r="O48" t="s">
        <v>26</v>
      </c>
      <c r="P48" s="12" t="s">
        <v>53</v>
      </c>
      <c r="Q48">
        <v>0</v>
      </c>
      <c r="R48">
        <v>0</v>
      </c>
      <c r="S48" t="s">
        <v>693</v>
      </c>
      <c r="T48" t="s">
        <v>635</v>
      </c>
    </row>
    <row r="49" spans="1:20" x14ac:dyDescent="0.25">
      <c r="A49" s="4" t="s">
        <v>451</v>
      </c>
      <c r="B49" s="4" t="s">
        <v>17</v>
      </c>
      <c r="C49" t="s">
        <v>31</v>
      </c>
      <c r="D49">
        <v>0</v>
      </c>
      <c r="E49">
        <v>0</v>
      </c>
      <c r="F49" s="7">
        <v>3</v>
      </c>
      <c r="G49" s="7">
        <v>3</v>
      </c>
      <c r="H49" t="s">
        <v>59</v>
      </c>
      <c r="I49">
        <v>0</v>
      </c>
      <c r="J49" s="5">
        <v>0</v>
      </c>
      <c r="K49">
        <v>0</v>
      </c>
      <c r="L49">
        <v>0</v>
      </c>
      <c r="M49" s="1">
        <v>17.660104471401873</v>
      </c>
      <c r="N49" s="5">
        <v>0.16864157532857349</v>
      </c>
      <c r="O49" t="s">
        <v>26</v>
      </c>
      <c r="P49" s="12" t="s">
        <v>53</v>
      </c>
      <c r="Q49">
        <v>0</v>
      </c>
      <c r="R49">
        <v>0</v>
      </c>
      <c r="S49" t="s">
        <v>694</v>
      </c>
      <c r="T49" t="s">
        <v>637</v>
      </c>
    </row>
    <row r="50" spans="1:20" x14ac:dyDescent="0.25">
      <c r="A50" s="4" t="s">
        <v>452</v>
      </c>
      <c r="B50" s="4" t="s">
        <v>17</v>
      </c>
      <c r="C50" t="s">
        <v>31</v>
      </c>
      <c r="D50">
        <v>0</v>
      </c>
      <c r="E50">
        <v>0</v>
      </c>
      <c r="F50" s="7">
        <v>7.06</v>
      </c>
      <c r="G50" s="7">
        <v>1.63</v>
      </c>
      <c r="H50" t="s">
        <v>59</v>
      </c>
      <c r="I50">
        <v>0</v>
      </c>
      <c r="J50">
        <v>0</v>
      </c>
      <c r="K50">
        <v>0</v>
      </c>
      <c r="L50">
        <v>0</v>
      </c>
      <c r="M50" s="1">
        <v>12.409471324438538</v>
      </c>
      <c r="N50">
        <v>6.4385935699593638E-2</v>
      </c>
      <c r="O50" t="s">
        <v>26</v>
      </c>
      <c r="P50" s="12" t="s">
        <v>53</v>
      </c>
      <c r="Q50">
        <v>0</v>
      </c>
      <c r="R50">
        <v>0</v>
      </c>
      <c r="S50" t="s">
        <v>695</v>
      </c>
      <c r="T50" t="s">
        <v>639</v>
      </c>
    </row>
    <row r="51" spans="1:20" x14ac:dyDescent="0.25">
      <c r="A51" s="4" t="s">
        <v>453</v>
      </c>
      <c r="B51" s="4" t="s">
        <v>17</v>
      </c>
      <c r="C51" t="s">
        <v>31</v>
      </c>
      <c r="D51">
        <v>0</v>
      </c>
      <c r="E51">
        <v>0</v>
      </c>
      <c r="F51" s="7">
        <v>4.53</v>
      </c>
      <c r="G51" s="7">
        <v>1.21</v>
      </c>
      <c r="H51" t="s">
        <v>53</v>
      </c>
      <c r="I51">
        <v>0</v>
      </c>
      <c r="J51">
        <v>0</v>
      </c>
      <c r="K51">
        <v>0</v>
      </c>
      <c r="L51">
        <v>0</v>
      </c>
      <c r="M51" s="1">
        <v>23.560643977140487</v>
      </c>
      <c r="N51">
        <v>9.0744989423642855E-2</v>
      </c>
      <c r="O51" t="s">
        <v>26</v>
      </c>
      <c r="P51" s="12" t="s">
        <v>53</v>
      </c>
      <c r="Q51">
        <v>0</v>
      </c>
      <c r="R51">
        <v>0</v>
      </c>
      <c r="S51" t="s">
        <v>696</v>
      </c>
      <c r="T51" t="s">
        <v>641</v>
      </c>
    </row>
    <row r="52" spans="1:20" x14ac:dyDescent="0.25">
      <c r="A52" s="4" t="s">
        <v>458</v>
      </c>
      <c r="B52" s="4" t="s">
        <v>17</v>
      </c>
      <c r="C52" t="s">
        <v>30</v>
      </c>
      <c r="D52">
        <v>1</v>
      </c>
      <c r="E52">
        <v>0</v>
      </c>
      <c r="F52" s="7">
        <v>3</v>
      </c>
      <c r="G52" s="7">
        <v>14</v>
      </c>
      <c r="H52" t="s">
        <v>55</v>
      </c>
      <c r="I52">
        <v>0</v>
      </c>
      <c r="J52">
        <v>0</v>
      </c>
      <c r="K52">
        <v>0</v>
      </c>
      <c r="L52">
        <v>0</v>
      </c>
      <c r="M52" s="1">
        <v>3.9788737147094158</v>
      </c>
      <c r="N52">
        <v>0.17731207749763628</v>
      </c>
      <c r="O52" t="s">
        <v>27</v>
      </c>
      <c r="P52" s="12" t="s">
        <v>53</v>
      </c>
      <c r="Q52">
        <v>0</v>
      </c>
      <c r="R52">
        <v>0</v>
      </c>
      <c r="S52" t="s">
        <v>697</v>
      </c>
      <c r="T52" t="s">
        <v>624</v>
      </c>
    </row>
    <row r="53" spans="1:20" x14ac:dyDescent="0.25">
      <c r="A53" s="4" t="s">
        <v>459</v>
      </c>
      <c r="B53" s="4" t="s">
        <v>17</v>
      </c>
      <c r="C53" t="s">
        <v>30</v>
      </c>
      <c r="D53">
        <v>1</v>
      </c>
      <c r="E53">
        <v>0</v>
      </c>
      <c r="F53" s="7">
        <v>3</v>
      </c>
      <c r="G53" s="7">
        <v>3</v>
      </c>
      <c r="H53" t="s">
        <v>625</v>
      </c>
      <c r="I53">
        <v>0</v>
      </c>
      <c r="J53">
        <v>0</v>
      </c>
      <c r="K53">
        <v>0</v>
      </c>
      <c r="L53">
        <v>0</v>
      </c>
      <c r="M53" s="1">
        <v>17.660104471401873</v>
      </c>
      <c r="N53">
        <v>0.16864157532857349</v>
      </c>
      <c r="O53" t="s">
        <v>27</v>
      </c>
      <c r="P53" s="12" t="s">
        <v>53</v>
      </c>
      <c r="Q53">
        <v>0</v>
      </c>
      <c r="R53">
        <v>0</v>
      </c>
      <c r="S53" t="s">
        <v>698</v>
      </c>
      <c r="T53" t="s">
        <v>627</v>
      </c>
    </row>
    <row r="54" spans="1:20" x14ac:dyDescent="0.25">
      <c r="A54" s="4" t="s">
        <v>460</v>
      </c>
      <c r="B54" s="4" t="s">
        <v>17</v>
      </c>
      <c r="C54" t="s">
        <v>30</v>
      </c>
      <c r="D54">
        <v>1</v>
      </c>
      <c r="E54">
        <v>0</v>
      </c>
      <c r="F54" s="7">
        <v>7.06</v>
      </c>
      <c r="G54" s="7">
        <v>1.63</v>
      </c>
      <c r="H54" t="s">
        <v>56</v>
      </c>
      <c r="I54">
        <v>0</v>
      </c>
      <c r="J54">
        <v>0</v>
      </c>
      <c r="K54">
        <v>0</v>
      </c>
      <c r="L54">
        <v>0</v>
      </c>
      <c r="M54" s="1">
        <v>12.409471324438538</v>
      </c>
      <c r="N54">
        <v>6.4385935699593638E-2</v>
      </c>
      <c r="O54" t="s">
        <v>26</v>
      </c>
      <c r="P54" s="12" t="s">
        <v>53</v>
      </c>
      <c r="Q54">
        <v>0</v>
      </c>
      <c r="R54">
        <v>0</v>
      </c>
      <c r="S54" t="s">
        <v>699</v>
      </c>
      <c r="T54" t="s">
        <v>629</v>
      </c>
    </row>
    <row r="55" spans="1:20" x14ac:dyDescent="0.25">
      <c r="A55" s="4" t="s">
        <v>461</v>
      </c>
      <c r="B55" s="4" t="s">
        <v>17</v>
      </c>
      <c r="C55" t="s">
        <v>30</v>
      </c>
      <c r="D55">
        <v>1</v>
      </c>
      <c r="E55">
        <v>0</v>
      </c>
      <c r="F55" s="7">
        <v>4.53</v>
      </c>
      <c r="G55" s="7">
        <v>1.21</v>
      </c>
      <c r="H55" t="s">
        <v>630</v>
      </c>
      <c r="I55">
        <v>0</v>
      </c>
      <c r="J55">
        <v>0</v>
      </c>
      <c r="K55">
        <v>0</v>
      </c>
      <c r="L55">
        <v>0</v>
      </c>
      <c r="M55" s="1">
        <v>23.560643977140487</v>
      </c>
      <c r="N55">
        <v>9.0744989423642855E-2</v>
      </c>
      <c r="O55" t="s">
        <v>26</v>
      </c>
      <c r="P55" s="12" t="s">
        <v>53</v>
      </c>
      <c r="Q55">
        <v>0</v>
      </c>
      <c r="R55">
        <v>0</v>
      </c>
      <c r="S55" t="s">
        <v>700</v>
      </c>
      <c r="T55" t="s">
        <v>632</v>
      </c>
    </row>
    <row r="56" spans="1:20" x14ac:dyDescent="0.25">
      <c r="A56" s="4" t="s">
        <v>466</v>
      </c>
      <c r="B56" s="4" t="s">
        <v>17</v>
      </c>
      <c r="C56" t="s">
        <v>34</v>
      </c>
      <c r="D56">
        <v>1</v>
      </c>
      <c r="E56">
        <v>0</v>
      </c>
      <c r="F56" s="7">
        <v>7.06</v>
      </c>
      <c r="G56" s="7">
        <v>1.63</v>
      </c>
      <c r="H56" t="s">
        <v>56</v>
      </c>
      <c r="I56">
        <v>0</v>
      </c>
      <c r="J56">
        <v>0</v>
      </c>
      <c r="K56">
        <v>0</v>
      </c>
      <c r="L56">
        <v>0</v>
      </c>
      <c r="M56" s="1">
        <v>12.409471324438538</v>
      </c>
      <c r="N56">
        <v>6.4385935699593638E-2</v>
      </c>
      <c r="O56" t="s">
        <v>26</v>
      </c>
      <c r="P56" s="12" t="s">
        <v>53</v>
      </c>
      <c r="Q56">
        <v>0</v>
      </c>
      <c r="R56">
        <v>0</v>
      </c>
      <c r="S56" t="s">
        <v>701</v>
      </c>
      <c r="T56" t="s">
        <v>629</v>
      </c>
    </row>
    <row r="57" spans="1:20" x14ac:dyDescent="0.25">
      <c r="A57" s="4" t="s">
        <v>468</v>
      </c>
      <c r="B57" s="4" t="s">
        <v>17</v>
      </c>
      <c r="C57" t="s">
        <v>34</v>
      </c>
      <c r="D57">
        <v>1</v>
      </c>
      <c r="E57">
        <v>0</v>
      </c>
      <c r="F57" s="7">
        <v>4.53</v>
      </c>
      <c r="G57" s="7">
        <v>1.21</v>
      </c>
      <c r="H57" t="s">
        <v>630</v>
      </c>
      <c r="I57">
        <v>0</v>
      </c>
      <c r="J57">
        <v>0</v>
      </c>
      <c r="K57">
        <v>0</v>
      </c>
      <c r="L57">
        <v>0</v>
      </c>
      <c r="M57" s="1">
        <v>23.560643977140487</v>
      </c>
      <c r="N57">
        <v>9.0744989423642855E-2</v>
      </c>
      <c r="O57" t="s">
        <v>26</v>
      </c>
      <c r="P57" s="12" t="s">
        <v>53</v>
      </c>
      <c r="Q57">
        <v>0</v>
      </c>
      <c r="R57">
        <v>0</v>
      </c>
      <c r="S57" t="s">
        <v>702</v>
      </c>
      <c r="T57" t="s">
        <v>632</v>
      </c>
    </row>
    <row r="58" spans="1:20" x14ac:dyDescent="0.25">
      <c r="A58" s="4" t="s">
        <v>469</v>
      </c>
      <c r="B58" s="4" t="s">
        <v>17</v>
      </c>
      <c r="C58" t="s">
        <v>34</v>
      </c>
      <c r="D58">
        <v>0.5</v>
      </c>
      <c r="E58">
        <v>0</v>
      </c>
      <c r="F58" s="7">
        <v>7.06</v>
      </c>
      <c r="G58" s="7">
        <v>1.63</v>
      </c>
      <c r="H58" t="s">
        <v>57</v>
      </c>
      <c r="I58">
        <v>0</v>
      </c>
      <c r="J58">
        <v>0</v>
      </c>
      <c r="K58">
        <v>0</v>
      </c>
      <c r="L58">
        <v>0</v>
      </c>
      <c r="M58" s="1">
        <v>12.409471324438538</v>
      </c>
      <c r="N58">
        <v>6.4385935699593638E-2</v>
      </c>
      <c r="O58" t="s">
        <v>26</v>
      </c>
      <c r="P58" s="12" t="s">
        <v>53</v>
      </c>
      <c r="Q58">
        <v>0</v>
      </c>
      <c r="R58">
        <v>0</v>
      </c>
      <c r="S58" t="s">
        <v>703</v>
      </c>
      <c r="T58" t="s">
        <v>704</v>
      </c>
    </row>
    <row r="59" spans="1:20" x14ac:dyDescent="0.25">
      <c r="A59" s="4" t="s">
        <v>470</v>
      </c>
      <c r="B59" s="4" t="s">
        <v>17</v>
      </c>
      <c r="C59" t="s">
        <v>34</v>
      </c>
      <c r="D59">
        <v>0.5</v>
      </c>
      <c r="E59">
        <v>0</v>
      </c>
      <c r="F59" s="7">
        <v>4.53</v>
      </c>
      <c r="G59" s="7">
        <v>1.21</v>
      </c>
      <c r="H59" t="s">
        <v>56</v>
      </c>
      <c r="I59">
        <v>0</v>
      </c>
      <c r="J59">
        <v>0</v>
      </c>
      <c r="K59">
        <v>0</v>
      </c>
      <c r="L59">
        <v>0</v>
      </c>
      <c r="M59" s="1">
        <v>23.560643977140487</v>
      </c>
      <c r="N59">
        <v>9.0744989423642855E-2</v>
      </c>
      <c r="O59" t="s">
        <v>26</v>
      </c>
      <c r="P59" s="12" t="s">
        <v>53</v>
      </c>
      <c r="Q59">
        <v>0</v>
      </c>
      <c r="R59">
        <v>0</v>
      </c>
      <c r="S59" t="s">
        <v>705</v>
      </c>
      <c r="T59" t="s">
        <v>706</v>
      </c>
    </row>
    <row r="60" spans="1:20" x14ac:dyDescent="0.25">
      <c r="A60" s="4" t="s">
        <v>475</v>
      </c>
      <c r="B60" s="4" t="s">
        <v>17</v>
      </c>
      <c r="C60" t="s">
        <v>35</v>
      </c>
      <c r="D60">
        <v>1</v>
      </c>
      <c r="E60">
        <v>0</v>
      </c>
      <c r="F60" s="7">
        <v>7.06</v>
      </c>
      <c r="G60" s="7">
        <v>1.63</v>
      </c>
      <c r="H60" t="s">
        <v>56</v>
      </c>
      <c r="I60">
        <v>0</v>
      </c>
      <c r="J60">
        <v>0</v>
      </c>
      <c r="K60">
        <v>0</v>
      </c>
      <c r="L60">
        <v>0</v>
      </c>
      <c r="M60" s="1">
        <v>12.409471324438538</v>
      </c>
      <c r="N60">
        <v>6.4385935699593638E-2</v>
      </c>
      <c r="O60" t="s">
        <v>26</v>
      </c>
      <c r="P60" s="12" t="s">
        <v>53</v>
      </c>
      <c r="Q60">
        <v>0</v>
      </c>
      <c r="R60">
        <v>0</v>
      </c>
      <c r="S60" t="s">
        <v>707</v>
      </c>
      <c r="T60" t="s">
        <v>629</v>
      </c>
    </row>
    <row r="61" spans="1:20" x14ac:dyDescent="0.25">
      <c r="A61" s="4" t="s">
        <v>476</v>
      </c>
      <c r="B61" s="4" t="s">
        <v>17</v>
      </c>
      <c r="C61" t="s">
        <v>35</v>
      </c>
      <c r="D61">
        <v>1</v>
      </c>
      <c r="E61">
        <v>0</v>
      </c>
      <c r="F61" s="7">
        <v>4.53</v>
      </c>
      <c r="G61" s="7">
        <v>1.21</v>
      </c>
      <c r="H61" t="s">
        <v>630</v>
      </c>
      <c r="I61">
        <v>0</v>
      </c>
      <c r="J61">
        <v>0</v>
      </c>
      <c r="K61">
        <v>0</v>
      </c>
      <c r="L61">
        <v>0</v>
      </c>
      <c r="M61" s="1">
        <v>23.560643977140487</v>
      </c>
      <c r="N61">
        <v>9.0744989423642855E-2</v>
      </c>
      <c r="O61" t="s">
        <v>26</v>
      </c>
      <c r="P61" s="12" t="s">
        <v>53</v>
      </c>
      <c r="Q61">
        <v>0</v>
      </c>
      <c r="R61">
        <v>0</v>
      </c>
      <c r="S61" t="s">
        <v>708</v>
      </c>
      <c r="T61" t="s">
        <v>632</v>
      </c>
    </row>
    <row r="62" spans="1:20" x14ac:dyDescent="0.25">
      <c r="A62" s="4" t="s">
        <v>477</v>
      </c>
      <c r="B62" s="4" t="s">
        <v>17</v>
      </c>
      <c r="C62" t="s">
        <v>35</v>
      </c>
      <c r="D62">
        <v>0.5</v>
      </c>
      <c r="E62">
        <v>0</v>
      </c>
      <c r="F62" s="7">
        <v>7.06</v>
      </c>
      <c r="G62" s="7">
        <v>1.63</v>
      </c>
      <c r="H62" t="s">
        <v>57</v>
      </c>
      <c r="I62">
        <v>0</v>
      </c>
      <c r="J62">
        <v>0</v>
      </c>
      <c r="K62">
        <v>0</v>
      </c>
      <c r="L62">
        <v>0</v>
      </c>
      <c r="M62" s="1">
        <v>12.409471324438538</v>
      </c>
      <c r="N62">
        <v>6.4385935699593638E-2</v>
      </c>
      <c r="O62" t="s">
        <v>26</v>
      </c>
      <c r="P62" s="12" t="s">
        <v>53</v>
      </c>
      <c r="Q62">
        <v>0</v>
      </c>
      <c r="R62">
        <v>0</v>
      </c>
      <c r="S62" t="s">
        <v>709</v>
      </c>
      <c r="T62" t="s">
        <v>704</v>
      </c>
    </row>
    <row r="63" spans="1:20" x14ac:dyDescent="0.25">
      <c r="A63" s="4" t="s">
        <v>478</v>
      </c>
      <c r="B63" s="4" t="s">
        <v>17</v>
      </c>
      <c r="C63" t="s">
        <v>35</v>
      </c>
      <c r="D63">
        <v>0.5</v>
      </c>
      <c r="E63">
        <v>0</v>
      </c>
      <c r="F63" s="7">
        <v>4.53</v>
      </c>
      <c r="G63" s="7">
        <v>1.21</v>
      </c>
      <c r="H63" t="s">
        <v>56</v>
      </c>
      <c r="I63">
        <v>0</v>
      </c>
      <c r="J63">
        <v>0</v>
      </c>
      <c r="K63">
        <v>0</v>
      </c>
      <c r="L63">
        <v>0</v>
      </c>
      <c r="M63" s="1">
        <v>23.560643977140487</v>
      </c>
      <c r="N63">
        <v>9.0744989423642855E-2</v>
      </c>
      <c r="O63" t="s">
        <v>26</v>
      </c>
      <c r="P63" s="12" t="s">
        <v>53</v>
      </c>
      <c r="Q63">
        <v>0</v>
      </c>
      <c r="R63">
        <v>0</v>
      </c>
      <c r="S63" t="s">
        <v>710</v>
      </c>
      <c r="T63" t="s">
        <v>706</v>
      </c>
    </row>
    <row r="64" spans="1:20" x14ac:dyDescent="0.25">
      <c r="A64" s="4" t="s">
        <v>483</v>
      </c>
      <c r="B64" s="4" t="s">
        <v>17</v>
      </c>
      <c r="C64" t="s">
        <v>36</v>
      </c>
      <c r="D64">
        <v>1</v>
      </c>
      <c r="E64">
        <v>0</v>
      </c>
      <c r="F64" s="7">
        <v>7.06</v>
      </c>
      <c r="G64" s="7">
        <v>1.63</v>
      </c>
      <c r="H64" t="s">
        <v>56</v>
      </c>
      <c r="I64">
        <v>0</v>
      </c>
      <c r="J64">
        <v>0</v>
      </c>
      <c r="K64">
        <v>0</v>
      </c>
      <c r="L64">
        <v>0</v>
      </c>
      <c r="M64" s="1">
        <v>12.409471324438538</v>
      </c>
      <c r="N64">
        <v>6.4385935699593638E-2</v>
      </c>
      <c r="O64" t="s">
        <v>26</v>
      </c>
      <c r="P64" s="12" t="s">
        <v>53</v>
      </c>
      <c r="Q64">
        <v>0</v>
      </c>
      <c r="R64">
        <v>0</v>
      </c>
      <c r="S64" t="s">
        <v>711</v>
      </c>
      <c r="T64" t="s">
        <v>629</v>
      </c>
    </row>
    <row r="65" spans="1:20" x14ac:dyDescent="0.25">
      <c r="A65" s="4" t="s">
        <v>484</v>
      </c>
      <c r="B65" s="4" t="s">
        <v>17</v>
      </c>
      <c r="C65" t="s">
        <v>36</v>
      </c>
      <c r="D65">
        <v>1</v>
      </c>
      <c r="E65">
        <v>0</v>
      </c>
      <c r="F65" s="7">
        <v>4.53</v>
      </c>
      <c r="G65" s="7">
        <v>1.21</v>
      </c>
      <c r="H65" t="s">
        <v>630</v>
      </c>
      <c r="I65">
        <v>0</v>
      </c>
      <c r="J65">
        <v>0</v>
      </c>
      <c r="K65">
        <v>0</v>
      </c>
      <c r="L65">
        <v>0</v>
      </c>
      <c r="M65" s="1">
        <v>23.560643977140487</v>
      </c>
      <c r="N65">
        <v>9.0744989423642855E-2</v>
      </c>
      <c r="O65" t="s">
        <v>26</v>
      </c>
      <c r="P65" s="12" t="s">
        <v>53</v>
      </c>
      <c r="Q65">
        <v>0</v>
      </c>
      <c r="R65">
        <v>0</v>
      </c>
      <c r="S65" t="s">
        <v>712</v>
      </c>
      <c r="T65" t="s">
        <v>632</v>
      </c>
    </row>
    <row r="66" spans="1:20" x14ac:dyDescent="0.25">
      <c r="A66" s="4" t="s">
        <v>485</v>
      </c>
      <c r="B66" s="4" t="s">
        <v>17</v>
      </c>
      <c r="C66" t="s">
        <v>36</v>
      </c>
      <c r="D66">
        <v>0.5</v>
      </c>
      <c r="E66">
        <v>0</v>
      </c>
      <c r="F66" s="7">
        <v>7.06</v>
      </c>
      <c r="G66" s="7">
        <v>1.63</v>
      </c>
      <c r="H66" t="s">
        <v>57</v>
      </c>
      <c r="I66">
        <v>0</v>
      </c>
      <c r="J66">
        <v>0</v>
      </c>
      <c r="K66">
        <v>0</v>
      </c>
      <c r="L66">
        <v>0</v>
      </c>
      <c r="M66" s="1">
        <v>12.409471324438538</v>
      </c>
      <c r="N66">
        <v>6.4385935699593638E-2</v>
      </c>
      <c r="O66" t="s">
        <v>26</v>
      </c>
      <c r="P66" s="12" t="s">
        <v>53</v>
      </c>
      <c r="Q66">
        <v>0</v>
      </c>
      <c r="R66">
        <v>0</v>
      </c>
      <c r="S66" t="s">
        <v>713</v>
      </c>
      <c r="T66" t="s">
        <v>704</v>
      </c>
    </row>
    <row r="67" spans="1:20" x14ac:dyDescent="0.25">
      <c r="A67" s="4" t="s">
        <v>486</v>
      </c>
      <c r="B67" s="4" t="s">
        <v>17</v>
      </c>
      <c r="C67" t="s">
        <v>36</v>
      </c>
      <c r="D67">
        <v>0.5</v>
      </c>
      <c r="E67">
        <v>0</v>
      </c>
      <c r="F67" s="7">
        <v>4.53</v>
      </c>
      <c r="G67" s="7">
        <v>1.21</v>
      </c>
      <c r="H67" t="s">
        <v>56</v>
      </c>
      <c r="I67">
        <v>0</v>
      </c>
      <c r="J67">
        <v>0</v>
      </c>
      <c r="K67">
        <v>0</v>
      </c>
      <c r="L67">
        <v>0</v>
      </c>
      <c r="M67" s="1">
        <v>23.560643977140487</v>
      </c>
      <c r="N67">
        <v>9.0744989423642855E-2</v>
      </c>
      <c r="O67" t="s">
        <v>26</v>
      </c>
      <c r="P67" s="12" t="s">
        <v>53</v>
      </c>
      <c r="Q67">
        <v>0</v>
      </c>
      <c r="R67">
        <v>0</v>
      </c>
      <c r="S67" t="s">
        <v>714</v>
      </c>
      <c r="T67" t="s">
        <v>706</v>
      </c>
    </row>
    <row r="68" spans="1:20" x14ac:dyDescent="0.25">
      <c r="A68" s="4" t="s">
        <v>491</v>
      </c>
      <c r="B68" s="4" t="s">
        <v>17</v>
      </c>
      <c r="C68" t="s">
        <v>37</v>
      </c>
      <c r="D68">
        <v>1</v>
      </c>
      <c r="E68">
        <v>0</v>
      </c>
      <c r="F68" s="7">
        <v>7.06</v>
      </c>
      <c r="G68" s="7">
        <v>1.63</v>
      </c>
      <c r="H68" t="s">
        <v>56</v>
      </c>
      <c r="I68">
        <v>0</v>
      </c>
      <c r="J68">
        <v>0</v>
      </c>
      <c r="K68">
        <v>0</v>
      </c>
      <c r="L68">
        <v>0</v>
      </c>
      <c r="M68" s="1">
        <v>12.409471324438538</v>
      </c>
      <c r="N68">
        <v>6.4385935699593638E-2</v>
      </c>
      <c r="O68" t="s">
        <v>26</v>
      </c>
      <c r="P68" s="12" t="s">
        <v>53</v>
      </c>
      <c r="Q68">
        <v>0</v>
      </c>
      <c r="R68">
        <v>0</v>
      </c>
      <c r="S68" t="s">
        <v>715</v>
      </c>
      <c r="T68" t="s">
        <v>629</v>
      </c>
    </row>
    <row r="69" spans="1:20" x14ac:dyDescent="0.25">
      <c r="A69" s="4" t="s">
        <v>492</v>
      </c>
      <c r="B69" s="4" t="s">
        <v>17</v>
      </c>
      <c r="C69" t="s">
        <v>37</v>
      </c>
      <c r="D69">
        <v>1</v>
      </c>
      <c r="E69">
        <v>0</v>
      </c>
      <c r="F69" s="7">
        <v>4.53</v>
      </c>
      <c r="G69" s="7">
        <v>1.21</v>
      </c>
      <c r="H69" t="s">
        <v>630</v>
      </c>
      <c r="I69">
        <v>0</v>
      </c>
      <c r="J69">
        <v>0</v>
      </c>
      <c r="K69">
        <v>0</v>
      </c>
      <c r="L69">
        <v>0</v>
      </c>
      <c r="M69" s="1">
        <v>23.560643977140487</v>
      </c>
      <c r="N69">
        <v>9.0744989423642855E-2</v>
      </c>
      <c r="O69" t="s">
        <v>26</v>
      </c>
      <c r="P69" s="12" t="s">
        <v>53</v>
      </c>
      <c r="Q69">
        <v>0</v>
      </c>
      <c r="R69">
        <v>0</v>
      </c>
      <c r="S69" t="s">
        <v>716</v>
      </c>
      <c r="T69" t="s">
        <v>632</v>
      </c>
    </row>
    <row r="70" spans="1:20" x14ac:dyDescent="0.25">
      <c r="A70" s="4" t="s">
        <v>493</v>
      </c>
      <c r="B70" s="4" t="s">
        <v>17</v>
      </c>
      <c r="C70" t="s">
        <v>37</v>
      </c>
      <c r="D70">
        <v>0.5</v>
      </c>
      <c r="E70">
        <v>0</v>
      </c>
      <c r="F70" s="7">
        <v>7.06</v>
      </c>
      <c r="G70" s="7">
        <v>1.63</v>
      </c>
      <c r="H70" t="s">
        <v>57</v>
      </c>
      <c r="I70">
        <v>0</v>
      </c>
      <c r="J70">
        <v>0</v>
      </c>
      <c r="K70">
        <v>0</v>
      </c>
      <c r="L70">
        <v>0</v>
      </c>
      <c r="M70" s="1">
        <v>12.409471324438538</v>
      </c>
      <c r="N70">
        <v>6.4385935699593638E-2</v>
      </c>
      <c r="O70" t="s">
        <v>26</v>
      </c>
      <c r="P70" s="12" t="s">
        <v>53</v>
      </c>
      <c r="Q70">
        <v>0</v>
      </c>
      <c r="R70">
        <v>0</v>
      </c>
      <c r="S70" t="s">
        <v>717</v>
      </c>
      <c r="T70" t="s">
        <v>704</v>
      </c>
    </row>
    <row r="71" spans="1:20" x14ac:dyDescent="0.25">
      <c r="A71" s="4" t="s">
        <v>494</v>
      </c>
      <c r="B71" s="4" t="s">
        <v>17</v>
      </c>
      <c r="C71" t="s">
        <v>37</v>
      </c>
      <c r="D71">
        <v>0.5</v>
      </c>
      <c r="E71">
        <v>0</v>
      </c>
      <c r="F71" s="7">
        <v>4.53</v>
      </c>
      <c r="G71" s="7">
        <v>1.21</v>
      </c>
      <c r="H71" t="s">
        <v>56</v>
      </c>
      <c r="I71">
        <v>0</v>
      </c>
      <c r="J71">
        <v>0</v>
      </c>
      <c r="K71">
        <v>0</v>
      </c>
      <c r="L71">
        <v>0</v>
      </c>
      <c r="M71" s="1">
        <v>23.560643977140487</v>
      </c>
      <c r="N71">
        <v>9.0744989423642855E-2</v>
      </c>
      <c r="O71" t="s">
        <v>26</v>
      </c>
      <c r="P71" s="12" t="s">
        <v>53</v>
      </c>
      <c r="Q71">
        <v>0</v>
      </c>
      <c r="R71">
        <v>0</v>
      </c>
      <c r="S71" t="s">
        <v>718</v>
      </c>
      <c r="T71" t="s">
        <v>706</v>
      </c>
    </row>
    <row r="72" spans="1:20" x14ac:dyDescent="0.25">
      <c r="A72" s="4" t="s">
        <v>499</v>
      </c>
      <c r="B72" s="4" t="s">
        <v>17</v>
      </c>
      <c r="C72" t="s">
        <v>45</v>
      </c>
      <c r="D72">
        <v>1</v>
      </c>
      <c r="E72">
        <v>0</v>
      </c>
      <c r="F72" s="7">
        <v>7.06</v>
      </c>
      <c r="G72" s="7">
        <v>1.63</v>
      </c>
      <c r="H72" t="s">
        <v>56</v>
      </c>
      <c r="I72">
        <v>0</v>
      </c>
      <c r="J72">
        <v>0</v>
      </c>
      <c r="K72">
        <v>0</v>
      </c>
      <c r="L72">
        <v>0</v>
      </c>
      <c r="M72" s="1">
        <v>12.409471324438538</v>
      </c>
      <c r="N72">
        <v>6.4385935699593638E-2</v>
      </c>
      <c r="O72" t="s">
        <v>26</v>
      </c>
      <c r="P72" s="12" t="s">
        <v>53</v>
      </c>
      <c r="Q72">
        <v>0</v>
      </c>
      <c r="R72">
        <v>0</v>
      </c>
      <c r="S72" t="s">
        <v>719</v>
      </c>
      <c r="T72" t="s">
        <v>629</v>
      </c>
    </row>
    <row r="73" spans="1:20" x14ac:dyDescent="0.25">
      <c r="A73" s="4" t="s">
        <v>500</v>
      </c>
      <c r="B73" s="4" t="s">
        <v>17</v>
      </c>
      <c r="C73" t="s">
        <v>45</v>
      </c>
      <c r="D73">
        <v>1</v>
      </c>
      <c r="E73">
        <v>0</v>
      </c>
      <c r="F73" s="7">
        <v>4.53</v>
      </c>
      <c r="G73" s="7">
        <v>1.21</v>
      </c>
      <c r="H73" t="s">
        <v>630</v>
      </c>
      <c r="I73">
        <v>0</v>
      </c>
      <c r="J73">
        <v>0</v>
      </c>
      <c r="K73">
        <v>0</v>
      </c>
      <c r="L73">
        <v>0</v>
      </c>
      <c r="M73" s="1">
        <v>23.560643977140487</v>
      </c>
      <c r="N73">
        <v>9.0744989423642855E-2</v>
      </c>
      <c r="O73" t="s">
        <v>26</v>
      </c>
      <c r="P73" s="12" t="s">
        <v>53</v>
      </c>
      <c r="Q73">
        <v>0</v>
      </c>
      <c r="R73">
        <v>0</v>
      </c>
      <c r="S73" t="s">
        <v>720</v>
      </c>
      <c r="T73" t="s">
        <v>632</v>
      </c>
    </row>
    <row r="74" spans="1:20" x14ac:dyDescent="0.25">
      <c r="A74" s="4" t="s">
        <v>501</v>
      </c>
      <c r="B74" s="4" t="s">
        <v>17</v>
      </c>
      <c r="C74" t="s">
        <v>45</v>
      </c>
      <c r="D74">
        <v>0.5</v>
      </c>
      <c r="E74">
        <v>0</v>
      </c>
      <c r="F74" s="7">
        <v>7.06</v>
      </c>
      <c r="G74" s="7">
        <v>1.63</v>
      </c>
      <c r="H74" t="s">
        <v>57</v>
      </c>
      <c r="I74">
        <v>0</v>
      </c>
      <c r="J74">
        <v>0</v>
      </c>
      <c r="K74">
        <v>0</v>
      </c>
      <c r="L74">
        <v>0</v>
      </c>
      <c r="M74" s="1">
        <v>12.409471324438538</v>
      </c>
      <c r="N74">
        <v>6.4385935699593638E-2</v>
      </c>
      <c r="O74" t="s">
        <v>26</v>
      </c>
      <c r="P74" s="12" t="s">
        <v>53</v>
      </c>
      <c r="Q74">
        <v>0</v>
      </c>
      <c r="R74">
        <v>0</v>
      </c>
      <c r="S74" t="s">
        <v>721</v>
      </c>
      <c r="T74" t="s">
        <v>704</v>
      </c>
    </row>
    <row r="75" spans="1:20" x14ac:dyDescent="0.25">
      <c r="A75" s="4" t="s">
        <v>502</v>
      </c>
      <c r="B75" s="4" t="s">
        <v>17</v>
      </c>
      <c r="C75" t="s">
        <v>45</v>
      </c>
      <c r="D75">
        <v>0.5</v>
      </c>
      <c r="E75">
        <v>0</v>
      </c>
      <c r="F75" s="7">
        <v>4.53</v>
      </c>
      <c r="G75" s="7">
        <v>1.21</v>
      </c>
      <c r="H75" t="s">
        <v>56</v>
      </c>
      <c r="I75">
        <v>0</v>
      </c>
      <c r="J75">
        <v>0</v>
      </c>
      <c r="K75">
        <v>0</v>
      </c>
      <c r="L75">
        <v>0</v>
      </c>
      <c r="M75" s="1">
        <v>23.560643977140487</v>
      </c>
      <c r="N75">
        <v>9.0744989423642855E-2</v>
      </c>
      <c r="O75" t="s">
        <v>26</v>
      </c>
      <c r="P75" s="12" t="s">
        <v>53</v>
      </c>
      <c r="Q75">
        <v>0</v>
      </c>
      <c r="R75">
        <v>0</v>
      </c>
      <c r="S75" t="s">
        <v>722</v>
      </c>
      <c r="T75" t="s">
        <v>706</v>
      </c>
    </row>
    <row r="76" spans="1:20" x14ac:dyDescent="0.25">
      <c r="A76" s="4" t="s">
        <v>503</v>
      </c>
      <c r="B76" s="4" t="s">
        <v>17</v>
      </c>
      <c r="C76" t="s">
        <v>45</v>
      </c>
      <c r="D76">
        <v>0.05</v>
      </c>
      <c r="E76">
        <v>0</v>
      </c>
      <c r="F76" s="7">
        <v>7.06</v>
      </c>
      <c r="G76" s="7">
        <v>1.63</v>
      </c>
      <c r="H76" t="s">
        <v>723</v>
      </c>
      <c r="I76">
        <v>0</v>
      </c>
      <c r="J76">
        <v>0</v>
      </c>
      <c r="K76">
        <v>0</v>
      </c>
      <c r="L76">
        <v>0</v>
      </c>
      <c r="M76" s="1">
        <v>12.409471324438538</v>
      </c>
      <c r="N76">
        <v>6.4385935699593638E-2</v>
      </c>
      <c r="O76" t="s">
        <v>26</v>
      </c>
      <c r="P76" s="12" t="s">
        <v>53</v>
      </c>
      <c r="Q76">
        <v>0</v>
      </c>
      <c r="R76">
        <v>0</v>
      </c>
      <c r="S76" t="s">
        <v>724</v>
      </c>
      <c r="T76" t="s">
        <v>725</v>
      </c>
    </row>
    <row r="77" spans="1:20" x14ac:dyDescent="0.25">
      <c r="A77" s="4" t="s">
        <v>504</v>
      </c>
      <c r="B77" s="4" t="s">
        <v>17</v>
      </c>
      <c r="C77" t="s">
        <v>45</v>
      </c>
      <c r="D77">
        <v>0.05</v>
      </c>
      <c r="E77">
        <v>0</v>
      </c>
      <c r="F77" s="7">
        <v>4.53</v>
      </c>
      <c r="G77" s="7">
        <v>1.21</v>
      </c>
      <c r="H77" t="s">
        <v>726</v>
      </c>
      <c r="I77">
        <v>0</v>
      </c>
      <c r="J77">
        <v>0</v>
      </c>
      <c r="K77">
        <v>0</v>
      </c>
      <c r="L77">
        <v>0</v>
      </c>
      <c r="M77" s="1">
        <v>23.560643977140487</v>
      </c>
      <c r="N77">
        <v>9.0744989423642855E-2</v>
      </c>
      <c r="O77" t="s">
        <v>26</v>
      </c>
      <c r="P77" s="12" t="s">
        <v>53</v>
      </c>
      <c r="Q77">
        <v>0</v>
      </c>
      <c r="R77">
        <v>0</v>
      </c>
      <c r="S77" t="s">
        <v>727</v>
      </c>
      <c r="T77" t="s">
        <v>728</v>
      </c>
    </row>
    <row r="78" spans="1:20" x14ac:dyDescent="0.25">
      <c r="A78" s="4" t="s">
        <v>511</v>
      </c>
      <c r="B78" s="4" t="s">
        <v>17</v>
      </c>
      <c r="C78" t="s">
        <v>38</v>
      </c>
      <c r="D78">
        <v>1</v>
      </c>
      <c r="E78">
        <v>-0.39500000000000002</v>
      </c>
      <c r="F78" s="7">
        <v>1000</v>
      </c>
      <c r="G78" s="7">
        <v>10</v>
      </c>
      <c r="H78" t="s">
        <v>60</v>
      </c>
      <c r="I78">
        <v>0</v>
      </c>
      <c r="J78">
        <v>0</v>
      </c>
      <c r="K78">
        <v>0</v>
      </c>
      <c r="L78">
        <v>0</v>
      </c>
      <c r="M78" s="1">
        <v>1.6670700002133512E-2</v>
      </c>
      <c r="N78">
        <v>5.3064486202832376E-4</v>
      </c>
      <c r="O78" t="s">
        <v>44</v>
      </c>
      <c r="P78" s="12" t="s">
        <v>255</v>
      </c>
      <c r="Q78">
        <v>0</v>
      </c>
      <c r="R78">
        <v>0</v>
      </c>
      <c r="S78" t="s">
        <v>729</v>
      </c>
      <c r="T78" t="s">
        <v>730</v>
      </c>
    </row>
    <row r="79" spans="1:20" x14ac:dyDescent="0.25">
      <c r="A79" s="4" t="s">
        <v>512</v>
      </c>
      <c r="B79" s="4" t="s">
        <v>17</v>
      </c>
      <c r="C79" t="s">
        <v>38</v>
      </c>
      <c r="D79">
        <v>1</v>
      </c>
      <c r="E79">
        <v>0.39500000000000002</v>
      </c>
      <c r="F79" s="7">
        <v>1000</v>
      </c>
      <c r="G79" s="7">
        <v>10</v>
      </c>
      <c r="H79" t="s">
        <v>62</v>
      </c>
      <c r="I79">
        <v>0</v>
      </c>
      <c r="J79">
        <v>0</v>
      </c>
      <c r="K79">
        <v>0</v>
      </c>
      <c r="L79">
        <v>0</v>
      </c>
      <c r="M79" s="1">
        <v>1.6670700002133512E-2</v>
      </c>
      <c r="N79">
        <v>5.3064486202832376E-4</v>
      </c>
      <c r="O79" t="s">
        <v>731</v>
      </c>
      <c r="P79" s="12" t="s">
        <v>58</v>
      </c>
      <c r="Q79">
        <v>0</v>
      </c>
      <c r="R79">
        <v>0</v>
      </c>
      <c r="S79" t="s">
        <v>732</v>
      </c>
      <c r="T79" t="s">
        <v>733</v>
      </c>
    </row>
    <row r="80" spans="1:20" x14ac:dyDescent="0.25">
      <c r="A80" s="4" t="s">
        <v>515</v>
      </c>
      <c r="B80" s="4" t="s">
        <v>17</v>
      </c>
      <c r="C80" t="s">
        <v>39</v>
      </c>
      <c r="D80">
        <v>1</v>
      </c>
      <c r="E80">
        <v>0.39500000000000002</v>
      </c>
      <c r="F80" s="7">
        <v>1000</v>
      </c>
      <c r="G80" s="7">
        <v>10</v>
      </c>
      <c r="H80" t="s">
        <v>62</v>
      </c>
      <c r="I80">
        <v>0</v>
      </c>
      <c r="J80">
        <v>0</v>
      </c>
      <c r="K80">
        <v>0</v>
      </c>
      <c r="L80">
        <v>0</v>
      </c>
      <c r="M80" s="1">
        <v>1.6670700002133512E-2</v>
      </c>
      <c r="N80">
        <v>5.3064486202832376E-4</v>
      </c>
      <c r="O80" t="s">
        <v>731</v>
      </c>
      <c r="P80" s="12" t="s">
        <v>58</v>
      </c>
      <c r="Q80">
        <v>0</v>
      </c>
      <c r="R80">
        <v>0</v>
      </c>
      <c r="S80" t="s">
        <v>734</v>
      </c>
      <c r="T80" t="s">
        <v>733</v>
      </c>
    </row>
    <row r="81" spans="1:20" x14ac:dyDescent="0.25">
      <c r="A81" s="4" t="s">
        <v>516</v>
      </c>
      <c r="B81" s="4" t="s">
        <v>17</v>
      </c>
      <c r="C81" t="s">
        <v>39</v>
      </c>
      <c r="D81">
        <v>1</v>
      </c>
      <c r="E81">
        <v>-0.39500000000000002</v>
      </c>
      <c r="F81" s="7">
        <v>1000</v>
      </c>
      <c r="G81" s="7">
        <v>10</v>
      </c>
      <c r="H81" t="s">
        <v>60</v>
      </c>
      <c r="I81">
        <v>0</v>
      </c>
      <c r="J81">
        <v>0</v>
      </c>
      <c r="K81">
        <v>0</v>
      </c>
      <c r="L81">
        <v>0</v>
      </c>
      <c r="M81" s="1">
        <v>1.6670700002133512E-2</v>
      </c>
      <c r="N81">
        <v>5.3064486202832376E-4</v>
      </c>
      <c r="O81" t="s">
        <v>44</v>
      </c>
      <c r="P81" s="12" t="s">
        <v>255</v>
      </c>
      <c r="Q81">
        <v>0</v>
      </c>
      <c r="R81">
        <v>0</v>
      </c>
      <c r="S81" t="s">
        <v>735</v>
      </c>
      <c r="T81" t="s">
        <v>730</v>
      </c>
    </row>
    <row r="82" spans="1:20" x14ac:dyDescent="0.25">
      <c r="A82" s="4" t="s">
        <v>736</v>
      </c>
      <c r="B82" s="4" t="s">
        <v>17</v>
      </c>
      <c r="C82" t="s">
        <v>46</v>
      </c>
      <c r="D82">
        <v>1</v>
      </c>
      <c r="E82">
        <v>0.39500000000000002</v>
      </c>
      <c r="F82" s="7">
        <v>1000</v>
      </c>
      <c r="G82" s="7">
        <v>10</v>
      </c>
      <c r="H82" t="s">
        <v>62</v>
      </c>
      <c r="I82">
        <v>0</v>
      </c>
      <c r="J82">
        <v>0.32500000000000001</v>
      </c>
      <c r="K82">
        <v>0</v>
      </c>
      <c r="L82">
        <v>0</v>
      </c>
      <c r="M82" s="1">
        <v>1.6670700002133512E-2</v>
      </c>
      <c r="N82">
        <v>5.3064486202832376E-4</v>
      </c>
      <c r="O82" t="s">
        <v>731</v>
      </c>
      <c r="P82" s="12" t="s">
        <v>58</v>
      </c>
      <c r="Q82">
        <v>-0.35</v>
      </c>
      <c r="R82">
        <v>0</v>
      </c>
      <c r="S82" t="s">
        <v>737</v>
      </c>
      <c r="T82" t="s">
        <v>733</v>
      </c>
    </row>
    <row r="83" spans="1:20" x14ac:dyDescent="0.25">
      <c r="A83" s="4" t="s">
        <v>738</v>
      </c>
      <c r="B83" s="4" t="s">
        <v>17</v>
      </c>
      <c r="C83" t="s">
        <v>46</v>
      </c>
      <c r="D83">
        <v>1</v>
      </c>
      <c r="E83">
        <v>-0.39500000000000002</v>
      </c>
      <c r="F83" s="7">
        <v>1000</v>
      </c>
      <c r="G83" s="7">
        <v>10</v>
      </c>
      <c r="H83" t="s">
        <v>60</v>
      </c>
      <c r="I83">
        <v>0</v>
      </c>
      <c r="J83">
        <v>0.32500000000000001</v>
      </c>
      <c r="K83">
        <v>0</v>
      </c>
      <c r="L83">
        <v>0</v>
      </c>
      <c r="M83" s="1">
        <v>1.6670700002133512E-2</v>
      </c>
      <c r="N83">
        <v>5.3064486202832376E-4</v>
      </c>
      <c r="O83" t="s">
        <v>44</v>
      </c>
      <c r="P83" s="12" t="s">
        <v>255</v>
      </c>
      <c r="Q83">
        <v>-0.35</v>
      </c>
      <c r="R83">
        <v>0</v>
      </c>
      <c r="S83" t="s">
        <v>739</v>
      </c>
      <c r="T83" t="s">
        <v>730</v>
      </c>
    </row>
    <row r="84" spans="1:20" x14ac:dyDescent="0.25">
      <c r="A84" s="4" t="s">
        <v>519</v>
      </c>
      <c r="B84" s="4" t="s">
        <v>17</v>
      </c>
      <c r="C84" t="s">
        <v>318</v>
      </c>
      <c r="D84">
        <v>1</v>
      </c>
      <c r="E84">
        <v>0.39500000000000002</v>
      </c>
      <c r="F84" s="7">
        <v>1000</v>
      </c>
      <c r="G84" s="7">
        <v>10</v>
      </c>
      <c r="H84" t="s">
        <v>62</v>
      </c>
      <c r="I84">
        <v>0</v>
      </c>
      <c r="J84">
        <v>0</v>
      </c>
      <c r="K84">
        <v>0</v>
      </c>
      <c r="L84">
        <v>0</v>
      </c>
      <c r="M84" s="1">
        <v>1.6670700002133512E-2</v>
      </c>
      <c r="N84">
        <v>5.3064486202832376E-4</v>
      </c>
      <c r="O84" t="s">
        <v>731</v>
      </c>
      <c r="P84" s="12" t="s">
        <v>58</v>
      </c>
      <c r="Q84">
        <v>0</v>
      </c>
      <c r="R84">
        <v>0</v>
      </c>
      <c r="S84" t="s">
        <v>740</v>
      </c>
      <c r="T84" t="s">
        <v>733</v>
      </c>
    </row>
    <row r="85" spans="1:20" x14ac:dyDescent="0.25">
      <c r="A85" s="4" t="s">
        <v>520</v>
      </c>
      <c r="B85" s="4" t="s">
        <v>17</v>
      </c>
      <c r="C85" t="s">
        <v>318</v>
      </c>
      <c r="D85">
        <v>1</v>
      </c>
      <c r="E85">
        <v>-0.39500000000000002</v>
      </c>
      <c r="F85" s="7">
        <v>1000</v>
      </c>
      <c r="G85" s="7">
        <v>10</v>
      </c>
      <c r="H85" t="s">
        <v>60</v>
      </c>
      <c r="I85">
        <v>0</v>
      </c>
      <c r="J85">
        <v>0</v>
      </c>
      <c r="K85">
        <v>0</v>
      </c>
      <c r="L85">
        <v>0</v>
      </c>
      <c r="M85" s="1">
        <v>1.6670700002133512E-2</v>
      </c>
      <c r="N85">
        <v>5.3064486202832376E-4</v>
      </c>
      <c r="O85" t="s">
        <v>44</v>
      </c>
      <c r="P85" s="12" t="s">
        <v>255</v>
      </c>
      <c r="Q85">
        <v>0</v>
      </c>
      <c r="R85">
        <v>0</v>
      </c>
      <c r="S85" t="s">
        <v>741</v>
      </c>
      <c r="T85" t="s">
        <v>730</v>
      </c>
    </row>
    <row r="86" spans="1:20" x14ac:dyDescent="0.25">
      <c r="A86" s="4" t="s">
        <v>523</v>
      </c>
      <c r="B86" s="4" t="s">
        <v>17</v>
      </c>
      <c r="C86" t="s">
        <v>318</v>
      </c>
      <c r="D86">
        <v>1</v>
      </c>
      <c r="E86">
        <v>0.39500000000000002</v>
      </c>
      <c r="F86" s="7">
        <v>1000</v>
      </c>
      <c r="G86" s="7">
        <v>10</v>
      </c>
      <c r="H86" t="s">
        <v>62</v>
      </c>
      <c r="I86">
        <v>0</v>
      </c>
      <c r="J86">
        <v>0</v>
      </c>
      <c r="K86">
        <v>0</v>
      </c>
      <c r="L86">
        <v>0</v>
      </c>
      <c r="M86" s="1">
        <v>1.6670700002133512E-2</v>
      </c>
      <c r="N86">
        <v>5.3064486202832376E-4</v>
      </c>
      <c r="O86" t="s">
        <v>731</v>
      </c>
      <c r="P86" s="12" t="s">
        <v>58</v>
      </c>
      <c r="Q86">
        <v>0</v>
      </c>
      <c r="R86">
        <v>0</v>
      </c>
      <c r="S86" t="s">
        <v>742</v>
      </c>
      <c r="T86" t="s">
        <v>733</v>
      </c>
    </row>
    <row r="87" spans="1:20" x14ac:dyDescent="0.25">
      <c r="A87" s="4" t="s">
        <v>524</v>
      </c>
      <c r="B87" s="4" t="s">
        <v>17</v>
      </c>
      <c r="C87" t="s">
        <v>318</v>
      </c>
      <c r="D87">
        <v>1</v>
      </c>
      <c r="E87">
        <v>-0.39500000000000002</v>
      </c>
      <c r="F87" s="7">
        <v>1000</v>
      </c>
      <c r="G87" s="7">
        <v>10</v>
      </c>
      <c r="H87" t="s">
        <v>60</v>
      </c>
      <c r="I87">
        <v>0</v>
      </c>
      <c r="J87">
        <v>0</v>
      </c>
      <c r="K87">
        <v>0</v>
      </c>
      <c r="L87">
        <v>0</v>
      </c>
      <c r="M87" s="1">
        <v>1.6670700002133512E-2</v>
      </c>
      <c r="N87">
        <v>5.3064486202832376E-4</v>
      </c>
      <c r="O87" t="s">
        <v>44</v>
      </c>
      <c r="P87" s="12" t="s">
        <v>255</v>
      </c>
      <c r="Q87">
        <v>0</v>
      </c>
      <c r="R87">
        <v>0</v>
      </c>
      <c r="S87" t="s">
        <v>743</v>
      </c>
      <c r="T87" t="s">
        <v>730</v>
      </c>
    </row>
    <row r="88" spans="1:20" x14ac:dyDescent="0.25">
      <c r="A88" s="4" t="s">
        <v>526</v>
      </c>
      <c r="B88" s="4" t="s">
        <v>17</v>
      </c>
      <c r="C88" t="s">
        <v>318</v>
      </c>
      <c r="D88">
        <v>0</v>
      </c>
      <c r="E88">
        <v>0.39500000000000002</v>
      </c>
      <c r="F88" s="7">
        <v>1000</v>
      </c>
      <c r="G88" s="7">
        <v>10</v>
      </c>
      <c r="H88" t="s">
        <v>51</v>
      </c>
      <c r="I88">
        <v>0</v>
      </c>
      <c r="J88">
        <v>0</v>
      </c>
      <c r="K88">
        <v>0</v>
      </c>
      <c r="L88">
        <v>0</v>
      </c>
      <c r="M88" s="1">
        <v>1.6670700002133512E-2</v>
      </c>
      <c r="N88">
        <v>5.3064486202832376E-4</v>
      </c>
      <c r="O88" t="s">
        <v>58</v>
      </c>
      <c r="P88" s="12" t="s">
        <v>58</v>
      </c>
      <c r="Q88">
        <v>0</v>
      </c>
      <c r="R88">
        <v>0</v>
      </c>
      <c r="S88" t="s">
        <v>744</v>
      </c>
      <c r="T88" t="s">
        <v>745</v>
      </c>
    </row>
    <row r="89" spans="1:20" x14ac:dyDescent="0.25">
      <c r="A89" s="4" t="s">
        <v>528</v>
      </c>
      <c r="B89" s="4" t="s">
        <v>17</v>
      </c>
      <c r="C89" t="s">
        <v>318</v>
      </c>
      <c r="D89">
        <v>0</v>
      </c>
      <c r="E89">
        <v>-0.39500000000000002</v>
      </c>
      <c r="F89" s="7">
        <v>1000</v>
      </c>
      <c r="G89" s="7">
        <v>10</v>
      </c>
      <c r="H89" t="s">
        <v>61</v>
      </c>
      <c r="I89">
        <v>0</v>
      </c>
      <c r="J89">
        <v>0</v>
      </c>
      <c r="K89">
        <v>0</v>
      </c>
      <c r="L89">
        <v>0</v>
      </c>
      <c r="M89" s="1">
        <v>1.6670700002133512E-2</v>
      </c>
      <c r="N89">
        <v>5.3064486202832376E-4</v>
      </c>
      <c r="O89" t="s">
        <v>52</v>
      </c>
      <c r="P89" s="12" t="s">
        <v>255</v>
      </c>
      <c r="Q89">
        <v>0</v>
      </c>
      <c r="R89">
        <v>0</v>
      </c>
      <c r="S89" t="s">
        <v>746</v>
      </c>
      <c r="T89" t="s">
        <v>747</v>
      </c>
    </row>
    <row r="90" spans="1:20" x14ac:dyDescent="0.25">
      <c r="A90" s="4" t="s">
        <v>748</v>
      </c>
      <c r="B90" s="4" t="s">
        <v>17</v>
      </c>
      <c r="C90" t="s">
        <v>46</v>
      </c>
      <c r="D90">
        <v>1</v>
      </c>
      <c r="E90">
        <v>-0.39500000000000002</v>
      </c>
      <c r="F90" s="7">
        <v>1000</v>
      </c>
      <c r="G90" s="7">
        <v>10</v>
      </c>
      <c r="H90" t="s">
        <v>60</v>
      </c>
      <c r="I90">
        <v>0</v>
      </c>
      <c r="J90">
        <v>0.32500000000000001</v>
      </c>
      <c r="K90">
        <v>0</v>
      </c>
      <c r="L90">
        <v>0</v>
      </c>
      <c r="M90" s="1">
        <v>1.6670700002133512E-2</v>
      </c>
      <c r="N90">
        <v>5.3064486202832376E-4</v>
      </c>
      <c r="O90" t="s">
        <v>44</v>
      </c>
      <c r="P90" s="12" t="s">
        <v>255</v>
      </c>
      <c r="Q90">
        <v>-0.15</v>
      </c>
      <c r="R90">
        <v>0</v>
      </c>
      <c r="S90" t="s">
        <v>749</v>
      </c>
      <c r="T90" t="s">
        <v>730</v>
      </c>
    </row>
    <row r="91" spans="1:20" x14ac:dyDescent="0.25">
      <c r="A91" s="4" t="s">
        <v>750</v>
      </c>
      <c r="B91" s="4" t="s">
        <v>17</v>
      </c>
      <c r="C91" t="s">
        <v>46</v>
      </c>
      <c r="D91">
        <v>1</v>
      </c>
      <c r="E91">
        <v>-0.39500000000000002</v>
      </c>
      <c r="F91" s="7">
        <v>1000</v>
      </c>
      <c r="G91" s="7">
        <v>10</v>
      </c>
      <c r="H91" t="s">
        <v>60</v>
      </c>
      <c r="I91">
        <v>0</v>
      </c>
      <c r="J91">
        <v>0.32500000000000001</v>
      </c>
      <c r="K91">
        <v>1.6670700002133512E-2</v>
      </c>
      <c r="L91">
        <v>5.3064486202832376E-4</v>
      </c>
      <c r="M91" s="1">
        <v>1.6670700002133512E-2</v>
      </c>
      <c r="N91">
        <v>5.3064486202832376E-4</v>
      </c>
      <c r="O91" t="s">
        <v>44</v>
      </c>
      <c r="P91" s="12" t="s">
        <v>255</v>
      </c>
      <c r="Q91">
        <v>-0.16</v>
      </c>
      <c r="R91">
        <v>1</v>
      </c>
      <c r="S91" t="s">
        <v>751</v>
      </c>
      <c r="T91" t="s">
        <v>730</v>
      </c>
    </row>
    <row r="92" spans="1:20" x14ac:dyDescent="0.25">
      <c r="A92" s="4" t="s">
        <v>752</v>
      </c>
      <c r="B92" s="4" t="s">
        <v>17</v>
      </c>
      <c r="C92" t="s">
        <v>46</v>
      </c>
      <c r="D92">
        <v>1</v>
      </c>
      <c r="E92">
        <v>-0.39500000000000002</v>
      </c>
      <c r="F92" s="7">
        <v>1000</v>
      </c>
      <c r="G92" s="7">
        <v>10</v>
      </c>
      <c r="H92" t="s">
        <v>60</v>
      </c>
      <c r="I92">
        <v>0</v>
      </c>
      <c r="J92">
        <v>0.32500000000000001</v>
      </c>
      <c r="K92">
        <v>3.3341400004267024E-2</v>
      </c>
      <c r="L92">
        <v>1.0612897240566475E-3</v>
      </c>
      <c r="M92" s="1">
        <v>1.6670700002133512E-2</v>
      </c>
      <c r="N92">
        <v>5.3064486202832376E-4</v>
      </c>
      <c r="O92" t="s">
        <v>44</v>
      </c>
      <c r="P92" s="12" t="s">
        <v>255</v>
      </c>
      <c r="Q92">
        <v>-0.17</v>
      </c>
      <c r="R92">
        <v>2</v>
      </c>
      <c r="S92" t="s">
        <v>753</v>
      </c>
      <c r="T92" t="s">
        <v>730</v>
      </c>
    </row>
    <row r="93" spans="1:20" x14ac:dyDescent="0.25">
      <c r="A93" s="4" t="s">
        <v>754</v>
      </c>
      <c r="B93" s="4" t="s">
        <v>17</v>
      </c>
      <c r="C93" t="s">
        <v>46</v>
      </c>
      <c r="D93">
        <v>1</v>
      </c>
      <c r="E93">
        <v>-0.39500000000000002</v>
      </c>
      <c r="F93" s="7">
        <v>1000</v>
      </c>
      <c r="G93" s="7">
        <v>10</v>
      </c>
      <c r="H93" t="s">
        <v>60</v>
      </c>
      <c r="I93">
        <v>0</v>
      </c>
      <c r="J93">
        <v>0.32500000000000001</v>
      </c>
      <c r="K93">
        <v>5.0012100006400537E-2</v>
      </c>
      <c r="L93">
        <v>1.5919345860849713E-3</v>
      </c>
      <c r="M93" s="1">
        <v>1.6670700002133512E-2</v>
      </c>
      <c r="N93">
        <v>5.3064486202832376E-4</v>
      </c>
      <c r="O93" t="s">
        <v>44</v>
      </c>
      <c r="P93" s="12" t="s">
        <v>255</v>
      </c>
      <c r="Q93">
        <v>-0.18000000000000002</v>
      </c>
      <c r="R93">
        <v>3</v>
      </c>
      <c r="S93" t="s">
        <v>755</v>
      </c>
      <c r="T93" t="s">
        <v>730</v>
      </c>
    </row>
    <row r="94" spans="1:20" x14ac:dyDescent="0.25">
      <c r="A94" s="4" t="s">
        <v>756</v>
      </c>
      <c r="B94" s="4" t="s">
        <v>17</v>
      </c>
      <c r="C94" t="s">
        <v>46</v>
      </c>
      <c r="D94">
        <v>1</v>
      </c>
      <c r="E94">
        <v>-0.39500000000000002</v>
      </c>
      <c r="F94" s="7">
        <v>1000</v>
      </c>
      <c r="G94" s="7">
        <v>10</v>
      </c>
      <c r="H94" t="s">
        <v>60</v>
      </c>
      <c r="I94">
        <v>0</v>
      </c>
      <c r="J94">
        <v>0.32500000000000001</v>
      </c>
      <c r="K94">
        <v>6.6682800008534049E-2</v>
      </c>
      <c r="L94">
        <v>2.122579448113295E-3</v>
      </c>
      <c r="M94" s="1">
        <v>1.6670700002133512E-2</v>
      </c>
      <c r="N94">
        <v>5.3064486202832376E-4</v>
      </c>
      <c r="O94" t="s">
        <v>44</v>
      </c>
      <c r="P94" s="12" t="s">
        <v>255</v>
      </c>
      <c r="Q94">
        <v>-0.19000000000000003</v>
      </c>
      <c r="R94">
        <v>4</v>
      </c>
      <c r="S94" t="s">
        <v>757</v>
      </c>
      <c r="T94" t="s">
        <v>730</v>
      </c>
    </row>
    <row r="95" spans="1:20" x14ac:dyDescent="0.25">
      <c r="A95" s="4" t="s">
        <v>758</v>
      </c>
      <c r="B95" s="4" t="s">
        <v>17</v>
      </c>
      <c r="C95" t="s">
        <v>46</v>
      </c>
      <c r="D95">
        <v>1</v>
      </c>
      <c r="E95">
        <v>-0.39500000000000002</v>
      </c>
      <c r="F95" s="7">
        <v>1000</v>
      </c>
      <c r="G95" s="7">
        <v>10</v>
      </c>
      <c r="H95" t="s">
        <v>60</v>
      </c>
      <c r="I95">
        <v>0</v>
      </c>
      <c r="J95">
        <v>0.32500000000000001</v>
      </c>
      <c r="K95">
        <v>8.3353500010667561E-2</v>
      </c>
      <c r="L95">
        <v>2.653224310141619E-3</v>
      </c>
      <c r="M95" s="1">
        <v>1.6670700002133512E-2</v>
      </c>
      <c r="N95">
        <v>5.3064486202832376E-4</v>
      </c>
      <c r="O95" t="s">
        <v>44</v>
      </c>
      <c r="P95" s="12" t="s">
        <v>255</v>
      </c>
      <c r="Q95">
        <v>-0.20000000000000004</v>
      </c>
      <c r="R95">
        <v>5</v>
      </c>
      <c r="S95" t="s">
        <v>759</v>
      </c>
      <c r="T95" t="s">
        <v>730</v>
      </c>
    </row>
    <row r="96" spans="1:20" x14ac:dyDescent="0.25">
      <c r="A96" s="4" t="s">
        <v>760</v>
      </c>
      <c r="B96" s="4" t="s">
        <v>17</v>
      </c>
      <c r="C96" t="s">
        <v>46</v>
      </c>
      <c r="D96">
        <v>1</v>
      </c>
      <c r="E96">
        <v>-0.39500000000000002</v>
      </c>
      <c r="F96" s="7">
        <v>1000</v>
      </c>
      <c r="G96" s="7">
        <v>10</v>
      </c>
      <c r="H96" t="s">
        <v>60</v>
      </c>
      <c r="I96">
        <v>0</v>
      </c>
      <c r="J96">
        <v>0.32500000000000001</v>
      </c>
      <c r="K96">
        <v>0.10002420001280107</v>
      </c>
      <c r="L96">
        <v>3.1838691721699426E-3</v>
      </c>
      <c r="M96" s="1">
        <v>1.6670700002133512E-2</v>
      </c>
      <c r="N96">
        <v>5.3064486202832376E-4</v>
      </c>
      <c r="O96" t="s">
        <v>44</v>
      </c>
      <c r="P96" s="12" t="s">
        <v>255</v>
      </c>
      <c r="Q96">
        <v>-0.21000000000000005</v>
      </c>
      <c r="R96">
        <v>6</v>
      </c>
      <c r="S96" t="s">
        <v>761</v>
      </c>
      <c r="T96" t="s">
        <v>730</v>
      </c>
    </row>
    <row r="97" spans="1:20" x14ac:dyDescent="0.25">
      <c r="A97" s="4" t="s">
        <v>762</v>
      </c>
      <c r="B97" s="4" t="s">
        <v>17</v>
      </c>
      <c r="C97" t="s">
        <v>46</v>
      </c>
      <c r="D97">
        <v>1</v>
      </c>
      <c r="E97">
        <v>-0.39500000000000002</v>
      </c>
      <c r="F97" s="7">
        <v>1000</v>
      </c>
      <c r="G97" s="7">
        <v>10</v>
      </c>
      <c r="H97" t="s">
        <v>60</v>
      </c>
      <c r="I97">
        <v>0</v>
      </c>
      <c r="J97">
        <v>0.32500000000000001</v>
      </c>
      <c r="K97">
        <v>0.11669490001493459</v>
      </c>
      <c r="L97">
        <v>3.7145140341982661E-3</v>
      </c>
      <c r="M97" s="1">
        <v>1.6670700002133512E-2</v>
      </c>
      <c r="N97">
        <v>5.3064486202832376E-4</v>
      </c>
      <c r="O97" t="s">
        <v>44</v>
      </c>
      <c r="P97" s="12" t="s">
        <v>255</v>
      </c>
      <c r="Q97">
        <v>-0.22000000000000006</v>
      </c>
      <c r="R97">
        <v>7</v>
      </c>
      <c r="S97" t="s">
        <v>763</v>
      </c>
      <c r="T97" t="s">
        <v>730</v>
      </c>
    </row>
    <row r="98" spans="1:20" x14ac:dyDescent="0.25">
      <c r="A98" s="4" t="s">
        <v>764</v>
      </c>
      <c r="B98" s="4" t="s">
        <v>17</v>
      </c>
      <c r="C98" t="s">
        <v>46</v>
      </c>
      <c r="D98">
        <v>1</v>
      </c>
      <c r="E98">
        <v>-0.39500000000000002</v>
      </c>
      <c r="F98" s="7">
        <v>1000</v>
      </c>
      <c r="G98" s="7">
        <v>10</v>
      </c>
      <c r="H98" t="s">
        <v>60</v>
      </c>
      <c r="I98">
        <v>0</v>
      </c>
      <c r="J98">
        <v>0.32500000000000001</v>
      </c>
      <c r="K98">
        <v>0.1333656000170681</v>
      </c>
      <c r="L98">
        <v>4.2451588962265901E-3</v>
      </c>
      <c r="M98" s="1">
        <v>1.6670700002133512E-2</v>
      </c>
      <c r="N98">
        <v>5.3064486202832376E-4</v>
      </c>
      <c r="O98" t="s">
        <v>44</v>
      </c>
      <c r="P98" s="12" t="s">
        <v>255</v>
      </c>
      <c r="Q98">
        <v>-0.23000000000000007</v>
      </c>
      <c r="R98">
        <v>8</v>
      </c>
      <c r="S98" t="s">
        <v>765</v>
      </c>
      <c r="T98" t="s">
        <v>730</v>
      </c>
    </row>
    <row r="99" spans="1:20" x14ac:dyDescent="0.25">
      <c r="A99" s="4" t="s">
        <v>766</v>
      </c>
      <c r="B99" s="4" t="s">
        <v>17</v>
      </c>
      <c r="C99" t="s">
        <v>46</v>
      </c>
      <c r="D99">
        <v>1</v>
      </c>
      <c r="E99">
        <v>-0.39500000000000002</v>
      </c>
      <c r="F99" s="7">
        <v>1000</v>
      </c>
      <c r="G99" s="7">
        <v>10</v>
      </c>
      <c r="H99" t="s">
        <v>60</v>
      </c>
      <c r="I99">
        <v>0</v>
      </c>
      <c r="J99">
        <v>0.32500000000000001</v>
      </c>
      <c r="K99">
        <v>0.1500363000192016</v>
      </c>
      <c r="L99">
        <v>4.7758037582549141E-3</v>
      </c>
      <c r="M99" s="1">
        <v>1.6670700002133512E-2</v>
      </c>
      <c r="N99">
        <v>5.3064486202832376E-4</v>
      </c>
      <c r="O99" t="s">
        <v>44</v>
      </c>
      <c r="P99" s="12" t="s">
        <v>255</v>
      </c>
      <c r="Q99">
        <v>-0.24000000000000007</v>
      </c>
      <c r="R99">
        <v>9</v>
      </c>
      <c r="S99" t="s">
        <v>767</v>
      </c>
      <c r="T99" t="s">
        <v>730</v>
      </c>
    </row>
    <row r="100" spans="1:20" x14ac:dyDescent="0.25">
      <c r="A100" s="4" t="s">
        <v>768</v>
      </c>
      <c r="B100" s="4" t="s">
        <v>17</v>
      </c>
      <c r="C100" t="s">
        <v>46</v>
      </c>
      <c r="D100">
        <v>1</v>
      </c>
      <c r="E100">
        <v>-0.39500000000000002</v>
      </c>
      <c r="F100" s="7">
        <v>1000</v>
      </c>
      <c r="G100" s="7">
        <v>10</v>
      </c>
      <c r="H100" t="s">
        <v>60</v>
      </c>
      <c r="I100">
        <v>0</v>
      </c>
      <c r="J100">
        <v>0.32500000000000001</v>
      </c>
      <c r="K100">
        <v>0.1500363000192016</v>
      </c>
      <c r="L100">
        <v>4.7758037582549141E-3</v>
      </c>
      <c r="M100" s="1">
        <v>1.6670700002133512E-2</v>
      </c>
      <c r="N100">
        <v>5.3064486202832376E-4</v>
      </c>
      <c r="O100" t="s">
        <v>44</v>
      </c>
      <c r="P100" s="12" t="s">
        <v>255</v>
      </c>
      <c r="Q100">
        <v>-0.25000000000000006</v>
      </c>
      <c r="R100">
        <v>9</v>
      </c>
      <c r="S100" t="s">
        <v>769</v>
      </c>
      <c r="T100" t="s">
        <v>730</v>
      </c>
    </row>
    <row r="101" spans="1:20" x14ac:dyDescent="0.25">
      <c r="A101" s="4" t="s">
        <v>770</v>
      </c>
      <c r="B101" s="4" t="s">
        <v>17</v>
      </c>
      <c r="C101" t="s">
        <v>46</v>
      </c>
      <c r="D101">
        <v>1</v>
      </c>
      <c r="E101">
        <v>-0.39500000000000002</v>
      </c>
      <c r="F101" s="7">
        <v>1000</v>
      </c>
      <c r="G101" s="7">
        <v>10</v>
      </c>
      <c r="H101" t="s">
        <v>60</v>
      </c>
      <c r="I101">
        <v>0</v>
      </c>
      <c r="J101">
        <v>0.32500000000000001</v>
      </c>
      <c r="K101">
        <v>0.1500363000192016</v>
      </c>
      <c r="L101">
        <v>4.7758037582549141E-3</v>
      </c>
      <c r="M101" s="1">
        <v>1.6670700002133512E-2</v>
      </c>
      <c r="N101">
        <v>5.3064486202832376E-4</v>
      </c>
      <c r="O101" t="s">
        <v>44</v>
      </c>
      <c r="P101" s="12" t="s">
        <v>255</v>
      </c>
      <c r="Q101">
        <v>-0.26000000000000006</v>
      </c>
      <c r="R101">
        <v>9</v>
      </c>
      <c r="S101" t="s">
        <v>771</v>
      </c>
      <c r="T101" t="s">
        <v>730</v>
      </c>
    </row>
    <row r="102" spans="1:20" x14ac:dyDescent="0.25">
      <c r="A102" s="4" t="s">
        <v>772</v>
      </c>
      <c r="B102" s="4" t="s">
        <v>17</v>
      </c>
      <c r="C102" t="s">
        <v>46</v>
      </c>
      <c r="D102">
        <v>1</v>
      </c>
      <c r="E102">
        <v>-0.39500000000000002</v>
      </c>
      <c r="F102" s="7">
        <v>1000</v>
      </c>
      <c r="G102" s="7">
        <v>10</v>
      </c>
      <c r="H102" t="s">
        <v>60</v>
      </c>
      <c r="I102">
        <v>0</v>
      </c>
      <c r="J102">
        <v>0.32500000000000001</v>
      </c>
      <c r="K102">
        <v>0.1500363000192016</v>
      </c>
      <c r="L102">
        <v>4.7758037582549141E-3</v>
      </c>
      <c r="M102" s="1">
        <v>1.6670700002133512E-2</v>
      </c>
      <c r="N102">
        <v>5.3064486202832376E-4</v>
      </c>
      <c r="O102" t="s">
        <v>44</v>
      </c>
      <c r="P102" s="12" t="s">
        <v>255</v>
      </c>
      <c r="Q102">
        <v>-0.27000000000000007</v>
      </c>
      <c r="R102">
        <v>9</v>
      </c>
      <c r="S102" t="s">
        <v>773</v>
      </c>
      <c r="T102" t="s">
        <v>730</v>
      </c>
    </row>
    <row r="103" spans="1:20" x14ac:dyDescent="0.25">
      <c r="A103" s="4" t="s">
        <v>774</v>
      </c>
      <c r="B103" s="4" t="s">
        <v>17</v>
      </c>
      <c r="C103" t="s">
        <v>46</v>
      </c>
      <c r="D103">
        <v>1</v>
      </c>
      <c r="E103">
        <v>-0.39500000000000002</v>
      </c>
      <c r="F103" s="7">
        <v>1000</v>
      </c>
      <c r="G103" s="7">
        <v>10</v>
      </c>
      <c r="H103" t="s">
        <v>60</v>
      </c>
      <c r="I103">
        <v>0</v>
      </c>
      <c r="J103">
        <v>0.32500000000000001</v>
      </c>
      <c r="K103">
        <v>0.1500363000192016</v>
      </c>
      <c r="L103">
        <v>4.7758037582549141E-3</v>
      </c>
      <c r="M103" s="1">
        <v>1.6670700002133512E-2</v>
      </c>
      <c r="N103">
        <v>5.3064486202832376E-4</v>
      </c>
      <c r="O103" t="s">
        <v>44</v>
      </c>
      <c r="P103" s="12" t="s">
        <v>255</v>
      </c>
      <c r="Q103">
        <v>-0.28000000000000008</v>
      </c>
      <c r="R103">
        <v>9</v>
      </c>
      <c r="S103" t="s">
        <v>775</v>
      </c>
      <c r="T103" t="s">
        <v>730</v>
      </c>
    </row>
    <row r="104" spans="1:20" x14ac:dyDescent="0.25">
      <c r="A104" s="4" t="s">
        <v>776</v>
      </c>
      <c r="B104" s="4" t="s">
        <v>17</v>
      </c>
      <c r="C104" t="s">
        <v>46</v>
      </c>
      <c r="D104">
        <v>1</v>
      </c>
      <c r="E104">
        <v>-0.39500000000000002</v>
      </c>
      <c r="F104" s="7">
        <v>1000</v>
      </c>
      <c r="G104" s="7">
        <v>10</v>
      </c>
      <c r="H104" t="s">
        <v>60</v>
      </c>
      <c r="I104">
        <v>0</v>
      </c>
      <c r="J104">
        <v>0.32500000000000001</v>
      </c>
      <c r="K104">
        <v>0.1500363000192016</v>
      </c>
      <c r="L104">
        <v>4.7758037582549141E-3</v>
      </c>
      <c r="M104" s="1">
        <v>1.6670700002133512E-2</v>
      </c>
      <c r="N104">
        <v>5.3064486202832376E-4</v>
      </c>
      <c r="O104" t="s">
        <v>44</v>
      </c>
      <c r="P104" s="12" t="s">
        <v>255</v>
      </c>
      <c r="Q104">
        <v>-0.29000000000000009</v>
      </c>
      <c r="R104">
        <v>9</v>
      </c>
      <c r="S104" t="s">
        <v>777</v>
      </c>
      <c r="T104" t="s">
        <v>730</v>
      </c>
    </row>
    <row r="105" spans="1:20" x14ac:dyDescent="0.25">
      <c r="A105" s="4" t="s">
        <v>778</v>
      </c>
      <c r="B105" s="4" t="s">
        <v>17</v>
      </c>
      <c r="C105" t="s">
        <v>46</v>
      </c>
      <c r="D105">
        <v>1</v>
      </c>
      <c r="E105">
        <v>-0.39500000000000002</v>
      </c>
      <c r="F105" s="7">
        <v>1000</v>
      </c>
      <c r="G105" s="7">
        <v>10</v>
      </c>
      <c r="H105" t="s">
        <v>60</v>
      </c>
      <c r="I105">
        <v>0</v>
      </c>
      <c r="J105">
        <v>0.32500000000000001</v>
      </c>
      <c r="K105">
        <v>0.1500363000192016</v>
      </c>
      <c r="L105">
        <v>4.7758037582549141E-3</v>
      </c>
      <c r="M105" s="1">
        <v>1.6670700002133512E-2</v>
      </c>
      <c r="N105">
        <v>5.3064486202832376E-4</v>
      </c>
      <c r="O105" t="s">
        <v>44</v>
      </c>
      <c r="P105" s="12" t="s">
        <v>255</v>
      </c>
      <c r="Q105">
        <v>-0.3000000000000001</v>
      </c>
      <c r="R105">
        <v>9</v>
      </c>
      <c r="S105" t="s">
        <v>779</v>
      </c>
      <c r="T105" t="s">
        <v>730</v>
      </c>
    </row>
    <row r="106" spans="1:20" x14ac:dyDescent="0.25">
      <c r="A106" s="4" t="s">
        <v>561</v>
      </c>
      <c r="B106" s="4" t="s">
        <v>17</v>
      </c>
      <c r="C106" t="s">
        <v>40</v>
      </c>
      <c r="D106">
        <v>1</v>
      </c>
      <c r="E106">
        <v>0</v>
      </c>
      <c r="F106" s="7">
        <v>7.06</v>
      </c>
      <c r="G106" s="7">
        <v>1.63</v>
      </c>
      <c r="H106" t="s">
        <v>56</v>
      </c>
      <c r="I106">
        <v>0</v>
      </c>
      <c r="J106">
        <v>0</v>
      </c>
      <c r="K106">
        <v>0</v>
      </c>
      <c r="L106">
        <v>0</v>
      </c>
      <c r="M106" s="1">
        <v>12.409471324438538</v>
      </c>
      <c r="N106">
        <v>6.4385935699593638E-2</v>
      </c>
      <c r="O106" t="s">
        <v>26</v>
      </c>
      <c r="P106" s="12" t="s">
        <v>53</v>
      </c>
      <c r="Q106">
        <v>0</v>
      </c>
      <c r="R106">
        <v>0</v>
      </c>
      <c r="S106" t="s">
        <v>780</v>
      </c>
      <c r="T106" t="s">
        <v>629</v>
      </c>
    </row>
    <row r="107" spans="1:20" x14ac:dyDescent="0.25">
      <c r="A107" s="4" t="s">
        <v>562</v>
      </c>
      <c r="B107" s="4" t="s">
        <v>17</v>
      </c>
      <c r="C107" t="s">
        <v>40</v>
      </c>
      <c r="D107">
        <v>1</v>
      </c>
      <c r="E107">
        <v>0</v>
      </c>
      <c r="F107" s="7">
        <v>4.53</v>
      </c>
      <c r="G107" s="7">
        <v>1.21</v>
      </c>
      <c r="H107" t="s">
        <v>630</v>
      </c>
      <c r="I107">
        <v>0</v>
      </c>
      <c r="J107">
        <v>0</v>
      </c>
      <c r="K107">
        <v>0</v>
      </c>
      <c r="L107">
        <v>0</v>
      </c>
      <c r="M107" s="1">
        <v>23.560643977140487</v>
      </c>
      <c r="N107">
        <v>9.0744989423642855E-2</v>
      </c>
      <c r="O107" t="s">
        <v>26</v>
      </c>
      <c r="P107" s="12" t="s">
        <v>53</v>
      </c>
      <c r="Q107">
        <v>0</v>
      </c>
      <c r="R107">
        <v>0</v>
      </c>
      <c r="S107" t="s">
        <v>781</v>
      </c>
      <c r="T107" t="s">
        <v>632</v>
      </c>
    </row>
    <row r="108" spans="1:20" x14ac:dyDescent="0.25">
      <c r="A108" s="4" t="s">
        <v>565</v>
      </c>
      <c r="B108" s="4" t="s">
        <v>17</v>
      </c>
      <c r="C108" t="s">
        <v>41</v>
      </c>
      <c r="D108">
        <v>1</v>
      </c>
      <c r="E108">
        <v>0</v>
      </c>
      <c r="F108" s="7">
        <v>7.06</v>
      </c>
      <c r="G108" s="7">
        <v>1.63</v>
      </c>
      <c r="H108" t="s">
        <v>56</v>
      </c>
      <c r="I108">
        <v>0</v>
      </c>
      <c r="J108">
        <v>0</v>
      </c>
      <c r="K108">
        <v>0</v>
      </c>
      <c r="L108">
        <v>0</v>
      </c>
      <c r="M108" s="1">
        <v>12.409471324438538</v>
      </c>
      <c r="N108">
        <v>6.4385935699593638E-2</v>
      </c>
      <c r="O108" t="s">
        <v>26</v>
      </c>
      <c r="P108" s="12" t="s">
        <v>53</v>
      </c>
      <c r="Q108">
        <v>0</v>
      </c>
      <c r="R108">
        <v>0</v>
      </c>
      <c r="S108" t="s">
        <v>782</v>
      </c>
      <c r="T108" t="s">
        <v>629</v>
      </c>
    </row>
    <row r="109" spans="1:20" x14ac:dyDescent="0.25">
      <c r="A109" s="4" t="s">
        <v>566</v>
      </c>
      <c r="B109" s="4" t="s">
        <v>17</v>
      </c>
      <c r="C109" t="s">
        <v>41</v>
      </c>
      <c r="D109">
        <v>1</v>
      </c>
      <c r="E109">
        <v>0</v>
      </c>
      <c r="F109" s="7">
        <v>4.53</v>
      </c>
      <c r="G109" s="7">
        <v>1.21</v>
      </c>
      <c r="H109" t="s">
        <v>630</v>
      </c>
      <c r="I109">
        <v>0</v>
      </c>
      <c r="J109">
        <v>0</v>
      </c>
      <c r="K109">
        <v>0</v>
      </c>
      <c r="L109">
        <v>0</v>
      </c>
      <c r="M109" s="1">
        <v>23.560643977140487</v>
      </c>
      <c r="N109">
        <v>9.0744989423642855E-2</v>
      </c>
      <c r="O109" t="s">
        <v>26</v>
      </c>
      <c r="P109" s="12" t="s">
        <v>53</v>
      </c>
      <c r="Q109">
        <v>0</v>
      </c>
      <c r="R109">
        <v>0</v>
      </c>
      <c r="S109" t="s">
        <v>783</v>
      </c>
      <c r="T109" t="s">
        <v>632</v>
      </c>
    </row>
    <row r="110" spans="1:20" x14ac:dyDescent="0.25">
      <c r="A110" s="4" t="s">
        <v>569</v>
      </c>
      <c r="B110" s="4" t="s">
        <v>17</v>
      </c>
      <c r="C110" t="s">
        <v>43</v>
      </c>
      <c r="D110" s="3">
        <v>1</v>
      </c>
      <c r="E110" s="3">
        <v>0</v>
      </c>
      <c r="F110" s="11">
        <v>7.06</v>
      </c>
      <c r="G110" s="11">
        <v>1.63</v>
      </c>
      <c r="H110" t="s">
        <v>56</v>
      </c>
      <c r="I110">
        <v>0</v>
      </c>
      <c r="J110" s="3">
        <v>0.32500000000000001</v>
      </c>
      <c r="K110">
        <v>0</v>
      </c>
      <c r="L110">
        <v>0</v>
      </c>
      <c r="M110" s="1">
        <v>12.409471324438538</v>
      </c>
      <c r="N110" s="3">
        <v>1.9599999999999999E-2</v>
      </c>
      <c r="O110" t="s">
        <v>26</v>
      </c>
      <c r="P110" s="12" t="s">
        <v>53</v>
      </c>
      <c r="Q110" s="3">
        <v>0</v>
      </c>
      <c r="R110" s="3">
        <v>0</v>
      </c>
      <c r="S110" t="s">
        <v>784</v>
      </c>
      <c r="T110" t="s">
        <v>629</v>
      </c>
    </row>
    <row r="111" spans="1:20" x14ac:dyDescent="0.25">
      <c r="A111" s="4" t="s">
        <v>570</v>
      </c>
      <c r="B111" s="4" t="s">
        <v>17</v>
      </c>
      <c r="C111" t="s">
        <v>43</v>
      </c>
      <c r="D111" s="3">
        <v>1</v>
      </c>
      <c r="E111" s="3">
        <v>0</v>
      </c>
      <c r="F111" s="11">
        <v>7.06</v>
      </c>
      <c r="G111" s="11">
        <v>1.63</v>
      </c>
      <c r="H111" t="s">
        <v>56</v>
      </c>
      <c r="I111">
        <v>0</v>
      </c>
      <c r="J111" s="3">
        <v>0.32500000000000001</v>
      </c>
      <c r="K111">
        <v>12.409471324438538</v>
      </c>
      <c r="L111">
        <v>1.9599999999999999E-2</v>
      </c>
      <c r="M111" s="1">
        <v>12.409471324438538</v>
      </c>
      <c r="N111" s="3">
        <v>1.9599999999999999E-2</v>
      </c>
      <c r="O111" t="s">
        <v>26</v>
      </c>
      <c r="P111" s="12" t="s">
        <v>53</v>
      </c>
      <c r="Q111" s="3">
        <v>0</v>
      </c>
      <c r="R111" s="3">
        <v>1</v>
      </c>
      <c r="S111" t="s">
        <v>785</v>
      </c>
      <c r="T111" t="s">
        <v>629</v>
      </c>
    </row>
    <row r="112" spans="1:20" x14ac:dyDescent="0.25">
      <c r="A112" s="4" t="s">
        <v>571</v>
      </c>
      <c r="B112" s="4" t="s">
        <v>17</v>
      </c>
      <c r="C112" t="s">
        <v>43</v>
      </c>
      <c r="D112" s="3">
        <v>1</v>
      </c>
      <c r="E112" s="3">
        <v>0</v>
      </c>
      <c r="F112" s="11">
        <v>7.06</v>
      </c>
      <c r="G112" s="11">
        <v>1.63</v>
      </c>
      <c r="H112" t="s">
        <v>56</v>
      </c>
      <c r="I112">
        <v>0</v>
      </c>
      <c r="J112" s="3">
        <v>0.32500000000000001</v>
      </c>
      <c r="K112">
        <v>24.818942648877076</v>
      </c>
      <c r="L112">
        <v>3.9199999999999999E-2</v>
      </c>
      <c r="M112" s="1">
        <v>12.409471324438538</v>
      </c>
      <c r="N112" s="3">
        <v>1.9599999999999999E-2</v>
      </c>
      <c r="O112" t="s">
        <v>26</v>
      </c>
      <c r="P112" s="12" t="s">
        <v>53</v>
      </c>
      <c r="Q112" s="3">
        <v>0</v>
      </c>
      <c r="R112" s="3">
        <v>2</v>
      </c>
      <c r="S112" t="s">
        <v>786</v>
      </c>
      <c r="T112" t="s">
        <v>629</v>
      </c>
    </row>
    <row r="113" spans="1:20" x14ac:dyDescent="0.25">
      <c r="A113" s="4" t="s">
        <v>572</v>
      </c>
      <c r="B113" s="4" t="s">
        <v>17</v>
      </c>
      <c r="C113" t="s">
        <v>43</v>
      </c>
      <c r="D113" s="3">
        <v>1</v>
      </c>
      <c r="E113" s="3">
        <v>0.39500000000000002</v>
      </c>
      <c r="F113" s="11">
        <v>7.06</v>
      </c>
      <c r="G113" s="11">
        <v>1.63</v>
      </c>
      <c r="H113" t="s">
        <v>315</v>
      </c>
      <c r="I113">
        <v>0</v>
      </c>
      <c r="J113" s="3">
        <v>0.32500000000000001</v>
      </c>
      <c r="K113">
        <v>0</v>
      </c>
      <c r="L113">
        <v>0</v>
      </c>
      <c r="M113" s="1">
        <v>12.409471324438538</v>
      </c>
      <c r="N113" s="3">
        <v>1.9599999999999999E-2</v>
      </c>
      <c r="O113" t="s">
        <v>58</v>
      </c>
      <c r="P113" s="12" t="s">
        <v>58</v>
      </c>
      <c r="Q113" s="3">
        <v>0</v>
      </c>
      <c r="R113" s="3">
        <v>0</v>
      </c>
      <c r="S113" t="s">
        <v>787</v>
      </c>
      <c r="T113" t="s">
        <v>643</v>
      </c>
    </row>
    <row r="114" spans="1:20" x14ac:dyDescent="0.25">
      <c r="A114" s="4" t="s">
        <v>573</v>
      </c>
      <c r="B114" s="4" t="s">
        <v>17</v>
      </c>
      <c r="C114" t="s">
        <v>43</v>
      </c>
      <c r="D114" s="3">
        <v>1</v>
      </c>
      <c r="E114" s="3">
        <v>0.39500000000000002</v>
      </c>
      <c r="F114" s="11">
        <v>7.06</v>
      </c>
      <c r="G114" s="11">
        <v>1.63</v>
      </c>
      <c r="H114" t="s">
        <v>315</v>
      </c>
      <c r="I114">
        <v>0</v>
      </c>
      <c r="J114" s="3">
        <v>0.32500000000000001</v>
      </c>
      <c r="K114">
        <v>12.409471324438538</v>
      </c>
      <c r="L114">
        <v>1.9599999999999999E-2</v>
      </c>
      <c r="M114" s="1">
        <v>12.409471324438538</v>
      </c>
      <c r="N114" s="3">
        <v>1.9599999999999999E-2</v>
      </c>
      <c r="O114" t="s">
        <v>58</v>
      </c>
      <c r="P114" s="12" t="s">
        <v>58</v>
      </c>
      <c r="Q114" s="3">
        <v>0</v>
      </c>
      <c r="R114" s="3">
        <v>1</v>
      </c>
      <c r="S114" t="s">
        <v>788</v>
      </c>
      <c r="T114" t="s">
        <v>643</v>
      </c>
    </row>
    <row r="115" spans="1:20" x14ac:dyDescent="0.25">
      <c r="A115" s="4" t="s">
        <v>574</v>
      </c>
      <c r="B115" s="4" t="s">
        <v>17</v>
      </c>
      <c r="C115" t="s">
        <v>43</v>
      </c>
      <c r="D115" s="3">
        <v>1</v>
      </c>
      <c r="E115" s="3">
        <v>0.39500000000000002</v>
      </c>
      <c r="F115" s="11">
        <v>7.06</v>
      </c>
      <c r="G115" s="11">
        <v>1.63</v>
      </c>
      <c r="H115" t="s">
        <v>315</v>
      </c>
      <c r="I115">
        <v>0</v>
      </c>
      <c r="J115" s="3">
        <v>0.32500000000000001</v>
      </c>
      <c r="K115">
        <v>24.818942648877076</v>
      </c>
      <c r="L115">
        <v>3.9199999999999999E-2</v>
      </c>
      <c r="M115" s="1">
        <v>12.409471324438538</v>
      </c>
      <c r="N115" s="3">
        <v>1.9599999999999999E-2</v>
      </c>
      <c r="O115" t="s">
        <v>58</v>
      </c>
      <c r="P115" s="12" t="s">
        <v>58</v>
      </c>
      <c r="Q115" s="3">
        <v>0</v>
      </c>
      <c r="R115" s="3">
        <v>2</v>
      </c>
      <c r="S115" t="s">
        <v>789</v>
      </c>
      <c r="T115" t="s">
        <v>643</v>
      </c>
    </row>
    <row r="116" spans="1:20" x14ac:dyDescent="0.25">
      <c r="A116" s="4" t="s">
        <v>575</v>
      </c>
      <c r="B116" s="4" t="s">
        <v>17</v>
      </c>
      <c r="C116" t="s">
        <v>43</v>
      </c>
      <c r="D116" s="3">
        <v>1</v>
      </c>
      <c r="E116" s="3">
        <v>-0.39500000000000002</v>
      </c>
      <c r="F116" s="11">
        <v>7.06</v>
      </c>
      <c r="G116" s="11">
        <v>1.63</v>
      </c>
      <c r="H116" t="s">
        <v>254</v>
      </c>
      <c r="I116">
        <v>0</v>
      </c>
      <c r="J116" s="3">
        <v>0.32500000000000001</v>
      </c>
      <c r="K116">
        <v>0</v>
      </c>
      <c r="L116">
        <v>0</v>
      </c>
      <c r="M116" s="1">
        <v>12.409471324438538</v>
      </c>
      <c r="N116" s="3">
        <v>1.9599999999999999E-2</v>
      </c>
      <c r="O116" t="s">
        <v>44</v>
      </c>
      <c r="P116" s="12" t="s">
        <v>255</v>
      </c>
      <c r="Q116" s="3">
        <v>0</v>
      </c>
      <c r="R116" s="3">
        <v>0</v>
      </c>
      <c r="S116" t="s">
        <v>790</v>
      </c>
      <c r="T116" t="s">
        <v>653</v>
      </c>
    </row>
    <row r="117" spans="1:20" x14ac:dyDescent="0.25">
      <c r="A117" s="4" t="s">
        <v>576</v>
      </c>
      <c r="B117" s="4" t="s">
        <v>17</v>
      </c>
      <c r="C117" t="s">
        <v>43</v>
      </c>
      <c r="D117" s="3">
        <v>1</v>
      </c>
      <c r="E117" s="3">
        <v>-0.39500000000000002</v>
      </c>
      <c r="F117" s="11">
        <v>7.06</v>
      </c>
      <c r="G117" s="11">
        <v>1.63</v>
      </c>
      <c r="H117" t="s">
        <v>254</v>
      </c>
      <c r="I117">
        <v>0</v>
      </c>
      <c r="J117" s="3">
        <v>0.32500000000000001</v>
      </c>
      <c r="K117">
        <v>12.409471324438538</v>
      </c>
      <c r="L117">
        <v>1.9599999999999999E-2</v>
      </c>
      <c r="M117" s="1">
        <v>12.409471324438538</v>
      </c>
      <c r="N117" s="3">
        <v>1.9599999999999999E-2</v>
      </c>
      <c r="O117" t="s">
        <v>44</v>
      </c>
      <c r="P117" s="12" t="s">
        <v>255</v>
      </c>
      <c r="Q117" s="3">
        <v>0</v>
      </c>
      <c r="R117" s="3">
        <v>1</v>
      </c>
      <c r="S117" t="s">
        <v>791</v>
      </c>
      <c r="T117" t="s">
        <v>653</v>
      </c>
    </row>
    <row r="118" spans="1:20" x14ac:dyDescent="0.25">
      <c r="A118" s="4" t="s">
        <v>577</v>
      </c>
      <c r="B118" s="4" t="s">
        <v>17</v>
      </c>
      <c r="C118" t="s">
        <v>43</v>
      </c>
      <c r="D118" s="3">
        <v>1</v>
      </c>
      <c r="E118" s="3">
        <v>-0.39500000000000002</v>
      </c>
      <c r="F118" s="11">
        <v>7.06</v>
      </c>
      <c r="G118" s="11">
        <v>1.63</v>
      </c>
      <c r="H118" t="s">
        <v>254</v>
      </c>
      <c r="I118">
        <v>0</v>
      </c>
      <c r="J118" s="3">
        <v>0.32500000000000001</v>
      </c>
      <c r="K118">
        <v>24.818942648877076</v>
      </c>
      <c r="L118">
        <v>3.9199999999999999E-2</v>
      </c>
      <c r="M118" s="1">
        <v>12.409471324438538</v>
      </c>
      <c r="N118" s="3">
        <v>1.9599999999999999E-2</v>
      </c>
      <c r="O118" t="s">
        <v>44</v>
      </c>
      <c r="P118" s="12" t="s">
        <v>255</v>
      </c>
      <c r="Q118" s="3">
        <v>0</v>
      </c>
      <c r="R118" s="3">
        <v>2</v>
      </c>
      <c r="S118" t="s">
        <v>792</v>
      </c>
      <c r="T118" t="s">
        <v>653</v>
      </c>
    </row>
    <row r="119" spans="1:20" x14ac:dyDescent="0.25">
      <c r="A119" s="4" t="s">
        <v>578</v>
      </c>
      <c r="B119" s="4" t="s">
        <v>17</v>
      </c>
      <c r="C119" t="s">
        <v>43</v>
      </c>
      <c r="D119" s="3">
        <v>1</v>
      </c>
      <c r="E119" s="3">
        <v>0</v>
      </c>
      <c r="F119" s="11">
        <v>4.53</v>
      </c>
      <c r="G119" s="11">
        <v>1.21</v>
      </c>
      <c r="H119" t="s">
        <v>630</v>
      </c>
      <c r="I119">
        <v>0</v>
      </c>
      <c r="J119" s="3">
        <v>0.32500000000000001</v>
      </c>
      <c r="K119">
        <v>0</v>
      </c>
      <c r="L119">
        <v>0</v>
      </c>
      <c r="M119" s="1">
        <v>23.560643977140487</v>
      </c>
      <c r="N119" s="3">
        <v>3.4200000000000001E-2</v>
      </c>
      <c r="O119" t="s">
        <v>26</v>
      </c>
      <c r="P119" s="12" t="s">
        <v>53</v>
      </c>
      <c r="Q119" s="3">
        <v>0</v>
      </c>
      <c r="R119" s="3">
        <v>0</v>
      </c>
      <c r="S119" t="s">
        <v>793</v>
      </c>
      <c r="T119" t="s">
        <v>632</v>
      </c>
    </row>
    <row r="120" spans="1:20" x14ac:dyDescent="0.25">
      <c r="A120" s="4" t="s">
        <v>579</v>
      </c>
      <c r="B120" s="4" t="s">
        <v>17</v>
      </c>
      <c r="C120" t="s">
        <v>43</v>
      </c>
      <c r="D120" s="3">
        <v>1</v>
      </c>
      <c r="E120" s="3">
        <v>0</v>
      </c>
      <c r="F120" s="11">
        <v>4.53</v>
      </c>
      <c r="G120" s="11">
        <v>1.21</v>
      </c>
      <c r="H120" t="s">
        <v>630</v>
      </c>
      <c r="I120">
        <v>0</v>
      </c>
      <c r="J120" s="3">
        <v>0.32500000000000001</v>
      </c>
      <c r="K120">
        <v>23.560643977140487</v>
      </c>
      <c r="L120">
        <v>3.4200000000000001E-2</v>
      </c>
      <c r="M120" s="1">
        <v>23.560643977140487</v>
      </c>
      <c r="N120" s="3">
        <v>3.4200000000000001E-2</v>
      </c>
      <c r="O120" t="s">
        <v>26</v>
      </c>
      <c r="P120" s="12" t="s">
        <v>53</v>
      </c>
      <c r="Q120" s="3">
        <v>0</v>
      </c>
      <c r="R120" s="3">
        <v>1</v>
      </c>
      <c r="S120" t="s">
        <v>794</v>
      </c>
      <c r="T120" t="s">
        <v>632</v>
      </c>
    </row>
    <row r="121" spans="1:20" x14ac:dyDescent="0.25">
      <c r="A121" s="4" t="s">
        <v>580</v>
      </c>
      <c r="B121" s="4" t="s">
        <v>17</v>
      </c>
      <c r="C121" t="s">
        <v>43</v>
      </c>
      <c r="D121" s="3">
        <v>1</v>
      </c>
      <c r="E121" s="3">
        <v>0</v>
      </c>
      <c r="F121" s="11">
        <v>4.53</v>
      </c>
      <c r="G121" s="11">
        <v>1.21</v>
      </c>
      <c r="H121" t="s">
        <v>630</v>
      </c>
      <c r="I121">
        <v>0</v>
      </c>
      <c r="J121" s="3">
        <v>0.32500000000000001</v>
      </c>
      <c r="K121">
        <v>47.121287954280973</v>
      </c>
      <c r="L121">
        <v>6.8400000000000002E-2</v>
      </c>
      <c r="M121" s="1">
        <v>23.560643977140487</v>
      </c>
      <c r="N121" s="3">
        <v>3.4200000000000001E-2</v>
      </c>
      <c r="O121" t="s">
        <v>26</v>
      </c>
      <c r="P121" s="12" t="s">
        <v>53</v>
      </c>
      <c r="Q121" s="3">
        <v>0</v>
      </c>
      <c r="R121" s="3">
        <v>2</v>
      </c>
      <c r="S121" t="s">
        <v>795</v>
      </c>
      <c r="T121" t="s">
        <v>632</v>
      </c>
    </row>
    <row r="122" spans="1:20" x14ac:dyDescent="0.25">
      <c r="A122" s="4" t="s">
        <v>581</v>
      </c>
      <c r="B122" s="4" t="s">
        <v>17</v>
      </c>
      <c r="C122" t="s">
        <v>43</v>
      </c>
      <c r="D122" s="3">
        <v>1</v>
      </c>
      <c r="E122" s="3">
        <v>0.39500000000000002</v>
      </c>
      <c r="F122" s="11">
        <v>4.53</v>
      </c>
      <c r="G122" s="11">
        <v>1.21</v>
      </c>
      <c r="H122" t="s">
        <v>292</v>
      </c>
      <c r="I122">
        <v>0</v>
      </c>
      <c r="J122" s="3">
        <v>0.32500000000000001</v>
      </c>
      <c r="K122">
        <v>0</v>
      </c>
      <c r="L122">
        <v>0</v>
      </c>
      <c r="M122" s="1">
        <v>23.560643977140487</v>
      </c>
      <c r="N122" s="3">
        <v>3.4200000000000001E-2</v>
      </c>
      <c r="O122" t="s">
        <v>58</v>
      </c>
      <c r="P122" s="12" t="s">
        <v>58</v>
      </c>
      <c r="Q122" s="3">
        <v>0</v>
      </c>
      <c r="R122" s="3">
        <v>0</v>
      </c>
      <c r="S122" t="s">
        <v>796</v>
      </c>
      <c r="T122" t="s">
        <v>645</v>
      </c>
    </row>
    <row r="123" spans="1:20" x14ac:dyDescent="0.25">
      <c r="A123" s="4" t="s">
        <v>582</v>
      </c>
      <c r="B123" s="4" t="s">
        <v>17</v>
      </c>
      <c r="C123" t="s">
        <v>43</v>
      </c>
      <c r="D123" s="3">
        <v>1</v>
      </c>
      <c r="E123" s="3">
        <v>0.39500000000000002</v>
      </c>
      <c r="F123" s="11">
        <v>4.53</v>
      </c>
      <c r="G123" s="11">
        <v>1.21</v>
      </c>
      <c r="H123" t="s">
        <v>292</v>
      </c>
      <c r="I123">
        <v>0</v>
      </c>
      <c r="J123" s="3">
        <v>0.32500000000000001</v>
      </c>
      <c r="K123">
        <v>23.560643977140487</v>
      </c>
      <c r="L123">
        <v>3.4200000000000001E-2</v>
      </c>
      <c r="M123" s="1">
        <v>23.560643977140487</v>
      </c>
      <c r="N123" s="3">
        <v>3.4200000000000001E-2</v>
      </c>
      <c r="O123" t="s">
        <v>58</v>
      </c>
      <c r="P123" s="12" t="s">
        <v>58</v>
      </c>
      <c r="Q123" s="3">
        <v>0</v>
      </c>
      <c r="R123" s="3">
        <v>1</v>
      </c>
      <c r="S123" t="s">
        <v>797</v>
      </c>
      <c r="T123" t="s">
        <v>645</v>
      </c>
    </row>
    <row r="124" spans="1:20" x14ac:dyDescent="0.25">
      <c r="A124" s="4" t="s">
        <v>583</v>
      </c>
      <c r="B124" s="4" t="s">
        <v>17</v>
      </c>
      <c r="C124" t="s">
        <v>43</v>
      </c>
      <c r="D124" s="3">
        <v>1</v>
      </c>
      <c r="E124" s="3">
        <v>0.39500000000000002</v>
      </c>
      <c r="F124" s="11">
        <v>4.53</v>
      </c>
      <c r="G124" s="11">
        <v>1.21</v>
      </c>
      <c r="H124" t="s">
        <v>292</v>
      </c>
      <c r="I124">
        <v>0</v>
      </c>
      <c r="J124" s="3">
        <v>0.32500000000000001</v>
      </c>
      <c r="K124">
        <v>47.121287954280973</v>
      </c>
      <c r="L124">
        <v>6.8400000000000002E-2</v>
      </c>
      <c r="M124" s="1">
        <v>23.560643977140487</v>
      </c>
      <c r="N124" s="3">
        <v>3.4200000000000001E-2</v>
      </c>
      <c r="O124" t="s">
        <v>58</v>
      </c>
      <c r="P124" s="12" t="s">
        <v>58</v>
      </c>
      <c r="Q124" s="3">
        <v>0</v>
      </c>
      <c r="R124" s="3">
        <v>2</v>
      </c>
      <c r="S124" t="s">
        <v>798</v>
      </c>
      <c r="T124" t="s">
        <v>645</v>
      </c>
    </row>
    <row r="125" spans="1:20" x14ac:dyDescent="0.25">
      <c r="A125" s="4" t="s">
        <v>584</v>
      </c>
      <c r="B125" s="4" t="s">
        <v>17</v>
      </c>
      <c r="C125" t="s">
        <v>43</v>
      </c>
      <c r="D125" s="3">
        <v>1</v>
      </c>
      <c r="E125" s="3">
        <v>-0.39500000000000002</v>
      </c>
      <c r="F125" s="11">
        <v>4.53</v>
      </c>
      <c r="G125" s="11">
        <v>1.21</v>
      </c>
      <c r="H125" t="s">
        <v>314</v>
      </c>
      <c r="I125">
        <v>0</v>
      </c>
      <c r="J125" s="3">
        <v>0.32500000000000001</v>
      </c>
      <c r="K125">
        <v>0</v>
      </c>
      <c r="L125">
        <v>0</v>
      </c>
      <c r="M125" s="1">
        <v>23.560643977140487</v>
      </c>
      <c r="N125" s="3">
        <v>3.4200000000000001E-2</v>
      </c>
      <c r="O125" t="s">
        <v>44</v>
      </c>
      <c r="P125" s="12" t="s">
        <v>255</v>
      </c>
      <c r="Q125" s="3">
        <v>0</v>
      </c>
      <c r="R125" s="3">
        <v>0</v>
      </c>
      <c r="S125" t="s">
        <v>799</v>
      </c>
      <c r="T125" t="s">
        <v>655</v>
      </c>
    </row>
    <row r="126" spans="1:20" x14ac:dyDescent="0.25">
      <c r="A126" s="4" t="s">
        <v>585</v>
      </c>
      <c r="B126" s="4" t="s">
        <v>17</v>
      </c>
      <c r="C126" t="s">
        <v>43</v>
      </c>
      <c r="D126" s="3">
        <v>1</v>
      </c>
      <c r="E126" s="3">
        <v>-0.39500000000000002</v>
      </c>
      <c r="F126" s="11">
        <v>4.53</v>
      </c>
      <c r="G126" s="11">
        <v>1.21</v>
      </c>
      <c r="H126" t="s">
        <v>314</v>
      </c>
      <c r="I126">
        <v>0</v>
      </c>
      <c r="J126" s="3">
        <v>0.32500000000000001</v>
      </c>
      <c r="K126">
        <v>23.560643977140487</v>
      </c>
      <c r="L126">
        <v>3.4200000000000001E-2</v>
      </c>
      <c r="M126" s="1">
        <v>23.560643977140487</v>
      </c>
      <c r="N126" s="3">
        <v>3.4200000000000001E-2</v>
      </c>
      <c r="O126" t="s">
        <v>44</v>
      </c>
      <c r="P126" s="12" t="s">
        <v>255</v>
      </c>
      <c r="Q126" s="3">
        <v>0</v>
      </c>
      <c r="R126" s="3">
        <v>1</v>
      </c>
      <c r="S126" t="s">
        <v>800</v>
      </c>
      <c r="T126" t="s">
        <v>655</v>
      </c>
    </row>
    <row r="127" spans="1:20" x14ac:dyDescent="0.25">
      <c r="A127" s="4" t="s">
        <v>586</v>
      </c>
      <c r="B127" s="4" t="s">
        <v>17</v>
      </c>
      <c r="C127" t="s">
        <v>43</v>
      </c>
      <c r="D127" s="3">
        <v>1</v>
      </c>
      <c r="E127" s="3">
        <v>-0.39500000000000002</v>
      </c>
      <c r="F127" s="11">
        <v>4.53</v>
      </c>
      <c r="G127" s="11">
        <v>1.21</v>
      </c>
      <c r="H127" t="s">
        <v>314</v>
      </c>
      <c r="I127">
        <v>0</v>
      </c>
      <c r="J127" s="3">
        <v>0.32500000000000001</v>
      </c>
      <c r="K127">
        <v>47.121287954280973</v>
      </c>
      <c r="L127">
        <v>6.8400000000000002E-2</v>
      </c>
      <c r="M127" s="1">
        <v>23.560643977140487</v>
      </c>
      <c r="N127" s="3">
        <v>3.4200000000000001E-2</v>
      </c>
      <c r="O127" t="s">
        <v>44</v>
      </c>
      <c r="P127" s="12" t="s">
        <v>255</v>
      </c>
      <c r="Q127" s="3">
        <v>0</v>
      </c>
      <c r="R127" s="3">
        <v>2</v>
      </c>
      <c r="S127" t="s">
        <v>801</v>
      </c>
      <c r="T127" t="s">
        <v>655</v>
      </c>
    </row>
    <row r="128" spans="1:20" x14ac:dyDescent="0.25">
      <c r="A128" s="4" t="s">
        <v>587</v>
      </c>
      <c r="B128" s="4" t="s">
        <v>17</v>
      </c>
      <c r="C128" t="s">
        <v>43</v>
      </c>
      <c r="D128" s="3">
        <v>0</v>
      </c>
      <c r="E128" s="3">
        <v>0</v>
      </c>
      <c r="F128" s="11">
        <v>7.06</v>
      </c>
      <c r="G128" s="11">
        <v>1.63</v>
      </c>
      <c r="H128" t="s">
        <v>59</v>
      </c>
      <c r="I128">
        <v>0</v>
      </c>
      <c r="J128">
        <v>0.32500000000000001</v>
      </c>
      <c r="K128">
        <v>0</v>
      </c>
      <c r="L128">
        <v>0</v>
      </c>
      <c r="M128" s="1">
        <v>12.409471324438538</v>
      </c>
      <c r="N128">
        <v>1.9596549396947591E-2</v>
      </c>
      <c r="O128" t="s">
        <v>26</v>
      </c>
      <c r="P128" s="12" t="s">
        <v>53</v>
      </c>
      <c r="Q128" s="3">
        <v>0</v>
      </c>
      <c r="R128" s="3">
        <v>0</v>
      </c>
      <c r="S128" t="s">
        <v>802</v>
      </c>
      <c r="T128" t="s">
        <v>639</v>
      </c>
    </row>
    <row r="129" spans="1:20" x14ac:dyDescent="0.25">
      <c r="A129" s="4" t="s">
        <v>588</v>
      </c>
      <c r="B129" s="4" t="s">
        <v>17</v>
      </c>
      <c r="C129" t="s">
        <v>43</v>
      </c>
      <c r="D129" s="3">
        <v>0</v>
      </c>
      <c r="E129" s="3">
        <v>0</v>
      </c>
      <c r="F129" s="11">
        <v>7.06</v>
      </c>
      <c r="G129" s="11">
        <v>1.63</v>
      </c>
      <c r="H129" t="s">
        <v>59</v>
      </c>
      <c r="I129">
        <v>0</v>
      </c>
      <c r="J129">
        <v>0.32500000000000001</v>
      </c>
      <c r="K129">
        <v>12.409471324438538</v>
      </c>
      <c r="L129">
        <v>1.9596549396947591E-2</v>
      </c>
      <c r="M129" s="1">
        <v>12.409471324438538</v>
      </c>
      <c r="N129">
        <v>1.9596549396947591E-2</v>
      </c>
      <c r="O129" t="s">
        <v>26</v>
      </c>
      <c r="P129" s="12" t="s">
        <v>53</v>
      </c>
      <c r="Q129" s="3">
        <v>0</v>
      </c>
      <c r="R129" s="3">
        <v>1</v>
      </c>
      <c r="S129" t="s">
        <v>803</v>
      </c>
      <c r="T129" t="s">
        <v>639</v>
      </c>
    </row>
    <row r="130" spans="1:20" x14ac:dyDescent="0.25">
      <c r="A130" s="4" t="s">
        <v>589</v>
      </c>
      <c r="B130" s="4" t="s">
        <v>17</v>
      </c>
      <c r="C130" t="s">
        <v>43</v>
      </c>
      <c r="D130" s="3">
        <v>0</v>
      </c>
      <c r="E130" s="3">
        <v>0</v>
      </c>
      <c r="F130" s="11">
        <v>7.06</v>
      </c>
      <c r="G130" s="11">
        <v>1.63</v>
      </c>
      <c r="H130" t="s">
        <v>59</v>
      </c>
      <c r="I130">
        <v>0</v>
      </c>
      <c r="J130">
        <v>0.32500000000000001</v>
      </c>
      <c r="K130">
        <v>24.818942648877076</v>
      </c>
      <c r="L130">
        <v>3.9193098793895181E-2</v>
      </c>
      <c r="M130" s="1">
        <v>12.409471324438538</v>
      </c>
      <c r="N130">
        <v>1.9596549396947591E-2</v>
      </c>
      <c r="O130" t="s">
        <v>26</v>
      </c>
      <c r="P130" s="12" t="s">
        <v>53</v>
      </c>
      <c r="Q130" s="3">
        <v>0</v>
      </c>
      <c r="R130" s="3">
        <v>2</v>
      </c>
      <c r="S130" t="s">
        <v>804</v>
      </c>
      <c r="T130" t="s">
        <v>639</v>
      </c>
    </row>
    <row r="131" spans="1:20" x14ac:dyDescent="0.25">
      <c r="A131" s="4" t="s">
        <v>590</v>
      </c>
      <c r="B131" s="4" t="s">
        <v>17</v>
      </c>
      <c r="C131" t="s">
        <v>43</v>
      </c>
      <c r="D131" s="3">
        <v>0</v>
      </c>
      <c r="E131" s="3">
        <v>0.39500000000000002</v>
      </c>
      <c r="F131" s="11">
        <v>7.06</v>
      </c>
      <c r="G131" s="11">
        <v>1.63</v>
      </c>
      <c r="H131" t="s">
        <v>646</v>
      </c>
      <c r="I131">
        <v>0</v>
      </c>
      <c r="J131">
        <v>0.32500000000000001</v>
      </c>
      <c r="K131">
        <v>0</v>
      </c>
      <c r="L131">
        <v>0</v>
      </c>
      <c r="M131" s="1">
        <v>12.409471324438538</v>
      </c>
      <c r="N131">
        <v>1.9596549396947591E-2</v>
      </c>
      <c r="O131" t="s">
        <v>54</v>
      </c>
      <c r="P131" s="12" t="s">
        <v>58</v>
      </c>
      <c r="Q131" s="3">
        <v>0</v>
      </c>
      <c r="R131" s="3">
        <v>0</v>
      </c>
      <c r="S131" t="s">
        <v>805</v>
      </c>
      <c r="T131" t="s">
        <v>648</v>
      </c>
    </row>
    <row r="132" spans="1:20" x14ac:dyDescent="0.25">
      <c r="A132" s="4" t="s">
        <v>591</v>
      </c>
      <c r="B132" s="4" t="s">
        <v>17</v>
      </c>
      <c r="C132" t="s">
        <v>43</v>
      </c>
      <c r="D132" s="3">
        <v>0</v>
      </c>
      <c r="E132" s="3">
        <v>0.39500000000000002</v>
      </c>
      <c r="F132" s="11">
        <v>7.06</v>
      </c>
      <c r="G132" s="11">
        <v>1.63</v>
      </c>
      <c r="H132" t="s">
        <v>646</v>
      </c>
      <c r="I132">
        <v>0</v>
      </c>
      <c r="J132">
        <v>0.32500000000000001</v>
      </c>
      <c r="K132">
        <v>12.409471324438538</v>
      </c>
      <c r="L132">
        <v>1.9596549396947591E-2</v>
      </c>
      <c r="M132" s="1">
        <v>12.409471324438538</v>
      </c>
      <c r="N132">
        <v>1.9596549396947591E-2</v>
      </c>
      <c r="O132" t="s">
        <v>54</v>
      </c>
      <c r="P132" s="12" t="s">
        <v>58</v>
      </c>
      <c r="Q132" s="3">
        <v>0</v>
      </c>
      <c r="R132" s="3">
        <v>1</v>
      </c>
      <c r="S132" t="s">
        <v>806</v>
      </c>
      <c r="T132" t="s">
        <v>648</v>
      </c>
    </row>
    <row r="133" spans="1:20" x14ac:dyDescent="0.25">
      <c r="A133" s="4" t="s">
        <v>592</v>
      </c>
      <c r="B133" s="4" t="s">
        <v>17</v>
      </c>
      <c r="C133" t="s">
        <v>43</v>
      </c>
      <c r="D133" s="3">
        <v>0</v>
      </c>
      <c r="E133" s="3">
        <v>0.39500000000000002</v>
      </c>
      <c r="F133" s="11">
        <v>7.06</v>
      </c>
      <c r="G133" s="11">
        <v>1.63</v>
      </c>
      <c r="H133" t="s">
        <v>646</v>
      </c>
      <c r="I133">
        <v>0</v>
      </c>
      <c r="J133">
        <v>0.32500000000000001</v>
      </c>
      <c r="K133">
        <v>24.818942648877076</v>
      </c>
      <c r="L133">
        <v>3.9193098793895181E-2</v>
      </c>
      <c r="M133" s="1">
        <v>12.409471324438538</v>
      </c>
      <c r="N133">
        <v>1.9596549396947591E-2</v>
      </c>
      <c r="O133" t="s">
        <v>54</v>
      </c>
      <c r="P133" s="12" t="s">
        <v>58</v>
      </c>
      <c r="Q133" s="3">
        <v>0</v>
      </c>
      <c r="R133" s="3">
        <v>2</v>
      </c>
      <c r="S133" t="s">
        <v>807</v>
      </c>
      <c r="T133" t="s">
        <v>648</v>
      </c>
    </row>
    <row r="134" spans="1:20" x14ac:dyDescent="0.25">
      <c r="A134" s="4" t="s">
        <v>593</v>
      </c>
      <c r="B134" s="4" t="s">
        <v>17</v>
      </c>
      <c r="C134" t="s">
        <v>43</v>
      </c>
      <c r="D134" s="3">
        <v>0</v>
      </c>
      <c r="E134" s="3">
        <v>-0.39500000000000002</v>
      </c>
      <c r="F134" s="11">
        <v>7.06</v>
      </c>
      <c r="G134" s="11">
        <v>1.63</v>
      </c>
      <c r="H134" t="s">
        <v>656</v>
      </c>
      <c r="I134">
        <v>0</v>
      </c>
      <c r="J134">
        <v>0.32500000000000001</v>
      </c>
      <c r="K134">
        <v>0</v>
      </c>
      <c r="L134">
        <v>0</v>
      </c>
      <c r="M134" s="1">
        <v>12.409471324438538</v>
      </c>
      <c r="N134">
        <v>1.9596549396947591E-2</v>
      </c>
      <c r="O134" t="s">
        <v>52</v>
      </c>
      <c r="P134" s="12" t="s">
        <v>255</v>
      </c>
      <c r="Q134" s="3">
        <v>0</v>
      </c>
      <c r="R134" s="3">
        <v>0</v>
      </c>
      <c r="S134" t="s">
        <v>808</v>
      </c>
      <c r="T134" t="s">
        <v>658</v>
      </c>
    </row>
    <row r="135" spans="1:20" x14ac:dyDescent="0.25">
      <c r="A135" s="4" t="s">
        <v>594</v>
      </c>
      <c r="B135" s="4" t="s">
        <v>17</v>
      </c>
      <c r="C135" t="s">
        <v>43</v>
      </c>
      <c r="D135" s="3">
        <v>0</v>
      </c>
      <c r="E135" s="3">
        <v>-0.39500000000000002</v>
      </c>
      <c r="F135" s="11">
        <v>7.06</v>
      </c>
      <c r="G135" s="11">
        <v>1.63</v>
      </c>
      <c r="H135" t="s">
        <v>656</v>
      </c>
      <c r="I135">
        <v>0</v>
      </c>
      <c r="J135">
        <v>0.32500000000000001</v>
      </c>
      <c r="K135">
        <v>12.409471324438538</v>
      </c>
      <c r="L135">
        <v>1.9596549396947591E-2</v>
      </c>
      <c r="M135" s="1">
        <v>12.409471324438538</v>
      </c>
      <c r="N135">
        <v>1.9596549396947591E-2</v>
      </c>
      <c r="O135" t="s">
        <v>52</v>
      </c>
      <c r="P135" s="12" t="s">
        <v>255</v>
      </c>
      <c r="Q135" s="3">
        <v>0</v>
      </c>
      <c r="R135" s="3">
        <v>1</v>
      </c>
      <c r="S135" t="s">
        <v>809</v>
      </c>
      <c r="T135" t="s">
        <v>658</v>
      </c>
    </row>
    <row r="136" spans="1:20" x14ac:dyDescent="0.25">
      <c r="A136" s="4" t="s">
        <v>595</v>
      </c>
      <c r="B136" s="4" t="s">
        <v>17</v>
      </c>
      <c r="C136" t="s">
        <v>43</v>
      </c>
      <c r="D136" s="3">
        <v>0</v>
      </c>
      <c r="E136" s="3">
        <v>-0.39500000000000002</v>
      </c>
      <c r="F136" s="11">
        <v>7.06</v>
      </c>
      <c r="G136" s="11">
        <v>1.63</v>
      </c>
      <c r="H136" t="s">
        <v>656</v>
      </c>
      <c r="I136">
        <v>0</v>
      </c>
      <c r="J136">
        <v>0.32500000000000001</v>
      </c>
      <c r="K136">
        <v>24.818942648877076</v>
      </c>
      <c r="L136">
        <v>3.9193098793895181E-2</v>
      </c>
      <c r="M136" s="1">
        <v>12.409471324438538</v>
      </c>
      <c r="N136">
        <v>1.9596549396947591E-2</v>
      </c>
      <c r="O136" t="s">
        <v>52</v>
      </c>
      <c r="P136" s="12" t="s">
        <v>255</v>
      </c>
      <c r="Q136" s="3">
        <v>0</v>
      </c>
      <c r="R136" s="3">
        <v>2</v>
      </c>
      <c r="S136" t="s">
        <v>810</v>
      </c>
      <c r="T136" t="s">
        <v>658</v>
      </c>
    </row>
    <row r="137" spans="1:20" x14ac:dyDescent="0.25">
      <c r="A137" s="4" t="s">
        <v>596</v>
      </c>
      <c r="B137" s="4" t="s">
        <v>17</v>
      </c>
      <c r="C137" t="s">
        <v>43</v>
      </c>
      <c r="D137">
        <v>0</v>
      </c>
      <c r="E137">
        <v>0</v>
      </c>
      <c r="F137" s="7">
        <v>4.53</v>
      </c>
      <c r="G137" s="7">
        <v>1.21</v>
      </c>
      <c r="H137" t="s">
        <v>53</v>
      </c>
      <c r="I137">
        <v>0</v>
      </c>
      <c r="J137">
        <v>0.32500000000000001</v>
      </c>
      <c r="K137">
        <v>0</v>
      </c>
      <c r="L137">
        <v>0</v>
      </c>
      <c r="M137" s="1">
        <v>23.560643977140487</v>
      </c>
      <c r="N137">
        <v>3.4244573687263247E-2</v>
      </c>
      <c r="O137" t="s">
        <v>26</v>
      </c>
      <c r="P137" s="12" t="s">
        <v>53</v>
      </c>
      <c r="Q137">
        <v>0</v>
      </c>
      <c r="R137">
        <v>0</v>
      </c>
      <c r="S137" t="s">
        <v>811</v>
      </c>
      <c r="T137" t="s">
        <v>641</v>
      </c>
    </row>
    <row r="138" spans="1:20" x14ac:dyDescent="0.25">
      <c r="A138" s="4" t="s">
        <v>597</v>
      </c>
      <c r="B138" s="4" t="s">
        <v>17</v>
      </c>
      <c r="C138" t="s">
        <v>43</v>
      </c>
      <c r="D138">
        <v>0</v>
      </c>
      <c r="E138">
        <v>0</v>
      </c>
      <c r="F138" s="7">
        <v>4.53</v>
      </c>
      <c r="G138" s="7">
        <v>1.21</v>
      </c>
      <c r="H138" t="s">
        <v>53</v>
      </c>
      <c r="I138">
        <v>0</v>
      </c>
      <c r="J138">
        <v>0.32500000000000001</v>
      </c>
      <c r="K138">
        <v>23.560643977140487</v>
      </c>
      <c r="L138">
        <v>3.4244573687263247E-2</v>
      </c>
      <c r="M138" s="1">
        <v>23.560643977140487</v>
      </c>
      <c r="N138">
        <v>3.4244573687263247E-2</v>
      </c>
      <c r="O138" t="s">
        <v>26</v>
      </c>
      <c r="P138" s="12" t="s">
        <v>53</v>
      </c>
      <c r="Q138">
        <v>0</v>
      </c>
      <c r="R138">
        <v>1</v>
      </c>
      <c r="S138" t="s">
        <v>812</v>
      </c>
      <c r="T138" t="s">
        <v>641</v>
      </c>
    </row>
    <row r="139" spans="1:20" x14ac:dyDescent="0.25">
      <c r="A139" s="4" t="s">
        <v>598</v>
      </c>
      <c r="B139" s="4" t="s">
        <v>17</v>
      </c>
      <c r="C139" t="s">
        <v>43</v>
      </c>
      <c r="D139">
        <v>0</v>
      </c>
      <c r="E139">
        <v>0</v>
      </c>
      <c r="F139" s="7">
        <v>4.53</v>
      </c>
      <c r="G139" s="7">
        <v>1.21</v>
      </c>
      <c r="H139" t="s">
        <v>53</v>
      </c>
      <c r="I139">
        <v>0</v>
      </c>
      <c r="J139">
        <v>0.32500000000000001</v>
      </c>
      <c r="K139">
        <v>47.121287954280973</v>
      </c>
      <c r="L139">
        <v>6.8489147374526493E-2</v>
      </c>
      <c r="M139" s="1">
        <v>23.560643977140487</v>
      </c>
      <c r="N139">
        <v>3.4244573687263247E-2</v>
      </c>
      <c r="O139" t="s">
        <v>26</v>
      </c>
      <c r="P139" s="12" t="s">
        <v>53</v>
      </c>
      <c r="Q139">
        <v>0</v>
      </c>
      <c r="R139">
        <v>2</v>
      </c>
      <c r="S139" t="s">
        <v>813</v>
      </c>
      <c r="T139" t="s">
        <v>641</v>
      </c>
    </row>
    <row r="140" spans="1:20" x14ac:dyDescent="0.25">
      <c r="A140" s="4" t="s">
        <v>599</v>
      </c>
      <c r="B140" s="4" t="s">
        <v>17</v>
      </c>
      <c r="C140" t="s">
        <v>43</v>
      </c>
      <c r="D140">
        <v>0</v>
      </c>
      <c r="E140">
        <v>0.39500000000000002</v>
      </c>
      <c r="F140" s="7">
        <v>4.53</v>
      </c>
      <c r="G140" s="7">
        <v>1.21</v>
      </c>
      <c r="H140" t="s">
        <v>649</v>
      </c>
      <c r="I140">
        <v>0</v>
      </c>
      <c r="J140">
        <v>0.32500000000000001</v>
      </c>
      <c r="K140">
        <v>0</v>
      </c>
      <c r="L140">
        <v>0</v>
      </c>
      <c r="M140" s="1">
        <v>23.560643977140487</v>
      </c>
      <c r="N140">
        <v>3.4244573687263247E-2</v>
      </c>
      <c r="O140" t="s">
        <v>54</v>
      </c>
      <c r="P140" s="12" t="s">
        <v>58</v>
      </c>
      <c r="Q140">
        <v>0</v>
      </c>
      <c r="R140">
        <v>0</v>
      </c>
      <c r="S140" t="s">
        <v>814</v>
      </c>
      <c r="T140" t="s">
        <v>651</v>
      </c>
    </row>
    <row r="141" spans="1:20" x14ac:dyDescent="0.25">
      <c r="A141" s="4" t="s">
        <v>600</v>
      </c>
      <c r="B141" s="4" t="s">
        <v>17</v>
      </c>
      <c r="C141" t="s">
        <v>43</v>
      </c>
      <c r="D141">
        <v>0</v>
      </c>
      <c r="E141">
        <v>0.39500000000000002</v>
      </c>
      <c r="F141" s="7">
        <v>4.53</v>
      </c>
      <c r="G141" s="7">
        <v>1.21</v>
      </c>
      <c r="H141" t="s">
        <v>649</v>
      </c>
      <c r="I141">
        <v>0</v>
      </c>
      <c r="J141">
        <v>0.32500000000000001</v>
      </c>
      <c r="K141">
        <v>23.560643977140487</v>
      </c>
      <c r="L141">
        <v>3.4244573687263247E-2</v>
      </c>
      <c r="M141" s="1">
        <v>23.560643977140487</v>
      </c>
      <c r="N141">
        <v>3.4244573687263247E-2</v>
      </c>
      <c r="O141" t="s">
        <v>54</v>
      </c>
      <c r="P141" s="12" t="s">
        <v>58</v>
      </c>
      <c r="Q141">
        <v>0</v>
      </c>
      <c r="R141">
        <v>1</v>
      </c>
      <c r="S141" t="s">
        <v>815</v>
      </c>
      <c r="T141" t="s">
        <v>651</v>
      </c>
    </row>
    <row r="142" spans="1:20" x14ac:dyDescent="0.25">
      <c r="A142" s="4" t="s">
        <v>601</v>
      </c>
      <c r="B142" s="4" t="s">
        <v>17</v>
      </c>
      <c r="C142" t="s">
        <v>43</v>
      </c>
      <c r="D142">
        <v>0</v>
      </c>
      <c r="E142">
        <v>0.39500000000000002</v>
      </c>
      <c r="F142" s="7">
        <v>4.53</v>
      </c>
      <c r="G142" s="7">
        <v>1.21</v>
      </c>
      <c r="H142" t="s">
        <v>649</v>
      </c>
      <c r="I142">
        <v>0</v>
      </c>
      <c r="J142">
        <v>0.32500000000000001</v>
      </c>
      <c r="K142">
        <v>47.121287954280973</v>
      </c>
      <c r="L142">
        <v>6.8489147374526493E-2</v>
      </c>
      <c r="M142" s="1">
        <v>23.560643977140487</v>
      </c>
      <c r="N142">
        <v>3.4244573687263247E-2</v>
      </c>
      <c r="O142" t="s">
        <v>54</v>
      </c>
      <c r="P142" s="12" t="s">
        <v>58</v>
      </c>
      <c r="Q142">
        <v>0</v>
      </c>
      <c r="R142">
        <v>2</v>
      </c>
      <c r="S142" t="s">
        <v>816</v>
      </c>
      <c r="T142" t="s">
        <v>651</v>
      </c>
    </row>
    <row r="143" spans="1:20" x14ac:dyDescent="0.25">
      <c r="A143" s="4" t="s">
        <v>602</v>
      </c>
      <c r="B143" s="4" t="s">
        <v>17</v>
      </c>
      <c r="C143" t="s">
        <v>43</v>
      </c>
      <c r="D143">
        <v>0</v>
      </c>
      <c r="E143">
        <v>-0.39500000000000002</v>
      </c>
      <c r="F143" s="7">
        <v>4.53</v>
      </c>
      <c r="G143" s="7">
        <v>1.21</v>
      </c>
      <c r="H143" t="s">
        <v>313</v>
      </c>
      <c r="I143">
        <v>0</v>
      </c>
      <c r="J143">
        <v>0.32500000000000001</v>
      </c>
      <c r="K143">
        <v>0</v>
      </c>
      <c r="L143">
        <v>0</v>
      </c>
      <c r="M143" s="1">
        <v>23.560643977140487</v>
      </c>
      <c r="N143">
        <v>3.4244573687263247E-2</v>
      </c>
      <c r="O143" t="s">
        <v>52</v>
      </c>
      <c r="P143" s="12" t="s">
        <v>255</v>
      </c>
      <c r="Q143">
        <v>0</v>
      </c>
      <c r="R143">
        <v>0</v>
      </c>
      <c r="S143" t="s">
        <v>817</v>
      </c>
      <c r="T143" t="s">
        <v>660</v>
      </c>
    </row>
    <row r="144" spans="1:20" x14ac:dyDescent="0.25">
      <c r="A144" s="4" t="s">
        <v>603</v>
      </c>
      <c r="B144" s="4" t="s">
        <v>17</v>
      </c>
      <c r="C144" t="s">
        <v>43</v>
      </c>
      <c r="D144">
        <v>0</v>
      </c>
      <c r="E144">
        <v>-0.39500000000000002</v>
      </c>
      <c r="F144" s="7">
        <v>4.53</v>
      </c>
      <c r="G144" s="7">
        <v>1.21</v>
      </c>
      <c r="H144" t="s">
        <v>313</v>
      </c>
      <c r="I144">
        <v>0</v>
      </c>
      <c r="J144">
        <v>0.32500000000000001</v>
      </c>
      <c r="K144">
        <v>23.560643977140487</v>
      </c>
      <c r="L144">
        <v>3.4244573687263247E-2</v>
      </c>
      <c r="M144" s="1">
        <v>23.560643977140487</v>
      </c>
      <c r="N144">
        <v>3.4244573687263247E-2</v>
      </c>
      <c r="O144" t="s">
        <v>52</v>
      </c>
      <c r="P144" s="12" t="s">
        <v>255</v>
      </c>
      <c r="Q144">
        <v>0</v>
      </c>
      <c r="R144">
        <v>1</v>
      </c>
      <c r="S144" t="s">
        <v>818</v>
      </c>
      <c r="T144" t="s">
        <v>660</v>
      </c>
    </row>
    <row r="145" spans="1:20" x14ac:dyDescent="0.25">
      <c r="A145" s="4" t="s">
        <v>604</v>
      </c>
      <c r="B145" s="4" t="s">
        <v>17</v>
      </c>
      <c r="C145" t="s">
        <v>43</v>
      </c>
      <c r="D145">
        <v>0</v>
      </c>
      <c r="E145">
        <v>-0.39500000000000002</v>
      </c>
      <c r="F145" s="7">
        <v>4.53</v>
      </c>
      <c r="G145" s="7">
        <v>1.21</v>
      </c>
      <c r="H145" t="s">
        <v>313</v>
      </c>
      <c r="I145">
        <v>0</v>
      </c>
      <c r="J145">
        <v>0.32500000000000001</v>
      </c>
      <c r="K145">
        <v>47.121287954280973</v>
      </c>
      <c r="L145">
        <v>6.8489147374526493E-2</v>
      </c>
      <c r="M145" s="1">
        <v>23.560643977140487</v>
      </c>
      <c r="N145">
        <v>3.4244573687263247E-2</v>
      </c>
      <c r="O145" t="s">
        <v>52</v>
      </c>
      <c r="P145" s="12" t="s">
        <v>255</v>
      </c>
      <c r="Q145">
        <v>0</v>
      </c>
      <c r="R145">
        <v>2</v>
      </c>
      <c r="S145" t="s">
        <v>819</v>
      </c>
      <c r="T145" t="s">
        <v>660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EA29B6427F2C42B519CAC2A81B902D" ma:contentTypeVersion="6" ma:contentTypeDescription="Create a new document." ma:contentTypeScope="" ma:versionID="7ab40368cc77e688eb468f22d92ec9b3">
  <xsd:schema xmlns:xsd="http://www.w3.org/2001/XMLSchema" xmlns:xs="http://www.w3.org/2001/XMLSchema" xmlns:p="http://schemas.microsoft.com/office/2006/metadata/properties" xmlns:ns2="4b8244d9-cccc-4c2d-97c0-778d77696152" xmlns:ns3="9ac629b7-4541-4af2-8dc0-375a4f70ca99" targetNamespace="http://schemas.microsoft.com/office/2006/metadata/properties" ma:root="true" ma:fieldsID="26f293a650b041d9cfae182b9ac7dfdd" ns2:_="" ns3:_="">
    <xsd:import namespace="4b8244d9-cccc-4c2d-97c0-778d77696152"/>
    <xsd:import namespace="9ac629b7-4541-4af2-8dc0-375a4f70ca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8244d9-cccc-4c2d-97c0-778d776961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629b7-4541-4af2-8dc0-375a4f70ca9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C69029-24B6-40F6-B14A-209B47C9FF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8244d9-cccc-4c2d-97c0-778d77696152"/>
    <ds:schemaRef ds:uri="9ac629b7-4541-4af2-8dc0-375a4f70ca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848415-4034-4A50-A5DD-3E2295938E07}">
  <ds:schemaRefs>
    <ds:schemaRef ds:uri="http://purl.org/dc/elements/1.1/"/>
    <ds:schemaRef ds:uri="http://purl.org/dc/terms/"/>
    <ds:schemaRef ds:uri="http://www.w3.org/XML/1998/namespace"/>
    <ds:schemaRef ds:uri="9ac629b7-4541-4af2-8dc0-375a4f70ca99"/>
    <ds:schemaRef ds:uri="4b8244d9-cccc-4c2d-97c0-778d77696152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BFB3338-BBC6-4631-B0F4-489E011AF9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Hybrid</vt:lpstr>
      <vt:lpstr>BESS</vt:lpstr>
      <vt:lpstr>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Le</dc:creator>
  <cp:lastModifiedBy>Henry McMahon</cp:lastModifiedBy>
  <dcterms:created xsi:type="dcterms:W3CDTF">2023-09-11T06:37:17Z</dcterms:created>
  <dcterms:modified xsi:type="dcterms:W3CDTF">2025-07-07T06:42:49Z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0x0101008AEA29B6427F2C42B519CAC2A81B902D</vt:lpwstr>
  </property>
</Properties>
</file>