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하동수\Desktop\작업\AIB\투봇\이데일리 실적정리\"/>
    </mc:Choice>
  </mc:AlternateContent>
  <xr:revisionPtr revIDLastSave="0" documentId="13_ncr:1_{2A4EC17B-2DD8-4638-991F-BB10038F1178}" xr6:coauthVersionLast="40" xr6:coauthVersionMax="40" xr10:uidLastSave="{00000000-0000-0000-0000-000000000000}"/>
  <bookViews>
    <workbookView xWindow="0" yWindow="0" windowWidth="23040" windowHeight="10872" xr2:uid="{853801A3-A3A9-443F-91B3-A9D25395270E}"/>
  </bookViews>
  <sheets>
    <sheet name="시스템업로드정리 (수정본)" sheetId="7" r:id="rId1"/>
    <sheet name="시스템업로드정리" sheetId="5" r:id="rId2"/>
    <sheet name="요약" sheetId="4" r:id="rId3"/>
    <sheet name="투봇(8월 17일 이후)_1.21~" sheetId="2" r:id="rId4"/>
    <sheet name="매출" sheetId="1" r:id="rId5"/>
    <sheet name="환불" sheetId="3" r:id="rId6"/>
  </sheets>
  <definedNames>
    <definedName name="_xlnm._FilterDatabase" localSheetId="3" hidden="1">'투봇(8월 17일 이후)_1.21~'!$C$2:$X$2</definedName>
    <definedName name="_xlnm.Print_Area" localSheetId="0">'시스템업로드정리 (수정본)'!$A$1:$I$76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E4" i="7"/>
  <c r="C4" i="7"/>
  <c r="I72" i="7"/>
  <c r="H7" i="7"/>
  <c r="I71" i="7"/>
  <c r="I69" i="7"/>
  <c r="I70" i="7"/>
  <c r="H8" i="7" l="1"/>
  <c r="H10" i="7"/>
  <c r="I10" i="7" s="1"/>
  <c r="H13" i="7"/>
  <c r="I13" i="7" s="1"/>
  <c r="H22" i="7"/>
  <c r="I22" i="7" s="1"/>
  <c r="H23" i="7"/>
  <c r="I23" i="7" s="1"/>
  <c r="H52" i="7"/>
  <c r="I52" i="7" s="1"/>
  <c r="H57" i="7"/>
  <c r="I57" i="7" s="1"/>
  <c r="H58" i="7"/>
  <c r="I58" i="7" s="1"/>
  <c r="I7" i="7"/>
  <c r="G8" i="7"/>
  <c r="G10" i="7"/>
  <c r="G13" i="7"/>
  <c r="G22" i="7"/>
  <c r="G23" i="7"/>
  <c r="G52" i="7"/>
  <c r="G57" i="7"/>
  <c r="G58" i="7"/>
  <c r="G7" i="7"/>
  <c r="E76" i="7"/>
  <c r="D8" i="7"/>
  <c r="D10" i="7"/>
  <c r="D13" i="7"/>
  <c r="D22" i="7"/>
  <c r="D23" i="7"/>
  <c r="D52" i="7"/>
  <c r="D57" i="7"/>
  <c r="D58" i="7"/>
  <c r="D76" i="7"/>
  <c r="D7" i="7"/>
  <c r="C8" i="7"/>
  <c r="C10" i="7"/>
  <c r="C13" i="7"/>
  <c r="C22" i="7"/>
  <c r="C23" i="7"/>
  <c r="C52" i="7"/>
  <c r="C57" i="7"/>
  <c r="C58" i="7"/>
  <c r="C7" i="7"/>
  <c r="H11" i="7"/>
  <c r="I11" i="7" s="1"/>
  <c r="H12" i="7"/>
  <c r="I12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5" i="7"/>
  <c r="I55" i="7" s="1"/>
  <c r="H56" i="7"/>
  <c r="I56" i="7" s="1"/>
  <c r="H64" i="7"/>
  <c r="I64" i="7" s="1"/>
  <c r="H68" i="7"/>
  <c r="I68" i="7" s="1"/>
  <c r="H9" i="7"/>
  <c r="I9" i="7" s="1"/>
  <c r="G11" i="7"/>
  <c r="G12" i="7"/>
  <c r="G14" i="7"/>
  <c r="G15" i="7"/>
  <c r="G16" i="7"/>
  <c r="G17" i="7"/>
  <c r="G18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5" i="7"/>
  <c r="G56" i="7"/>
  <c r="G64" i="7"/>
  <c r="G68" i="7"/>
  <c r="G9" i="7"/>
  <c r="D11" i="7"/>
  <c r="D12" i="7"/>
  <c r="D14" i="7"/>
  <c r="D15" i="7"/>
  <c r="D16" i="7"/>
  <c r="D17" i="7"/>
  <c r="D18" i="7"/>
  <c r="D19" i="7"/>
  <c r="D20" i="7"/>
  <c r="D21" i="7"/>
  <c r="D24" i="7"/>
  <c r="D25" i="7"/>
  <c r="D26" i="7"/>
  <c r="D27" i="7"/>
  <c r="D28" i="7"/>
  <c r="D29" i="7"/>
  <c r="D30" i="7"/>
  <c r="D31" i="7"/>
  <c r="D32" i="7"/>
  <c r="D33" i="7"/>
  <c r="D34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5" i="7"/>
  <c r="D56" i="7"/>
  <c r="D64" i="7"/>
  <c r="D68" i="7"/>
  <c r="D9" i="7"/>
  <c r="C11" i="7"/>
  <c r="C12" i="7"/>
  <c r="C14" i="7"/>
  <c r="C15" i="7"/>
  <c r="C16" i="7"/>
  <c r="C17" i="7"/>
  <c r="C18" i="7"/>
  <c r="C19" i="7"/>
  <c r="C20" i="7"/>
  <c r="C21" i="7"/>
  <c r="C24" i="7"/>
  <c r="C25" i="7"/>
  <c r="C26" i="7"/>
  <c r="C27" i="7"/>
  <c r="C28" i="7"/>
  <c r="C29" i="7"/>
  <c r="C30" i="7"/>
  <c r="C31" i="7"/>
  <c r="C32" i="7"/>
  <c r="C33" i="7"/>
  <c r="C34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5" i="7"/>
  <c r="C56" i="7"/>
  <c r="C64" i="7"/>
  <c r="C68" i="7"/>
  <c r="C9" i="7"/>
  <c r="I75" i="7"/>
  <c r="I74" i="7"/>
  <c r="I73" i="7"/>
  <c r="I67" i="7"/>
  <c r="I66" i="7"/>
  <c r="I65" i="7"/>
  <c r="I63" i="7"/>
  <c r="I62" i="7"/>
  <c r="I61" i="7"/>
  <c r="I60" i="7"/>
  <c r="I59" i="7"/>
  <c r="I54" i="7"/>
  <c r="I53" i="7"/>
  <c r="I35" i="7"/>
  <c r="H21" i="5"/>
  <c r="H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C2" i="5"/>
  <c r="I8" i="7" l="1"/>
  <c r="I76" i="7" s="1"/>
  <c r="J76" i="7" s="1"/>
  <c r="K76" i="7" s="1"/>
  <c r="H76" i="7"/>
  <c r="I20" i="5"/>
  <c r="E2" i="5" s="1"/>
  <c r="G2" i="5" s="1"/>
  <c r="I21" i="5"/>
  <c r="J21" i="5" s="1"/>
  <c r="D4" i="4" l="1"/>
  <c r="C4" i="4"/>
  <c r="J12" i="3" l="1"/>
  <c r="I12" i="3"/>
  <c r="E45" i="1"/>
  <c r="F45" i="1" l="1"/>
  <c r="C3" i="4"/>
  <c r="C5" i="4" l="1"/>
  <c r="D3" i="4"/>
  <c r="D5" i="4" s="1"/>
  <c r="D6" i="4" s="1"/>
  <c r="D8" i="4" s="1"/>
</calcChain>
</file>

<file path=xl/sharedStrings.xml><?xml version="1.0" encoding="utf-8"?>
<sst xmlns="http://schemas.openxmlformats.org/spreadsheetml/2006/main" count="1128" uniqueCount="664">
  <si>
    <t>김성중</t>
  </si>
  <si>
    <t>서미숙</t>
  </si>
  <si>
    <t>박재헌</t>
  </si>
  <si>
    <t>조진표</t>
  </si>
  <si>
    <t>김소라</t>
  </si>
  <si>
    <t>김종복</t>
  </si>
  <si>
    <t>김하연</t>
  </si>
  <si>
    <t>한주혁</t>
  </si>
  <si>
    <t>010-9040-1072</t>
  </si>
  <si>
    <t>최환탁</t>
  </si>
  <si>
    <t>010-3151-0787</t>
  </si>
  <si>
    <t>010-9637-1469</t>
  </si>
  <si>
    <t>김구일</t>
  </si>
  <si>
    <t>윤시내</t>
  </si>
  <si>
    <t>010-2574-3890</t>
  </si>
  <si>
    <t>010-2245-3669</t>
  </si>
  <si>
    <t>010-3409-4414</t>
  </si>
  <si>
    <t>김광숙</t>
  </si>
  <si>
    <t>010-2577-7538</t>
  </si>
  <si>
    <t>010-2548-0292</t>
  </si>
  <si>
    <t>T18555</t>
  </si>
  <si>
    <t>010-2554-5693</t>
  </si>
  <si>
    <t>T51631</t>
  </si>
  <si>
    <t>박형렬</t>
  </si>
  <si>
    <t>010-5401-9061</t>
  </si>
  <si>
    <t>010-4800-8498</t>
  </si>
  <si>
    <t>010-4230-4553</t>
  </si>
  <si>
    <t>T54740</t>
  </si>
  <si>
    <t>오덕현</t>
  </si>
  <si>
    <t>010-4720-6776</t>
  </si>
  <si>
    <t>김미선</t>
  </si>
  <si>
    <t>T54326</t>
  </si>
  <si>
    <t>송성화</t>
  </si>
  <si>
    <t>010-9164-0383</t>
  </si>
  <si>
    <t>T53990</t>
  </si>
  <si>
    <t>차순석</t>
  </si>
  <si>
    <t>T55305</t>
  </si>
  <si>
    <t>오종석</t>
  </si>
  <si>
    <t>010-5114-4328</t>
  </si>
  <si>
    <t>cherydew</t>
  </si>
  <si>
    <t>곽성덕</t>
  </si>
  <si>
    <t>010-9911-5247</t>
  </si>
  <si>
    <t>이정미</t>
  </si>
  <si>
    <t>010-5595-0250</t>
  </si>
  <si>
    <t>T50817</t>
  </si>
  <si>
    <t>박문수</t>
  </si>
  <si>
    <t>신영배</t>
  </si>
  <si>
    <t>010-2005-4240</t>
  </si>
  <si>
    <t>010-6393-8816</t>
  </si>
  <si>
    <t>T55156</t>
  </si>
  <si>
    <t>010-6648-1075</t>
  </si>
  <si>
    <t>010-6207-2243</t>
  </si>
  <si>
    <t>T19940</t>
  </si>
  <si>
    <t>010-8719-1183</t>
  </si>
  <si>
    <t>T53059</t>
  </si>
  <si>
    <t>010-9307-1277</t>
  </si>
  <si>
    <t>T51383</t>
  </si>
  <si>
    <t>엄재선</t>
  </si>
  <si>
    <t>010-7733-2633</t>
  </si>
  <si>
    <t>T50538</t>
  </si>
  <si>
    <t>전경호</t>
  </si>
  <si>
    <t>010-5496-7708</t>
  </si>
  <si>
    <t>T53188</t>
  </si>
  <si>
    <t>김정익</t>
  </si>
  <si>
    <t>010-6403-2048</t>
  </si>
  <si>
    <t>010-3493-8282</t>
  </si>
  <si>
    <t>T53458</t>
  </si>
  <si>
    <t>010-4333-0369</t>
  </si>
  <si>
    <t>신진우</t>
  </si>
  <si>
    <t>이건호</t>
  </si>
  <si>
    <t>김태원</t>
  </si>
  <si>
    <t>010-3178-9919</t>
  </si>
  <si>
    <t>박흥신</t>
  </si>
  <si>
    <t>010-3051-3623</t>
  </si>
  <si>
    <t>010-4303-9503</t>
  </si>
  <si>
    <t>T59806</t>
  </si>
  <si>
    <t>이우열</t>
  </si>
  <si>
    <t>010-9015-0602</t>
  </si>
  <si>
    <t>T57035</t>
  </si>
  <si>
    <t>이윤호</t>
  </si>
  <si>
    <t>010-9350-9774</t>
  </si>
  <si>
    <t>T57044</t>
  </si>
  <si>
    <t>010-7166-6064</t>
  </si>
  <si>
    <t>ed0014000298</t>
  </si>
  <si>
    <t>010-9406-8763</t>
  </si>
  <si>
    <t>김규형</t>
  </si>
  <si>
    <t>010-3115-5567</t>
  </si>
  <si>
    <t>강서안</t>
  </si>
  <si>
    <t>010-2655-3606</t>
  </si>
  <si>
    <t>T53739</t>
  </si>
  <si>
    <t>010-3861-4123</t>
  </si>
  <si>
    <t>T52741</t>
  </si>
  <si>
    <t>010-8675-0641</t>
  </si>
  <si>
    <t>이한성</t>
  </si>
  <si>
    <t>010-4543-9172</t>
  </si>
  <si>
    <t>T51741</t>
  </si>
  <si>
    <t>010-2529-8339</t>
  </si>
  <si>
    <t>010-3560-2067</t>
  </si>
  <si>
    <t>ed0019002488</t>
  </si>
  <si>
    <t>010-4546-4894</t>
  </si>
  <si>
    <t>T51217</t>
  </si>
  <si>
    <t>010-5125-2583</t>
  </si>
  <si>
    <t>E10934</t>
  </si>
  <si>
    <t>구진희</t>
  </si>
  <si>
    <t>010-3759-1157</t>
  </si>
  <si>
    <t>T16581</t>
  </si>
  <si>
    <t>010-3827-1881</t>
  </si>
  <si>
    <t>010-7109-4779</t>
  </si>
  <si>
    <t>T24043</t>
  </si>
  <si>
    <t>010-5567-8458</t>
  </si>
  <si>
    <t>T60352</t>
  </si>
  <si>
    <t>김오중</t>
  </si>
  <si>
    <t>010-5617-3355</t>
  </si>
  <si>
    <t>T67370</t>
  </si>
  <si>
    <t>010-2058-2100</t>
  </si>
  <si>
    <t>최원태</t>
  </si>
  <si>
    <t>010-4710-6000</t>
  </si>
  <si>
    <t>010-2445-0076</t>
  </si>
  <si>
    <t>ed0012001099</t>
  </si>
  <si>
    <t>010-9326-7904</t>
  </si>
  <si>
    <t>010-8028-1245</t>
  </si>
  <si>
    <t>010-4613-8133</t>
  </si>
  <si>
    <t>010-3885-2854</t>
  </si>
  <si>
    <t>김덕영</t>
  </si>
  <si>
    <t>010-3737-2153</t>
  </si>
  <si>
    <t>E11322</t>
  </si>
  <si>
    <t>노영오</t>
  </si>
  <si>
    <t>010-4023-6617</t>
  </si>
  <si>
    <t>E11356</t>
  </si>
  <si>
    <t>이방용</t>
  </si>
  <si>
    <t>010-4433-3182</t>
  </si>
  <si>
    <t>ed0019002093</t>
  </si>
  <si>
    <t>고대옥</t>
  </si>
  <si>
    <t>010-6350-4947</t>
  </si>
  <si>
    <t>T60221</t>
  </si>
  <si>
    <t>추천호</t>
  </si>
  <si>
    <t>010-5630-6310</t>
  </si>
  <si>
    <t>이명옥</t>
  </si>
  <si>
    <t>010-4511-5756</t>
  </si>
  <si>
    <t>T20184</t>
  </si>
  <si>
    <t>김용재</t>
  </si>
  <si>
    <t>010-2438-5323</t>
  </si>
  <si>
    <t>T70746</t>
  </si>
  <si>
    <t>신현규</t>
  </si>
  <si>
    <t>010-3598-9655</t>
  </si>
  <si>
    <t>T65371</t>
  </si>
  <si>
    <t>문성희</t>
  </si>
  <si>
    <t>010-8792-1078</t>
  </si>
  <si>
    <t>E11386</t>
  </si>
  <si>
    <t>양재철</t>
  </si>
  <si>
    <t>010-4712-8366</t>
  </si>
  <si>
    <t>T70383</t>
  </si>
  <si>
    <t>방돈익</t>
  </si>
  <si>
    <t>010-2429-7292</t>
  </si>
  <si>
    <t>김창기</t>
  </si>
  <si>
    <t>010-6311-3189</t>
  </si>
  <si>
    <t>전종은</t>
  </si>
  <si>
    <t>010-3869-6488</t>
  </si>
  <si>
    <t>김규민</t>
  </si>
  <si>
    <t>010-3885-3059</t>
  </si>
  <si>
    <t>박만식</t>
  </si>
  <si>
    <t>010-9613-2772</t>
  </si>
  <si>
    <t>010-4125-3777</t>
  </si>
  <si>
    <t>국민</t>
  </si>
  <si>
    <t>010-5215-6534</t>
  </si>
  <si>
    <t>김종후</t>
  </si>
  <si>
    <t>010-8857-0536</t>
  </si>
  <si>
    <t>천황희</t>
  </si>
  <si>
    <t>010-7720-7573</t>
  </si>
  <si>
    <t>김지희</t>
  </si>
  <si>
    <t>010-9458-7433</t>
  </si>
  <si>
    <t>류인태</t>
  </si>
  <si>
    <t>010-6856-0413</t>
  </si>
  <si>
    <t>안젤라</t>
  </si>
  <si>
    <t>010-2538-3507</t>
  </si>
  <si>
    <t>이순영</t>
  </si>
  <si>
    <t>010-4239-9612</t>
  </si>
  <si>
    <t>김종렬</t>
  </si>
  <si>
    <t>010-2877-8857</t>
  </si>
  <si>
    <t>조남율</t>
  </si>
  <si>
    <t>010-2088-9793</t>
  </si>
  <si>
    <t>김진옥</t>
  </si>
  <si>
    <t>010-9072-6779</t>
  </si>
  <si>
    <t xml:space="preserve"> 하재충 </t>
  </si>
  <si>
    <t>010-6767-0585</t>
  </si>
  <si>
    <t xml:space="preserve"> 조진표 </t>
  </si>
  <si>
    <t xml:space="preserve"> 신나리 </t>
  </si>
  <si>
    <t>010-5616-4028</t>
  </si>
  <si>
    <t xml:space="preserve"> 신진우 </t>
  </si>
  <si>
    <t xml:space="preserve"> 임현아 </t>
  </si>
  <si>
    <t>010-5433-6118</t>
  </si>
  <si>
    <t xml:space="preserve"> 이연휘 </t>
  </si>
  <si>
    <t>010-7681-8538</t>
  </si>
  <si>
    <t xml:space="preserve"> 조미애 </t>
  </si>
  <si>
    <t>010-3220-4080</t>
  </si>
  <si>
    <t>E11643</t>
  </si>
  <si>
    <t xml:space="preserve"> 조은래 </t>
  </si>
  <si>
    <t>010-9282-9779</t>
  </si>
  <si>
    <t xml:space="preserve"> 강서안 </t>
  </si>
  <si>
    <t xml:space="preserve"> 이건현 </t>
  </si>
  <si>
    <t xml:space="preserve"> 구진희 </t>
  </si>
  <si>
    <t xml:space="preserve"> 장성일 </t>
  </si>
  <si>
    <t>010-6311-3633</t>
  </si>
  <si>
    <t xml:space="preserve"> 김소라 </t>
  </si>
  <si>
    <t xml:space="preserve"> 김락범 </t>
  </si>
  <si>
    <t>010-2524-3992</t>
  </si>
  <si>
    <t xml:space="preserve"> 서민희 </t>
  </si>
  <si>
    <t>T58709</t>
  </si>
  <si>
    <t xml:space="preserve"> 백용석 </t>
  </si>
  <si>
    <t>010-8879-0135</t>
  </si>
  <si>
    <t xml:space="preserve"> 신현철 </t>
  </si>
  <si>
    <t>yong7540</t>
  </si>
  <si>
    <t xml:space="preserve"> 정윤식 </t>
  </si>
  <si>
    <t xml:space="preserve"> 김용한 </t>
  </si>
  <si>
    <t>010-3855-0689</t>
  </si>
  <si>
    <t xml:space="preserve"> 김성중 </t>
  </si>
  <si>
    <t>ed0012005581</t>
  </si>
  <si>
    <t xml:space="preserve"> 이준수 </t>
  </si>
  <si>
    <t>010-3281-2101</t>
  </si>
  <si>
    <t xml:space="preserve"> 임홍규 </t>
  </si>
  <si>
    <t>010-7105-0175</t>
  </si>
  <si>
    <t xml:space="preserve"> 서미숙 </t>
  </si>
  <si>
    <t xml:space="preserve"> 이종덕 </t>
  </si>
  <si>
    <t>010-3397-3434</t>
  </si>
  <si>
    <t xml:space="preserve"> 김구일 </t>
  </si>
  <si>
    <t xml:space="preserve"> 이성호 </t>
  </si>
  <si>
    <t>010-5595-2270</t>
  </si>
  <si>
    <t xml:space="preserve"> 최영식 </t>
  </si>
  <si>
    <t xml:space="preserve"> 설혜영 </t>
  </si>
  <si>
    <t>010-8926-9744</t>
  </si>
  <si>
    <t xml:space="preserve"> 김장수 </t>
  </si>
  <si>
    <t>010-5063-6982</t>
  </si>
  <si>
    <t xml:space="preserve"> 김동길 </t>
  </si>
  <si>
    <t>010-2442-6310</t>
  </si>
  <si>
    <t xml:space="preserve"> 황종규 </t>
  </si>
  <si>
    <t xml:space="preserve"> 김민정 </t>
  </si>
  <si>
    <t>010-3307-8165</t>
  </si>
  <si>
    <t xml:space="preserve"> 김현중 </t>
  </si>
  <si>
    <t>010-4357-6610</t>
  </si>
  <si>
    <t xml:space="preserve"> 김태정 </t>
  </si>
  <si>
    <t>010-9111-7165</t>
  </si>
  <si>
    <t xml:space="preserve"> 박재헌 </t>
  </si>
  <si>
    <t>T60130</t>
  </si>
  <si>
    <t xml:space="preserve"> 지보근 </t>
  </si>
  <si>
    <t>010-9181-3122</t>
  </si>
  <si>
    <t xml:space="preserve"> 남태현 </t>
  </si>
  <si>
    <t>010-3556-8923</t>
  </si>
  <si>
    <t xml:space="preserve"> 임선이 </t>
  </si>
  <si>
    <t>010-9609-5847</t>
  </si>
  <si>
    <t>ed0016001241</t>
  </si>
  <si>
    <t xml:space="preserve"> 홍정표 </t>
  </si>
  <si>
    <t>010-8798-4743</t>
  </si>
  <si>
    <t>E11323</t>
  </si>
  <si>
    <t xml:space="preserve"> 박호섭 </t>
  </si>
  <si>
    <t>010-6765-5202</t>
  </si>
  <si>
    <t>E11494</t>
  </si>
  <si>
    <t>010-4654-1084</t>
  </si>
  <si>
    <t>T65283</t>
  </si>
  <si>
    <t xml:space="preserve"> 안영숙 </t>
  </si>
  <si>
    <t>010-5319-0007</t>
  </si>
  <si>
    <t>E11443</t>
  </si>
  <si>
    <t xml:space="preserve"> 이동석 </t>
  </si>
  <si>
    <t>010-3391-7247</t>
  </si>
  <si>
    <t>T71387</t>
  </si>
  <si>
    <t xml:space="preserve"> 박철우 </t>
  </si>
  <si>
    <t>010-5337-3241</t>
  </si>
  <si>
    <t>E11619</t>
  </si>
  <si>
    <t>010-9774-5009</t>
  </si>
  <si>
    <t>E11515</t>
  </si>
  <si>
    <t>010-8663-2355</t>
  </si>
  <si>
    <t>E11159</t>
  </si>
  <si>
    <t>010-4872-8252</t>
  </si>
  <si>
    <t>T59579</t>
  </si>
  <si>
    <t>010-2710-5469</t>
  </si>
  <si>
    <t>ed0012001109</t>
  </si>
  <si>
    <t>010-3370-9327</t>
  </si>
  <si>
    <t>T13496</t>
  </si>
  <si>
    <t>010-9162-4567</t>
  </si>
  <si>
    <t>E11670</t>
  </si>
  <si>
    <t>010-5032-5663</t>
  </si>
  <si>
    <t>T62254</t>
  </si>
  <si>
    <t>010-6652-2213</t>
  </si>
  <si>
    <t>ed0014002132</t>
  </si>
  <si>
    <t>010-5294-9947</t>
  </si>
  <si>
    <t>T14132</t>
  </si>
  <si>
    <t>010-7173-5405</t>
  </si>
  <si>
    <t>T54732</t>
  </si>
  <si>
    <t>010-2738-8281</t>
  </si>
  <si>
    <t>T19212</t>
  </si>
  <si>
    <t>010-6382-3660</t>
  </si>
  <si>
    <t>T56503</t>
  </si>
  <si>
    <t>010-7934-2788</t>
  </si>
  <si>
    <t>T57768</t>
  </si>
  <si>
    <t>010-5239-7472</t>
  </si>
  <si>
    <t xml:space="preserve"> 김하연 </t>
  </si>
  <si>
    <t>youn530</t>
  </si>
  <si>
    <t>010-2641-3635</t>
  </si>
  <si>
    <t>T66008</t>
  </si>
  <si>
    <t>010-5443-0219</t>
  </si>
  <si>
    <t>E10964</t>
  </si>
  <si>
    <t>010-3898-3181</t>
  </si>
  <si>
    <t>E10891</t>
  </si>
  <si>
    <t>010-2225-6042</t>
  </si>
  <si>
    <t>T25153</t>
  </si>
  <si>
    <t xml:space="preserve"> 이하림 </t>
  </si>
  <si>
    <t>010-6644-6645</t>
  </si>
  <si>
    <t>T51163</t>
  </si>
  <si>
    <t xml:space="preserve"> 진우석 </t>
  </si>
  <si>
    <t>010-2928-7983</t>
  </si>
  <si>
    <t>E10629</t>
  </si>
  <si>
    <t xml:space="preserve"> 조진자 </t>
  </si>
  <si>
    <t>010-3453-3658</t>
  </si>
  <si>
    <t>E11752</t>
  </si>
  <si>
    <t xml:space="preserve"> 윤영순 </t>
  </si>
  <si>
    <t>010-9599-9849</t>
  </si>
  <si>
    <t>E11477</t>
  </si>
  <si>
    <t xml:space="preserve"> 김정희 </t>
  </si>
  <si>
    <t>010-8483-3455</t>
  </si>
  <si>
    <t>T52956</t>
  </si>
  <si>
    <t xml:space="preserve"> 도일선 </t>
  </si>
  <si>
    <t>010-9116-8381</t>
  </si>
  <si>
    <t>doilsun</t>
  </si>
  <si>
    <t xml:space="preserve"> 이광석 </t>
  </si>
  <si>
    <t>010-4845-2477</t>
  </si>
  <si>
    <t>T71223</t>
  </si>
  <si>
    <t xml:space="preserve"> 권기대 </t>
  </si>
  <si>
    <t>010-5219-3276</t>
  </si>
  <si>
    <t>kkd3276</t>
  </si>
  <si>
    <t xml:space="preserve"> 윤혁기 </t>
  </si>
  <si>
    <t>010-3038-2159</t>
  </si>
  <si>
    <t>csprotech14</t>
  </si>
  <si>
    <t xml:space="preserve"> 심영헌 </t>
  </si>
  <si>
    <t>010-4136-1249</t>
  </si>
  <si>
    <t>T71425</t>
  </si>
  <si>
    <t xml:space="preserve"> 오문환 </t>
  </si>
  <si>
    <t>010-3324-2939</t>
  </si>
  <si>
    <t>ed0016000624</t>
  </si>
  <si>
    <t xml:space="preserve"> 윤영수 </t>
  </si>
  <si>
    <t xml:space="preserve"> 박소영 </t>
  </si>
  <si>
    <t>010-2517-4761</t>
  </si>
  <si>
    <t>E11377</t>
  </si>
  <si>
    <t xml:space="preserve"> 임희준 </t>
  </si>
  <si>
    <t>010-9269-5117</t>
  </si>
  <si>
    <t>E10905</t>
  </si>
  <si>
    <t xml:space="preserve"> 정양진 </t>
  </si>
  <si>
    <t>010-8651-4214</t>
  </si>
  <si>
    <t>T66421</t>
  </si>
  <si>
    <t xml:space="preserve"> 김선미 </t>
  </si>
  <si>
    <t>010-8624-2910</t>
  </si>
  <si>
    <t>T1000031</t>
  </si>
  <si>
    <t xml:space="preserve"> 임은정 </t>
  </si>
  <si>
    <t>010-5239-0115</t>
  </si>
  <si>
    <t>E11854</t>
  </si>
  <si>
    <t xml:space="preserve"> 정우태 </t>
  </si>
  <si>
    <t>010-7728-1885</t>
  </si>
  <si>
    <t>E11430</t>
  </si>
  <si>
    <t xml:space="preserve"> 이인숙 </t>
  </si>
  <si>
    <t>010-4693-2115</t>
  </si>
  <si>
    <t>E11733</t>
  </si>
  <si>
    <t xml:space="preserve"> 성순옥 </t>
  </si>
  <si>
    <t>010-7423-2733</t>
  </si>
  <si>
    <t>T21308</t>
  </si>
  <si>
    <t xml:space="preserve"> 신중교 </t>
  </si>
  <si>
    <t>010-2357-5628</t>
  </si>
  <si>
    <t xml:space="preserve"> 김기혁 </t>
  </si>
  <si>
    <t>jkshin911</t>
  </si>
  <si>
    <t xml:space="preserve"> 박정길 </t>
  </si>
  <si>
    <t>010-9449-9195</t>
  </si>
  <si>
    <t>T66186</t>
  </si>
  <si>
    <t xml:space="preserve"> 김경례 </t>
  </si>
  <si>
    <t>010-8448-2508</t>
  </si>
  <si>
    <t>E11891</t>
  </si>
  <si>
    <t xml:space="preserve"> 이인영 </t>
  </si>
  <si>
    <t>010-9179-9872</t>
  </si>
  <si>
    <t>T60059</t>
  </si>
  <si>
    <t xml:space="preserve"> 고광조 </t>
  </si>
  <si>
    <t>010-4141-1010</t>
  </si>
  <si>
    <t>E11894</t>
  </si>
  <si>
    <t xml:space="preserve"> 이재순 </t>
  </si>
  <si>
    <t>010-5145-7222</t>
  </si>
  <si>
    <t>jaess1088</t>
  </si>
  <si>
    <t xml:space="preserve"> 정석원 </t>
  </si>
  <si>
    <t>010-3808-8243</t>
  </si>
  <si>
    <t>T52909</t>
  </si>
  <si>
    <t xml:space="preserve"> 이영인 </t>
  </si>
  <si>
    <t>010-7527-3190</t>
  </si>
  <si>
    <t>T52229</t>
  </si>
  <si>
    <t xml:space="preserve"> 한광희 </t>
  </si>
  <si>
    <t>010-5276-0111</t>
  </si>
  <si>
    <t>ed0014003228</t>
  </si>
  <si>
    <t xml:space="preserve"> 신중덕 </t>
  </si>
  <si>
    <t>010-3010-5425</t>
  </si>
  <si>
    <t xml:space="preserve"> 허성재 </t>
  </si>
  <si>
    <t>010-6518-0919</t>
  </si>
  <si>
    <t>T1000036</t>
  </si>
  <si>
    <t xml:space="preserve"> 한광석 </t>
  </si>
  <si>
    <t>010-3475-2958</t>
  </si>
  <si>
    <t>ed0017001613</t>
  </si>
  <si>
    <t xml:space="preserve"> 강지은 </t>
  </si>
  <si>
    <t>010-4471-5554</t>
  </si>
  <si>
    <t>T55449</t>
  </si>
  <si>
    <t xml:space="preserve"> 홍준표 </t>
  </si>
  <si>
    <t>010-6254-6330</t>
  </si>
  <si>
    <t>hongyunn</t>
  </si>
  <si>
    <t xml:space="preserve"> 조현동 </t>
  </si>
  <si>
    <t>010-4302-4139</t>
  </si>
  <si>
    <t>E11136</t>
  </si>
  <si>
    <t xml:space="preserve"> 박혜선 </t>
  </si>
  <si>
    <t>010-8942-5454</t>
  </si>
  <si>
    <t>T71568</t>
  </si>
  <si>
    <t xml:space="preserve"> 이성욱 </t>
  </si>
  <si>
    <t>010-8857-5780</t>
  </si>
  <si>
    <t>p51669</t>
  </si>
  <si>
    <t xml:space="preserve"> 김병완 </t>
  </si>
  <si>
    <t>010-4565-5549</t>
  </si>
  <si>
    <t>T53070</t>
  </si>
  <si>
    <t xml:space="preserve"> 김선대 </t>
  </si>
  <si>
    <t>010-5407-3273</t>
  </si>
  <si>
    <t>kimsd33</t>
  </si>
  <si>
    <t xml:space="preserve"> 강명임 </t>
  </si>
  <si>
    <t>010-7728-1866</t>
  </si>
  <si>
    <t>T55325</t>
  </si>
  <si>
    <t>계약연도</t>
    <phoneticPr fontId="2" type="noConversion"/>
  </si>
  <si>
    <t>계약월</t>
    <phoneticPr fontId="2" type="noConversion"/>
  </si>
  <si>
    <t>계약일</t>
    <phoneticPr fontId="2" type="noConversion"/>
  </si>
  <si>
    <t>계약금액</t>
    <phoneticPr fontId="2" type="noConversion"/>
  </si>
  <si>
    <t>계약자명</t>
    <phoneticPr fontId="2" type="noConversion"/>
  </si>
  <si>
    <t>계약자연락처</t>
    <phoneticPr fontId="2" type="noConversion"/>
  </si>
  <si>
    <t>담당자</t>
    <phoneticPr fontId="2" type="noConversion"/>
  </si>
  <si>
    <t>아이디</t>
    <phoneticPr fontId="2" type="noConversion"/>
  </si>
  <si>
    <t>이데일리 DB 유무</t>
    <phoneticPr fontId="2" type="noConversion"/>
  </si>
  <si>
    <t>김성중</t>
    <phoneticPr fontId="2" type="noConversion"/>
  </si>
  <si>
    <t>서미숙</t>
    <phoneticPr fontId="2" type="noConversion"/>
  </si>
  <si>
    <t>조진표</t>
    <phoneticPr fontId="2" type="noConversion"/>
  </si>
  <si>
    <t>김소라</t>
    <phoneticPr fontId="2" type="noConversion"/>
  </si>
  <si>
    <t>O</t>
    <phoneticPr fontId="2" type="noConversion"/>
  </si>
  <si>
    <t>E10321</t>
    <phoneticPr fontId="2" type="noConversion"/>
  </si>
  <si>
    <t>T56639</t>
    <phoneticPr fontId="2" type="noConversion"/>
  </si>
  <si>
    <t>T52432</t>
    <phoneticPr fontId="2" type="noConversion"/>
  </si>
  <si>
    <t>T13233</t>
    <phoneticPr fontId="2" type="noConversion"/>
  </si>
  <si>
    <t>E10764</t>
    <phoneticPr fontId="2" type="noConversion"/>
  </si>
  <si>
    <t>T15492</t>
    <phoneticPr fontId="2" type="noConversion"/>
  </si>
  <si>
    <t>신진우</t>
    <phoneticPr fontId="2" type="noConversion"/>
  </si>
  <si>
    <t>ed0019000660</t>
    <phoneticPr fontId="2" type="noConversion"/>
  </si>
  <si>
    <t>T51962</t>
    <phoneticPr fontId="2" type="noConversion"/>
  </si>
  <si>
    <t>ed0019001765</t>
    <phoneticPr fontId="2" type="noConversion"/>
  </si>
  <si>
    <t>T51226</t>
    <phoneticPr fontId="2" type="noConversion"/>
  </si>
  <si>
    <t>T55351</t>
    <phoneticPr fontId="2" type="noConversion"/>
  </si>
  <si>
    <t>서민희</t>
    <phoneticPr fontId="2" type="noConversion"/>
  </si>
  <si>
    <t>T55586</t>
    <phoneticPr fontId="2" type="noConversion"/>
  </si>
  <si>
    <t>T51108</t>
    <phoneticPr fontId="2" type="noConversion"/>
  </si>
  <si>
    <t>강서안</t>
    <phoneticPr fontId="2" type="noConversion"/>
  </si>
  <si>
    <t>E10922</t>
    <phoneticPr fontId="2" type="noConversion"/>
  </si>
  <si>
    <t>E10836</t>
    <phoneticPr fontId="2" type="noConversion"/>
  </si>
  <si>
    <t>T16581</t>
    <phoneticPr fontId="2" type="noConversion"/>
  </si>
  <si>
    <t>서석진</t>
    <phoneticPr fontId="2" type="noConversion"/>
  </si>
  <si>
    <t>박진석</t>
    <phoneticPr fontId="2" type="noConversion"/>
  </si>
  <si>
    <t>최지수</t>
    <phoneticPr fontId="2" type="noConversion"/>
  </si>
  <si>
    <t>T65919</t>
    <phoneticPr fontId="2" type="noConversion"/>
  </si>
  <si>
    <t>최영식</t>
    <phoneticPr fontId="2" type="noConversion"/>
  </si>
  <si>
    <t>T52598</t>
    <phoneticPr fontId="2" type="noConversion"/>
  </si>
  <si>
    <t>이승배</t>
    <phoneticPr fontId="2" type="noConversion"/>
  </si>
  <si>
    <t>조서현</t>
    <phoneticPr fontId="2" type="noConversion"/>
  </si>
  <si>
    <t>ed0014000198</t>
    <phoneticPr fontId="2" type="noConversion"/>
  </si>
  <si>
    <t>정윤식</t>
    <phoneticPr fontId="2" type="noConversion"/>
  </si>
  <si>
    <t>T70533</t>
    <phoneticPr fontId="2" type="noConversion"/>
  </si>
  <si>
    <t>윤용식</t>
    <phoneticPr fontId="2" type="noConversion"/>
  </si>
  <si>
    <t>yoonmbc</t>
    <phoneticPr fontId="2" type="noConversion"/>
  </si>
  <si>
    <t>이원근</t>
    <phoneticPr fontId="2" type="noConversion"/>
  </si>
  <si>
    <t>T17218</t>
    <phoneticPr fontId="2" type="noConversion"/>
  </si>
  <si>
    <t>T20095</t>
    <phoneticPr fontId="2" type="noConversion"/>
  </si>
  <si>
    <t>300만원미수(총600만원)</t>
    <phoneticPr fontId="2" type="noConversion"/>
  </si>
  <si>
    <t>T51743</t>
    <phoneticPr fontId="2" type="noConversion"/>
  </si>
  <si>
    <t>T60067</t>
    <phoneticPr fontId="2" type="noConversion"/>
  </si>
  <si>
    <t>T65371</t>
    <phoneticPr fontId="2" type="noConversion"/>
  </si>
  <si>
    <t>300만원재결제(총600만원)</t>
    <phoneticPr fontId="2" type="noConversion"/>
  </si>
  <si>
    <t>T63381</t>
    <phoneticPr fontId="2" type="noConversion"/>
  </si>
  <si>
    <t>ed0017001485</t>
    <phoneticPr fontId="2" type="noConversion"/>
  </si>
  <si>
    <t>T52300</t>
    <phoneticPr fontId="2" type="noConversion"/>
  </si>
  <si>
    <t>전남용</t>
    <phoneticPr fontId="2" type="noConversion"/>
  </si>
  <si>
    <t>T66236</t>
    <phoneticPr fontId="2" type="noConversion"/>
  </si>
  <si>
    <t>박순희</t>
    <phoneticPr fontId="2" type="noConversion"/>
  </si>
  <si>
    <t>E10355</t>
    <phoneticPr fontId="2" type="noConversion"/>
  </si>
  <si>
    <t>T54304</t>
    <phoneticPr fontId="2" type="noConversion"/>
  </si>
  <si>
    <t>T70886</t>
    <phoneticPr fontId="2" type="noConversion"/>
  </si>
  <si>
    <t>T70414</t>
    <phoneticPr fontId="2" type="noConversion"/>
  </si>
  <si>
    <t>E11469</t>
    <phoneticPr fontId="2" type="noConversion"/>
  </si>
  <si>
    <t>ed0014001794</t>
    <phoneticPr fontId="2" type="noConversion"/>
  </si>
  <si>
    <t>T17542</t>
    <phoneticPr fontId="2" type="noConversion"/>
  </si>
  <si>
    <t>T66158</t>
    <phoneticPr fontId="2" type="noConversion"/>
  </si>
  <si>
    <t>T53065</t>
    <phoneticPr fontId="2" type="noConversion"/>
  </si>
  <si>
    <t>T15887</t>
    <phoneticPr fontId="2" type="noConversion"/>
  </si>
  <si>
    <t>E11500</t>
    <phoneticPr fontId="2" type="noConversion"/>
  </si>
  <si>
    <t>T65415</t>
    <phoneticPr fontId="2" type="noConversion"/>
  </si>
  <si>
    <t>T71169</t>
    <phoneticPr fontId="2" type="noConversion"/>
  </si>
  <si>
    <t>T62919</t>
    <phoneticPr fontId="2" type="noConversion"/>
  </si>
  <si>
    <t>E11643</t>
    <phoneticPr fontId="2" type="noConversion"/>
  </si>
  <si>
    <t>E11433</t>
    <phoneticPr fontId="2" type="noConversion"/>
  </si>
  <si>
    <t>010-6252-7339</t>
    <phoneticPr fontId="2" type="noConversion"/>
  </si>
  <si>
    <t>T70583</t>
    <phoneticPr fontId="2" type="noConversion"/>
  </si>
  <si>
    <t>T54070</t>
    <phoneticPr fontId="2" type="noConversion"/>
  </si>
  <si>
    <t>(300만원재결제,30만원추가)</t>
    <phoneticPr fontId="2" type="noConversion"/>
  </si>
  <si>
    <t>T60173</t>
    <phoneticPr fontId="2" type="noConversion"/>
  </si>
  <si>
    <t xml:space="preserve"> 서미숙 </t>
    <phoneticPr fontId="2" type="noConversion"/>
  </si>
  <si>
    <t>T57362</t>
    <phoneticPr fontId="2" type="noConversion"/>
  </si>
  <si>
    <t>E11015</t>
    <phoneticPr fontId="2" type="noConversion"/>
  </si>
  <si>
    <t>T52702</t>
    <phoneticPr fontId="2" type="noConversion"/>
  </si>
  <si>
    <t>T1000012</t>
    <phoneticPr fontId="2" type="noConversion"/>
  </si>
  <si>
    <t xml:space="preserve">T70847 </t>
    <phoneticPr fontId="2" type="noConversion"/>
  </si>
  <si>
    <t>ed0014001003</t>
    <phoneticPr fontId="2" type="noConversion"/>
  </si>
  <si>
    <t>T67187</t>
    <phoneticPr fontId="2" type="noConversion"/>
  </si>
  <si>
    <t>E11108</t>
    <phoneticPr fontId="2" type="noConversion"/>
  </si>
  <si>
    <t>T60130</t>
    <phoneticPr fontId="2" type="noConversion"/>
  </si>
  <si>
    <t>T60197</t>
    <phoneticPr fontId="2" type="noConversion"/>
  </si>
  <si>
    <t>T60267</t>
    <phoneticPr fontId="2" type="noConversion"/>
  </si>
  <si>
    <t xml:space="preserve"> 정기탁</t>
    <phoneticPr fontId="2" type="noConversion"/>
  </si>
  <si>
    <t xml:space="preserve">석남영 </t>
    <phoneticPr fontId="2" type="noConversion"/>
  </si>
  <si>
    <t xml:space="preserve">이은주 </t>
    <phoneticPr fontId="2" type="noConversion"/>
  </si>
  <si>
    <t>신  현</t>
    <phoneticPr fontId="2" type="noConversion"/>
  </si>
  <si>
    <t xml:space="preserve">윤도식 </t>
    <phoneticPr fontId="2" type="noConversion"/>
  </si>
  <si>
    <t xml:space="preserve">강택상 </t>
    <phoneticPr fontId="2" type="noConversion"/>
  </si>
  <si>
    <t xml:space="preserve">황종규 </t>
    <phoneticPr fontId="2" type="noConversion"/>
  </si>
  <si>
    <t xml:space="preserve">한광현 </t>
    <phoneticPr fontId="2" type="noConversion"/>
  </si>
  <si>
    <t xml:space="preserve">박춘옥 </t>
    <phoneticPr fontId="2" type="noConversion"/>
  </si>
  <si>
    <t xml:space="preserve">김현기 </t>
    <phoneticPr fontId="2" type="noConversion"/>
  </si>
  <si>
    <t xml:space="preserve">류임상 </t>
    <phoneticPr fontId="2" type="noConversion"/>
  </si>
  <si>
    <t xml:space="preserve">방순극 </t>
    <phoneticPr fontId="2" type="noConversion"/>
  </si>
  <si>
    <t xml:space="preserve">박재원 </t>
    <phoneticPr fontId="2" type="noConversion"/>
  </si>
  <si>
    <t xml:space="preserve">장은수 </t>
    <phoneticPr fontId="2" type="noConversion"/>
  </si>
  <si>
    <t xml:space="preserve">최용준 </t>
    <phoneticPr fontId="2" type="noConversion"/>
  </si>
  <si>
    <t xml:space="preserve">윤영수 </t>
    <phoneticPr fontId="2" type="noConversion"/>
  </si>
  <si>
    <t xml:space="preserve">신지형 </t>
    <phoneticPr fontId="2" type="noConversion"/>
  </si>
  <si>
    <t xml:space="preserve">장명호 </t>
    <phoneticPr fontId="2" type="noConversion"/>
  </si>
  <si>
    <t xml:space="preserve">이동호 </t>
    <phoneticPr fontId="2" type="noConversion"/>
  </si>
  <si>
    <t xml:space="preserve">허창조 </t>
    <phoneticPr fontId="2" type="noConversion"/>
  </si>
  <si>
    <t>기본1</t>
    <phoneticPr fontId="2" type="noConversion"/>
  </si>
  <si>
    <t>해지자</t>
    <phoneticPr fontId="2" type="noConversion"/>
  </si>
  <si>
    <t>해약연도</t>
    <phoneticPr fontId="2" type="noConversion"/>
  </si>
  <si>
    <t>해지월</t>
    <phoneticPr fontId="2" type="noConversion"/>
  </si>
  <si>
    <t>해지일</t>
    <phoneticPr fontId="2" type="noConversion"/>
  </si>
  <si>
    <t>해지액</t>
    <phoneticPr fontId="2" type="noConversion"/>
  </si>
  <si>
    <t>조호재</t>
  </si>
  <si>
    <t>박문하</t>
    <phoneticPr fontId="2" type="noConversion"/>
  </si>
  <si>
    <t>석찬수</t>
    <phoneticPr fontId="2" type="noConversion"/>
  </si>
  <si>
    <t>T25478</t>
    <phoneticPr fontId="2" type="noConversion"/>
  </si>
  <si>
    <t>ed0014003175</t>
    <phoneticPr fontId="2" type="noConversion"/>
  </si>
  <si>
    <t>ed0019002741</t>
    <phoneticPr fontId="2" type="noConversion"/>
  </si>
  <si>
    <t>신현규</t>
    <phoneticPr fontId="2" type="noConversion"/>
  </si>
  <si>
    <t xml:space="preserve"> 남성현 </t>
  </si>
  <si>
    <t>010-5051-3662</t>
    <phoneticPr fontId="2" type="noConversion"/>
  </si>
  <si>
    <t xml:space="preserve"> 홍은혜 </t>
  </si>
  <si>
    <t>T53967</t>
    <phoneticPr fontId="2" type="noConversion"/>
  </si>
  <si>
    <t xml:space="preserve"> 구은정 </t>
  </si>
  <si>
    <t>010-9999-3213</t>
    <phoneticPr fontId="2" type="noConversion"/>
  </si>
  <si>
    <t xml:space="preserve"> 고태영 </t>
  </si>
  <si>
    <t>010-8426-8728</t>
    <phoneticPr fontId="2" type="noConversion"/>
  </si>
  <si>
    <t xml:space="preserve"> 이상만 </t>
  </si>
  <si>
    <t>010-5335-6413</t>
    <phoneticPr fontId="2" type="noConversion"/>
  </si>
  <si>
    <t xml:space="preserve"> 김훈태 </t>
  </si>
  <si>
    <t>T23512</t>
  </si>
  <si>
    <t xml:space="preserve"> 이영주 </t>
  </si>
  <si>
    <t xml:space="preserve"> 김웅 </t>
  </si>
  <si>
    <t xml:space="preserve"> 김차연 </t>
  </si>
  <si>
    <t>(카드재결제 취소)</t>
    <phoneticPr fontId="2" type="noConversion"/>
  </si>
  <si>
    <t xml:space="preserve"> 정주홍 </t>
  </si>
  <si>
    <t xml:space="preserve"> 김태균 </t>
  </si>
  <si>
    <t xml:space="preserve"> 차현욱 </t>
  </si>
  <si>
    <t xml:space="preserve"> 장명희 </t>
  </si>
  <si>
    <t xml:space="preserve"> 박재현 </t>
  </si>
  <si>
    <t xml:space="preserve"> 전유나 </t>
  </si>
  <si>
    <t xml:space="preserve"> 신동훈 </t>
  </si>
  <si>
    <t>T50995</t>
    <phoneticPr fontId="2" type="noConversion"/>
  </si>
  <si>
    <t>T23964</t>
  </si>
  <si>
    <t>김태정</t>
  </si>
  <si>
    <t>T50065</t>
  </si>
  <si>
    <t xml:space="preserve"> 이나원 </t>
  </si>
  <si>
    <t xml:space="preserve"> 유미란 </t>
  </si>
  <si>
    <t xml:space="preserve"> 황현부 </t>
  </si>
  <si>
    <t xml:space="preserve"> 이한철 </t>
  </si>
  <si>
    <t xml:space="preserve"> 정주원 </t>
  </si>
  <si>
    <t xml:space="preserve"> 손제원 </t>
  </si>
  <si>
    <t xml:space="preserve"> 위용권 </t>
  </si>
  <si>
    <t xml:space="preserve"> 박완순 </t>
  </si>
  <si>
    <t xml:space="preserve"> 설영준 </t>
  </si>
  <si>
    <t xml:space="preserve"> 김용복</t>
    <phoneticPr fontId="2" type="noConversion"/>
  </si>
  <si>
    <t xml:space="preserve"> 김소라</t>
    <phoneticPr fontId="2" type="noConversion"/>
  </si>
  <si>
    <t xml:space="preserve"> 김지년 </t>
  </si>
  <si>
    <t xml:space="preserve"> 황병일 </t>
  </si>
  <si>
    <t xml:space="preserve"> 류임상 </t>
  </si>
  <si>
    <t xml:space="preserve"> 기형선 </t>
  </si>
  <si>
    <t>E10571</t>
  </si>
  <si>
    <t>부가세제외</t>
    <phoneticPr fontId="2" type="noConversion"/>
  </si>
  <si>
    <t>매출액</t>
    <phoneticPr fontId="2" type="noConversion"/>
  </si>
  <si>
    <t>순액</t>
    <phoneticPr fontId="2" type="noConversion"/>
  </si>
  <si>
    <t>수수료율</t>
    <phoneticPr fontId="2" type="noConversion"/>
  </si>
  <si>
    <t>18년 12월 미청구액</t>
    <phoneticPr fontId="2" type="noConversion"/>
  </si>
  <si>
    <t>1월 28일까지 이데일리 DB 매출현황</t>
    <phoneticPr fontId="2" type="noConversion"/>
  </si>
  <si>
    <t>총청구예정액</t>
    <phoneticPr fontId="2" type="noConversion"/>
  </si>
  <si>
    <t>황혜주</t>
  </si>
  <si>
    <t>010-6665-2164</t>
  </si>
  <si>
    <t>E11228</t>
    <phoneticPr fontId="2" type="noConversion"/>
  </si>
  <si>
    <t>남한나</t>
  </si>
  <si>
    <t>010-7768-3690</t>
  </si>
  <si>
    <t>hanna</t>
    <phoneticPr fontId="2" type="noConversion"/>
  </si>
  <si>
    <t>윤종혁</t>
  </si>
  <si>
    <t>010-2296-4018</t>
  </si>
  <si>
    <t>wistree</t>
    <phoneticPr fontId="2" type="noConversion"/>
  </si>
  <si>
    <t>총계약금액</t>
    <phoneticPr fontId="2" type="noConversion"/>
  </si>
  <si>
    <t>총계약금액(VAT미포함)</t>
    <phoneticPr fontId="2" type="noConversion"/>
  </si>
  <si>
    <t>정산금액</t>
    <phoneticPr fontId="2" type="noConversion"/>
  </si>
  <si>
    <t>NO</t>
    <phoneticPr fontId="2" type="noConversion"/>
  </si>
  <si>
    <t>고객명</t>
    <phoneticPr fontId="2" type="noConversion"/>
  </si>
  <si>
    <t>전화번호</t>
    <phoneticPr fontId="2" type="noConversion"/>
  </si>
  <si>
    <t>계약일(취소일)</t>
    <phoneticPr fontId="2" type="noConversion"/>
  </si>
  <si>
    <t>원계약일</t>
    <phoneticPr fontId="2" type="noConversion"/>
  </si>
  <si>
    <t>계약금액(VAT미포함)</t>
    <phoneticPr fontId="2" type="noConversion"/>
  </si>
  <si>
    <t>김영희</t>
  </si>
  <si>
    <t>010-4346-2616</t>
  </si>
  <si>
    <t>E11297</t>
    <phoneticPr fontId="2" type="noConversion"/>
  </si>
  <si>
    <t>박문하</t>
  </si>
  <si>
    <t>E10934</t>
    <phoneticPr fontId="2" type="noConversion"/>
  </si>
  <si>
    <t>심기섭</t>
  </si>
  <si>
    <t>010-4598-4570</t>
  </si>
  <si>
    <t xml:space="preserve">E11225 </t>
    <phoneticPr fontId="2" type="noConversion"/>
  </si>
  <si>
    <t>권충혁</t>
  </si>
  <si>
    <t>010-9990-5892</t>
  </si>
  <si>
    <t>E10871</t>
    <phoneticPr fontId="2" type="noConversion"/>
  </si>
  <si>
    <t>전종이</t>
  </si>
  <si>
    <t>010-8540-0757</t>
  </si>
  <si>
    <t>E11204</t>
    <phoneticPr fontId="2" type="noConversion"/>
  </si>
  <si>
    <t>이명찬</t>
  </si>
  <si>
    <t>010-5653-6704</t>
  </si>
  <si>
    <t>E11238</t>
    <phoneticPr fontId="2" type="noConversion"/>
  </si>
  <si>
    <t>김경민</t>
  </si>
  <si>
    <t>010-2322-9582</t>
  </si>
  <si>
    <t>E10380</t>
    <phoneticPr fontId="2" type="noConversion"/>
  </si>
  <si>
    <t>송명호</t>
  </si>
  <si>
    <t>010-6727-1005</t>
  </si>
  <si>
    <t>E11396</t>
    <phoneticPr fontId="2" type="noConversion"/>
  </si>
  <si>
    <t>임명화</t>
  </si>
  <si>
    <t>010-8633-9260</t>
  </si>
  <si>
    <t>E11343</t>
    <phoneticPr fontId="2" type="noConversion"/>
  </si>
  <si>
    <t>김미란</t>
  </si>
  <si>
    <t>010-7378-1181</t>
  </si>
  <si>
    <t>nan1117</t>
    <phoneticPr fontId="2" type="noConversion"/>
  </si>
  <si>
    <t>박태모</t>
  </si>
  <si>
    <t>010-7247-3838</t>
  </si>
  <si>
    <t>E11233</t>
    <phoneticPr fontId="2" type="noConversion"/>
  </si>
  <si>
    <t xml:space="preserve"> 정연기 </t>
  </si>
  <si>
    <t>010-3043-0003</t>
  </si>
  <si>
    <t>E10192</t>
  </si>
  <si>
    <t xml:space="preserve"> 손정우 </t>
  </si>
  <si>
    <t>010-7546-7884</t>
  </si>
  <si>
    <t>E11566</t>
  </si>
  <si>
    <t xml:space="preserve"> 박수환 </t>
  </si>
  <si>
    <t>010-8206-5922</t>
  </si>
  <si>
    <t>E11414</t>
  </si>
  <si>
    <t xml:space="preserve"> 김은수 </t>
  </si>
  <si>
    <t>010-3896-8705</t>
  </si>
  <si>
    <t>E11706</t>
  </si>
  <si>
    <t xml:space="preserve">2019년 </t>
    <phoneticPr fontId="2" type="noConversion"/>
  </si>
  <si>
    <t>1월</t>
    <phoneticPr fontId="2" type="noConversion"/>
  </si>
  <si>
    <t>총게약금액(VAT미포함)</t>
    <phoneticPr fontId="2" type="noConversion"/>
  </si>
  <si>
    <t>정산금액(12%)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</si>
</sst>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41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8" xfId="0" applyBorder="1">
      <alignment vertical="center"/>
    </xf>
    <xf numFmtId="41" fontId="0" fillId="2" borderId="11" xfId="1" applyFont="1" applyFill="1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41" fontId="0" fillId="0" borderId="5" xfId="1" applyFont="1" applyFill="1" applyBorder="1">
      <alignment vertical="center"/>
    </xf>
    <xf numFmtId="41" fontId="0" fillId="0" borderId="1" xfId="1" applyFon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Fill="1" applyBorder="1" applyAlignment="1">
      <alignment horizontal="left" vertical="center"/>
    </xf>
    <xf numFmtId="0" fontId="0" fillId="0" borderId="16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11" xfId="0" applyFill="1" applyBorder="1" applyAlignment="1">
      <alignment vertical="center" wrapText="1"/>
    </xf>
    <xf numFmtId="0" fontId="0" fillId="0" borderId="11" xfId="0" quotePrefix="1" applyBorder="1">
      <alignment vertical="center"/>
    </xf>
    <xf numFmtId="0" fontId="0" fillId="0" borderId="17" xfId="0" applyFill="1" applyBorder="1">
      <alignment vertical="center"/>
    </xf>
    <xf numFmtId="41" fontId="0" fillId="0" borderId="16" xfId="1" applyFont="1" applyFill="1" applyBorder="1">
      <alignment vertical="center"/>
    </xf>
    <xf numFmtId="0" fontId="0" fillId="0" borderId="16" xfId="0" applyFill="1" applyBorder="1" applyAlignment="1">
      <alignment horizontal="left" vertical="center"/>
    </xf>
    <xf numFmtId="0" fontId="0" fillId="0" borderId="16" xfId="0" quotePrefix="1" applyBorder="1">
      <alignment vertical="center"/>
    </xf>
    <xf numFmtId="0" fontId="0" fillId="0" borderId="18" xfId="0" applyFill="1" applyBorder="1">
      <alignment vertical="center"/>
    </xf>
    <xf numFmtId="0" fontId="0" fillId="0" borderId="14" xfId="0" applyFill="1" applyBorder="1">
      <alignment vertical="center"/>
    </xf>
    <xf numFmtId="41" fontId="0" fillId="0" borderId="14" xfId="1" applyFont="1" applyFill="1" applyBorder="1">
      <alignment vertical="center"/>
    </xf>
    <xf numFmtId="0" fontId="0" fillId="0" borderId="14" xfId="0" quotePrefix="1" applyBorder="1">
      <alignment vertical="center"/>
    </xf>
    <xf numFmtId="0" fontId="0" fillId="0" borderId="15" xfId="0" applyFill="1" applyBorder="1">
      <alignment vertical="center"/>
    </xf>
    <xf numFmtId="0" fontId="3" fillId="0" borderId="8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0" fillId="0" borderId="5" xfId="0" quotePrefix="1" applyBorder="1">
      <alignment vertical="center"/>
    </xf>
    <xf numFmtId="0" fontId="0" fillId="0" borderId="16" xfId="0" quotePrefix="1" applyBorder="1" applyAlignment="1">
      <alignment vertical="center" wrapText="1"/>
    </xf>
    <xf numFmtId="0" fontId="3" fillId="0" borderId="12" xfId="0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12" xfId="0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41" fontId="0" fillId="2" borderId="16" xfId="1" applyFont="1" applyFill="1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23" xfId="0" applyBorder="1">
      <alignment vertical="center"/>
    </xf>
    <xf numFmtId="0" fontId="0" fillId="0" borderId="19" xfId="0" applyBorder="1">
      <alignment vertical="center"/>
    </xf>
    <xf numFmtId="0" fontId="0" fillId="0" borderId="24" xfId="0" applyBorder="1">
      <alignment vertical="center"/>
    </xf>
    <xf numFmtId="0" fontId="0" fillId="0" borderId="20" xfId="0" applyBorder="1">
      <alignment vertical="center"/>
    </xf>
    <xf numFmtId="0" fontId="0" fillId="3" borderId="9" xfId="0" applyFill="1" applyBorder="1">
      <alignment vertical="center"/>
    </xf>
    <xf numFmtId="0" fontId="0" fillId="2" borderId="9" xfId="0" applyFill="1" applyBorder="1">
      <alignment vertical="center"/>
    </xf>
    <xf numFmtId="41" fontId="0" fillId="0" borderId="0" xfId="1" applyFont="1">
      <alignment vertical="center"/>
    </xf>
    <xf numFmtId="0" fontId="0" fillId="2" borderId="19" xfId="0" applyFill="1" applyBorder="1">
      <alignment vertical="center"/>
    </xf>
    <xf numFmtId="41" fontId="0" fillId="0" borderId="1" xfId="1" applyFont="1" applyBorder="1">
      <alignment vertical="center"/>
    </xf>
    <xf numFmtId="0" fontId="0" fillId="0" borderId="25" xfId="0" applyBorder="1">
      <alignment vertical="center"/>
    </xf>
    <xf numFmtId="176" fontId="0" fillId="2" borderId="1" xfId="1" applyNumberFormat="1" applyFont="1" applyFill="1" applyBorder="1">
      <alignment vertical="center"/>
    </xf>
    <xf numFmtId="176" fontId="0" fillId="2" borderId="3" xfId="1" applyNumberFormat="1" applyFont="1" applyFill="1" applyBorder="1">
      <alignment vertical="center"/>
    </xf>
    <xf numFmtId="0" fontId="0" fillId="0" borderId="0" xfId="0" applyFill="1">
      <alignment vertical="center"/>
    </xf>
    <xf numFmtId="176" fontId="0" fillId="0" borderId="5" xfId="1" applyNumberFormat="1" applyFont="1" applyFill="1" applyBorder="1">
      <alignment vertical="center"/>
    </xf>
    <xf numFmtId="176" fontId="0" fillId="0" borderId="16" xfId="1" applyNumberFormat="1" applyFont="1" applyFill="1" applyBorder="1">
      <alignment vertical="center"/>
    </xf>
    <xf numFmtId="176" fontId="0" fillId="2" borderId="11" xfId="1" applyNumberFormat="1" applyFont="1" applyFill="1" applyBorder="1">
      <alignment vertical="center"/>
    </xf>
    <xf numFmtId="0" fontId="0" fillId="3" borderId="0" xfId="0" applyFill="1" applyAlignment="1">
      <alignment horizontal="left" vertical="center"/>
    </xf>
    <xf numFmtId="176" fontId="0" fillId="0" borderId="1" xfId="1" applyNumberFormat="1" applyFont="1" applyFill="1" applyBorder="1">
      <alignment vertical="center"/>
    </xf>
    <xf numFmtId="176" fontId="0" fillId="0" borderId="11" xfId="1" applyNumberFormat="1" applyFont="1" applyFill="1" applyBorder="1">
      <alignment vertical="center"/>
    </xf>
    <xf numFmtId="176" fontId="0" fillId="2" borderId="14" xfId="1" applyNumberFormat="1" applyFont="1" applyFill="1" applyBorder="1">
      <alignment vertical="center"/>
    </xf>
    <xf numFmtId="177" fontId="0" fillId="0" borderId="7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177" fontId="0" fillId="0" borderId="4" xfId="0" applyNumberFormat="1" applyFill="1" applyBorder="1">
      <alignment vertical="center"/>
    </xf>
    <xf numFmtId="177" fontId="0" fillId="0" borderId="17" xfId="0" applyNumberFormat="1" applyFill="1" applyBorder="1">
      <alignment vertical="center"/>
    </xf>
    <xf numFmtId="176" fontId="0" fillId="2" borderId="2" xfId="1" applyNumberFormat="1" applyFont="1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41" fontId="0" fillId="0" borderId="0" xfId="1" applyFont="1" applyAlignment="1">
      <alignment horizontal="left" vertical="center"/>
    </xf>
    <xf numFmtId="41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41" fontId="5" fillId="3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>
      <alignment vertical="center"/>
    </xf>
    <xf numFmtId="41" fontId="0" fillId="3" borderId="1" xfId="1" applyFont="1" applyFill="1" applyBorder="1">
      <alignment vertical="center"/>
    </xf>
    <xf numFmtId="41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0" fontId="0" fillId="3" borderId="1" xfId="0" quotePrefix="1" applyFill="1" applyBorder="1">
      <alignment vertical="center"/>
    </xf>
    <xf numFmtId="41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4" fontId="0" fillId="0" borderId="1" xfId="0" applyNumberFormat="1" applyBorder="1" applyAlignment="1">
      <alignment vertical="center" wrapText="1"/>
    </xf>
    <xf numFmtId="177" fontId="0" fillId="0" borderId="19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D6A0-A43A-466D-9DD9-F461335A82F6}">
  <dimension ref="B1:M76"/>
  <sheetViews>
    <sheetView tabSelected="1" view="pageBreakPreview" zoomScale="80" zoomScaleNormal="100" zoomScaleSheetLayoutView="80" workbookViewId="0">
      <selection activeCell="H76" sqref="H76:I76"/>
    </sheetView>
  </sheetViews>
  <sheetFormatPr defaultRowHeight="17.399999999999999" x14ac:dyDescent="0.4"/>
  <cols>
    <col min="2" max="2" width="5.09765625" bestFit="1" customWidth="1"/>
    <col min="3" max="3" width="14.5" style="98" bestFit="1" customWidth="1"/>
    <col min="4" max="4" width="22.5" bestFit="1" customWidth="1"/>
    <col min="5" max="5" width="14.3984375" customWidth="1"/>
    <col min="6" max="6" width="12.3984375" bestFit="1" customWidth="1"/>
    <col min="7" max="7" width="14.8984375" bestFit="1" customWidth="1"/>
    <col min="8" max="8" width="14.5" style="63" bestFit="1" customWidth="1"/>
    <col min="9" max="9" width="20.3984375" style="63" bestFit="1" customWidth="1"/>
    <col min="10" max="10" width="16.3984375" bestFit="1" customWidth="1"/>
    <col min="11" max="11" width="15.09765625" bestFit="1" customWidth="1"/>
    <col min="13" max="13" width="12.09765625" bestFit="1" customWidth="1"/>
  </cols>
  <sheetData>
    <row r="1" spans="2:9" x14ac:dyDescent="0.4">
      <c r="C1" s="98" t="s">
        <v>660</v>
      </c>
      <c r="D1" t="s">
        <v>661</v>
      </c>
    </row>
    <row r="3" spans="2:9" x14ac:dyDescent="0.4">
      <c r="C3" s="87" t="s">
        <v>607</v>
      </c>
      <c r="D3" s="7"/>
      <c r="E3" s="7" t="s">
        <v>662</v>
      </c>
      <c r="F3" s="7"/>
      <c r="G3" s="7" t="s">
        <v>663</v>
      </c>
    </row>
    <row r="4" spans="2:9" x14ac:dyDescent="0.4">
      <c r="C4" s="96">
        <f>H76</f>
        <v>219078424</v>
      </c>
      <c r="D4" s="7"/>
      <c r="E4" s="84">
        <f>I76</f>
        <v>199162209</v>
      </c>
      <c r="F4" s="7"/>
      <c r="G4" s="84">
        <f>J76</f>
        <v>23899465.079999998</v>
      </c>
    </row>
    <row r="5" spans="2:9" x14ac:dyDescent="0.4">
      <c r="G5" s="100"/>
    </row>
    <row r="6" spans="2:9" x14ac:dyDescent="0.4">
      <c r="B6" s="7" t="s">
        <v>610</v>
      </c>
      <c r="C6" s="87" t="s">
        <v>611</v>
      </c>
      <c r="D6" s="7" t="s">
        <v>612</v>
      </c>
      <c r="E6" s="7" t="s">
        <v>613</v>
      </c>
      <c r="F6" s="7" t="s">
        <v>614</v>
      </c>
      <c r="G6" s="7" t="s">
        <v>429</v>
      </c>
      <c r="H6" s="65" t="s">
        <v>425</v>
      </c>
      <c r="I6" s="65" t="s">
        <v>615</v>
      </c>
    </row>
    <row r="7" spans="2:9" s="94" customFormat="1" x14ac:dyDescent="0.4">
      <c r="B7" s="7">
        <v>143</v>
      </c>
      <c r="C7" s="87" t="str">
        <f>환불!J3</f>
        <v>박형렬</v>
      </c>
      <c r="D7" s="7" t="str">
        <f>환불!K3</f>
        <v>010-5401-9061</v>
      </c>
      <c r="E7" s="97">
        <v>43467</v>
      </c>
      <c r="F7" s="97">
        <v>43383</v>
      </c>
      <c r="G7" s="7" t="str">
        <f>환불!M3</f>
        <v>E10321</v>
      </c>
      <c r="H7" s="65">
        <f>환불!I3+200000+49448+500+40+5</f>
        <v>-3555486</v>
      </c>
      <c r="I7" s="4">
        <f>ROUND(H7/1.1,0)</f>
        <v>-3232260</v>
      </c>
    </row>
    <row r="8" spans="2:9" s="94" customFormat="1" x14ac:dyDescent="0.4">
      <c r="B8" s="7">
        <v>144</v>
      </c>
      <c r="C8" s="87" t="str">
        <f>환불!J4</f>
        <v>박문하</v>
      </c>
      <c r="D8" s="7" t="str">
        <f>환불!K4</f>
        <v>010-5125-2583</v>
      </c>
      <c r="E8" s="97">
        <v>43467</v>
      </c>
      <c r="F8" s="97">
        <v>43460</v>
      </c>
      <c r="G8" s="7" t="str">
        <f>환불!M4</f>
        <v>E10934</v>
      </c>
      <c r="H8" s="65">
        <f>환불!I4</f>
        <v>-2983562</v>
      </c>
      <c r="I8" s="4">
        <f>ROUND(H8/1.1,0)</f>
        <v>-2712329</v>
      </c>
    </row>
    <row r="9" spans="2:9" s="94" customFormat="1" x14ac:dyDescent="0.4">
      <c r="B9" s="7">
        <v>145</v>
      </c>
      <c r="C9" s="87" t="str">
        <f>매출!F3</f>
        <v>윤용식</v>
      </c>
      <c r="D9" s="7" t="str">
        <f>매출!G3</f>
        <v>010-4613-8133</v>
      </c>
      <c r="E9" s="97">
        <v>43469</v>
      </c>
      <c r="F9" s="97"/>
      <c r="G9" s="7" t="str">
        <f>매출!I3</f>
        <v>yoonmbc</v>
      </c>
      <c r="H9" s="65">
        <f>매출!E3</f>
        <v>3000000</v>
      </c>
      <c r="I9" s="4">
        <f>ROUND(H9/1.1,0)</f>
        <v>2727273</v>
      </c>
    </row>
    <row r="10" spans="2:9" s="94" customFormat="1" x14ac:dyDescent="0.4">
      <c r="B10" s="7">
        <v>146</v>
      </c>
      <c r="C10" s="87" t="str">
        <f>환불!J5</f>
        <v>김정익</v>
      </c>
      <c r="D10" s="7" t="str">
        <f>환불!K5</f>
        <v>010-6403-2048</v>
      </c>
      <c r="E10" s="97">
        <v>43469</v>
      </c>
      <c r="F10" s="97">
        <v>43413</v>
      </c>
      <c r="G10" s="7" t="str">
        <f>환불!M5</f>
        <v>E10764</v>
      </c>
      <c r="H10" s="65">
        <f>환불!I5</f>
        <v>-1776924</v>
      </c>
      <c r="I10" s="4">
        <f>ROUND(H10/1.1,0)</f>
        <v>-1615385</v>
      </c>
    </row>
    <row r="11" spans="2:9" s="94" customFormat="1" x14ac:dyDescent="0.4">
      <c r="B11" s="7">
        <v>147</v>
      </c>
      <c r="C11" s="87" t="str">
        <f>매출!F4</f>
        <v>김덕영</v>
      </c>
      <c r="D11" s="7" t="str">
        <f>매출!G4</f>
        <v>010-3737-2153</v>
      </c>
      <c r="E11" s="97">
        <v>43472</v>
      </c>
      <c r="F11" s="97"/>
      <c r="G11" s="7" t="str">
        <f>매출!I4</f>
        <v>E11322</v>
      </c>
      <c r="H11" s="65">
        <f>매출!E4</f>
        <v>6000000</v>
      </c>
      <c r="I11" s="4">
        <f>ROUND(H11/1.1,0)</f>
        <v>5454545</v>
      </c>
    </row>
    <row r="12" spans="2:9" s="94" customFormat="1" x14ac:dyDescent="0.4">
      <c r="B12" s="7">
        <v>148</v>
      </c>
      <c r="C12" s="87" t="str">
        <f>매출!F5</f>
        <v>노영오</v>
      </c>
      <c r="D12" s="7" t="str">
        <f>매출!G5</f>
        <v>010-4023-6617</v>
      </c>
      <c r="E12" s="97">
        <v>43472</v>
      </c>
      <c r="F12" s="97"/>
      <c r="G12" s="7" t="str">
        <f>매출!I5</f>
        <v>E11356</v>
      </c>
      <c r="H12" s="65">
        <f>매출!E5</f>
        <v>1700000</v>
      </c>
      <c r="I12" s="4">
        <f>ROUND(H12/1.1,0)</f>
        <v>1545455</v>
      </c>
    </row>
    <row r="13" spans="2:9" s="94" customFormat="1" x14ac:dyDescent="0.4">
      <c r="B13" s="7">
        <v>149</v>
      </c>
      <c r="C13" s="87" t="str">
        <f>환불!J6</f>
        <v>오종석</v>
      </c>
      <c r="D13" s="7" t="str">
        <f>환불!K6</f>
        <v>010-5114-4328</v>
      </c>
      <c r="E13" s="97">
        <v>43472</v>
      </c>
      <c r="F13" s="97">
        <v>43390</v>
      </c>
      <c r="G13" s="7" t="str">
        <f>환불!M6</f>
        <v>cherydew</v>
      </c>
      <c r="H13" s="65">
        <f>환불!I6</f>
        <v>-4253425</v>
      </c>
      <c r="I13" s="4">
        <f>ROUND(H13/1.1,0)</f>
        <v>-3866750</v>
      </c>
    </row>
    <row r="14" spans="2:9" s="94" customFormat="1" x14ac:dyDescent="0.4">
      <c r="B14" s="7">
        <v>150</v>
      </c>
      <c r="C14" s="87" t="str">
        <f>매출!F6</f>
        <v>문성희</v>
      </c>
      <c r="D14" s="7" t="str">
        <f>매출!G6</f>
        <v>010-8792-1078</v>
      </c>
      <c r="E14" s="97">
        <v>43473</v>
      </c>
      <c r="F14" s="97"/>
      <c r="G14" s="7" t="str">
        <f>매출!I6</f>
        <v>E11386</v>
      </c>
      <c r="H14" s="65">
        <f>매출!E6</f>
        <v>5000000</v>
      </c>
      <c r="I14" s="4">
        <f>ROUND(H14/1.1,0)</f>
        <v>4545455</v>
      </c>
    </row>
    <row r="15" spans="2:9" s="94" customFormat="1" x14ac:dyDescent="0.4">
      <c r="B15" s="7">
        <v>151</v>
      </c>
      <c r="C15" s="87" t="str">
        <f>매출!F7</f>
        <v>박순희</v>
      </c>
      <c r="D15" s="7" t="str">
        <f>매출!G7</f>
        <v>010-5215-6534</v>
      </c>
      <c r="E15" s="97">
        <v>43474</v>
      </c>
      <c r="F15" s="97"/>
      <c r="G15" s="7" t="str">
        <f>매출!I7</f>
        <v>E10355</v>
      </c>
      <c r="H15" s="65">
        <f>매출!E7</f>
        <v>2200000</v>
      </c>
      <c r="I15" s="4">
        <f>ROUND(H15/1.1,0)</f>
        <v>2000000</v>
      </c>
    </row>
    <row r="16" spans="2:9" s="94" customFormat="1" x14ac:dyDescent="0.4">
      <c r="B16" s="7">
        <v>152</v>
      </c>
      <c r="C16" s="87" t="str">
        <f>매출!F8</f>
        <v>류인태</v>
      </c>
      <c r="D16" s="7" t="str">
        <f>매출!G8</f>
        <v>010-6856-0413</v>
      </c>
      <c r="E16" s="101">
        <v>43475</v>
      </c>
      <c r="F16" s="101"/>
      <c r="G16" s="7" t="str">
        <f>매출!I8</f>
        <v>E11469</v>
      </c>
      <c r="H16" s="65">
        <f>매출!E8</f>
        <v>3000000</v>
      </c>
      <c r="I16" s="4">
        <f>ROUND(H16/1.1,0)</f>
        <v>2727273</v>
      </c>
    </row>
    <row r="17" spans="2:10" s="94" customFormat="1" x14ac:dyDescent="0.4">
      <c r="B17" s="7">
        <v>153</v>
      </c>
      <c r="C17" s="87" t="str">
        <f>매출!F9</f>
        <v xml:space="preserve"> 하재충 </v>
      </c>
      <c r="D17" s="7" t="str">
        <f>매출!G9</f>
        <v>010-6767-0585</v>
      </c>
      <c r="E17" s="97">
        <v>43476</v>
      </c>
      <c r="F17" s="97"/>
      <c r="G17" s="7" t="str">
        <f>매출!I9</f>
        <v>E11500</v>
      </c>
      <c r="H17" s="65">
        <f>매출!E9</f>
        <v>4000000</v>
      </c>
      <c r="I17" s="4">
        <f>ROUND(H17/1.1,0)</f>
        <v>3636364</v>
      </c>
    </row>
    <row r="18" spans="2:10" s="94" customFormat="1" x14ac:dyDescent="0.4">
      <c r="B18" s="7">
        <v>154</v>
      </c>
      <c r="C18" s="87" t="str">
        <f>매출!F10</f>
        <v xml:space="preserve"> 조미애 </v>
      </c>
      <c r="D18" s="7" t="str">
        <f>매출!G10</f>
        <v>010-3220-4080</v>
      </c>
      <c r="E18" s="97">
        <v>43476</v>
      </c>
      <c r="F18" s="97"/>
      <c r="G18" s="7" t="str">
        <f>매출!I10</f>
        <v>E11643</v>
      </c>
      <c r="H18" s="65">
        <f>매출!E10</f>
        <v>3000000</v>
      </c>
      <c r="I18" s="4">
        <f>ROUND(H18/1.1,0)</f>
        <v>2727273</v>
      </c>
    </row>
    <row r="19" spans="2:10" s="94" customFormat="1" x14ac:dyDescent="0.4">
      <c r="B19" s="7">
        <v>155</v>
      </c>
      <c r="C19" s="87" t="str">
        <f>매출!F11</f>
        <v xml:space="preserve"> 조은래 </v>
      </c>
      <c r="D19" s="7" t="str">
        <f>매출!G11</f>
        <v>010-9282-9779</v>
      </c>
      <c r="E19" s="97">
        <v>43476</v>
      </c>
      <c r="F19" s="97"/>
      <c r="G19" s="7" t="str">
        <f>매출!I11</f>
        <v>E11433</v>
      </c>
      <c r="H19" s="65">
        <f>매출!E11</f>
        <v>3000000</v>
      </c>
      <c r="I19" s="4">
        <f>ROUND(H19/1.1,0)</f>
        <v>2727273</v>
      </c>
    </row>
    <row r="20" spans="2:10" s="94" customFormat="1" x14ac:dyDescent="0.4">
      <c r="B20" s="7">
        <v>156</v>
      </c>
      <c r="C20" s="87" t="str">
        <f>매출!F12</f>
        <v xml:space="preserve"> 백용석 </v>
      </c>
      <c r="D20" s="7" t="str">
        <f>매출!G12</f>
        <v>010-8879-0135</v>
      </c>
      <c r="E20" s="97">
        <v>43479</v>
      </c>
      <c r="F20" s="97"/>
      <c r="G20" s="7" t="str">
        <f>매출!I12</f>
        <v>yong7540</v>
      </c>
      <c r="H20" s="65">
        <f>매출!E12</f>
        <v>6000000</v>
      </c>
      <c r="I20" s="4">
        <f>ROUND(H20/1.1,0)</f>
        <v>5454545</v>
      </c>
    </row>
    <row r="21" spans="2:10" x14ac:dyDescent="0.4">
      <c r="B21" s="7">
        <v>157</v>
      </c>
      <c r="C21" s="87" t="str">
        <f>매출!F13</f>
        <v xml:space="preserve"> 이종덕 </v>
      </c>
      <c r="D21" s="7" t="str">
        <f>매출!G13</f>
        <v>010-3397-3434</v>
      </c>
      <c r="E21" s="97">
        <v>43480</v>
      </c>
      <c r="F21" s="97"/>
      <c r="G21" s="7" t="str">
        <f>매출!I13</f>
        <v>E11015</v>
      </c>
      <c r="H21" s="65">
        <f>매출!E13</f>
        <v>6000000</v>
      </c>
      <c r="I21" s="4">
        <f>ROUND(H21/1.1,0)</f>
        <v>5454545</v>
      </c>
    </row>
    <row r="22" spans="2:10" x14ac:dyDescent="0.4">
      <c r="B22" s="7">
        <v>158</v>
      </c>
      <c r="C22" s="87" t="str">
        <f>환불!J7</f>
        <v xml:space="preserve"> 장명희 </v>
      </c>
      <c r="D22" s="7" t="str">
        <f>환불!K7</f>
        <v>010-8675-0641</v>
      </c>
      <c r="E22" s="97">
        <v>43481</v>
      </c>
      <c r="F22" s="97">
        <v>43433</v>
      </c>
      <c r="G22" s="7" t="str">
        <f>환불!M7</f>
        <v>E10922</v>
      </c>
      <c r="H22" s="65">
        <f>환불!I7</f>
        <v>-2716849</v>
      </c>
      <c r="I22" s="4">
        <f>ROUND(H22/1.1,0)</f>
        <v>-2469863</v>
      </c>
      <c r="J22" s="100"/>
    </row>
    <row r="23" spans="2:10" x14ac:dyDescent="0.4">
      <c r="B23" s="7">
        <v>159</v>
      </c>
      <c r="C23" s="87" t="str">
        <f>환불!J8</f>
        <v xml:space="preserve"> 박재현 </v>
      </c>
      <c r="D23" s="7" t="str">
        <f>환불!K8</f>
        <v>010-2529-8339</v>
      </c>
      <c r="E23" s="97">
        <v>43481</v>
      </c>
      <c r="F23" s="97">
        <v>43434</v>
      </c>
      <c r="G23" s="7" t="str">
        <f>환불!M8</f>
        <v>E10836</v>
      </c>
      <c r="H23" s="65">
        <f>환불!I8</f>
        <v>-3556849</v>
      </c>
      <c r="I23" s="4">
        <f>ROUND(H23/1.1,0)</f>
        <v>-3233499</v>
      </c>
      <c r="J23" s="100"/>
    </row>
    <row r="24" spans="2:10" x14ac:dyDescent="0.4">
      <c r="B24" s="7">
        <v>160</v>
      </c>
      <c r="C24" s="87" t="str">
        <f>매출!F14</f>
        <v xml:space="preserve"> 김현중 </v>
      </c>
      <c r="D24" s="7" t="str">
        <f>매출!G14</f>
        <v>010-4357-6610</v>
      </c>
      <c r="E24" s="97">
        <v>43482</v>
      </c>
      <c r="F24" s="97"/>
      <c r="G24" s="7" t="str">
        <f>매출!I14</f>
        <v>E11108</v>
      </c>
      <c r="H24" s="65">
        <f>매출!E14</f>
        <v>1000000</v>
      </c>
      <c r="I24" s="4">
        <f>ROUND(H24/1.1,0)</f>
        <v>909091</v>
      </c>
    </row>
    <row r="25" spans="2:10" x14ac:dyDescent="0.4">
      <c r="B25" s="7">
        <v>161</v>
      </c>
      <c r="C25" s="87" t="str">
        <f>매출!F15</f>
        <v xml:space="preserve"> 홍정표 </v>
      </c>
      <c r="D25" s="7" t="str">
        <f>매출!G15</f>
        <v>010-8798-4743</v>
      </c>
      <c r="E25" s="97">
        <v>43482</v>
      </c>
      <c r="F25" s="97"/>
      <c r="G25" s="7" t="str">
        <f>매출!I15</f>
        <v>E11323</v>
      </c>
      <c r="H25" s="65">
        <f>매출!E15</f>
        <v>7000000</v>
      </c>
      <c r="I25" s="4">
        <f>ROUND(H25/1.1,0)</f>
        <v>6363636</v>
      </c>
    </row>
    <row r="26" spans="2:10" x14ac:dyDescent="0.4">
      <c r="B26" s="7">
        <v>162</v>
      </c>
      <c r="C26" s="87" t="str">
        <f>매출!F16</f>
        <v xml:space="preserve"> 박호섭 </v>
      </c>
      <c r="D26" s="7" t="str">
        <f>매출!G16</f>
        <v>010-6765-5202</v>
      </c>
      <c r="E26" s="97">
        <v>43482</v>
      </c>
      <c r="F26" s="97"/>
      <c r="G26" s="7" t="str">
        <f>매출!I16</f>
        <v>E11494</v>
      </c>
      <c r="H26" s="65">
        <f>매출!E16</f>
        <v>3000000</v>
      </c>
      <c r="I26" s="4">
        <f>ROUND(H26/1.1,0)</f>
        <v>2727273</v>
      </c>
    </row>
    <row r="27" spans="2:10" x14ac:dyDescent="0.4">
      <c r="B27" s="7">
        <v>163</v>
      </c>
      <c r="C27" s="87" t="str">
        <f>매출!F17</f>
        <v xml:space="preserve"> 안영숙 </v>
      </c>
      <c r="D27" s="7" t="str">
        <f>매출!G17</f>
        <v>010-5319-0007</v>
      </c>
      <c r="E27" s="97">
        <v>43482</v>
      </c>
      <c r="F27" s="97"/>
      <c r="G27" s="7" t="str">
        <f>매출!I17</f>
        <v>E11443</v>
      </c>
      <c r="H27" s="65">
        <f>매출!E17</f>
        <v>4000000</v>
      </c>
      <c r="I27" s="4">
        <f>ROUND(H27/1.1,0)</f>
        <v>3636364</v>
      </c>
    </row>
    <row r="28" spans="2:10" x14ac:dyDescent="0.4">
      <c r="B28" s="7">
        <v>164</v>
      </c>
      <c r="C28" s="87" t="str">
        <f>매출!F18</f>
        <v xml:space="preserve"> 박철우 </v>
      </c>
      <c r="D28" s="7" t="str">
        <f>매출!G18</f>
        <v>010-5337-3241</v>
      </c>
      <c r="E28" s="97">
        <v>43482</v>
      </c>
      <c r="F28" s="97"/>
      <c r="G28" s="7" t="str">
        <f>매출!I18</f>
        <v>E11619</v>
      </c>
      <c r="H28" s="65">
        <f>매출!E18</f>
        <v>5000000</v>
      </c>
      <c r="I28" s="4">
        <f>ROUND(H28/1.1,0)</f>
        <v>4545455</v>
      </c>
    </row>
    <row r="29" spans="2:10" x14ac:dyDescent="0.4">
      <c r="B29" s="7">
        <v>165</v>
      </c>
      <c r="C29" s="87" t="str">
        <f>매출!F19</f>
        <v xml:space="preserve">석남영 </v>
      </c>
      <c r="D29" s="7" t="str">
        <f>매출!G19</f>
        <v>010-9774-5009</v>
      </c>
      <c r="E29" s="97">
        <v>43483</v>
      </c>
      <c r="F29" s="97"/>
      <c r="G29" s="7" t="str">
        <f>매출!I19</f>
        <v>E11515</v>
      </c>
      <c r="H29" s="65">
        <f>매출!E19</f>
        <v>3300000</v>
      </c>
      <c r="I29" s="4">
        <f>ROUND(H29/1.1,0)</f>
        <v>3000000</v>
      </c>
    </row>
    <row r="30" spans="2:10" x14ac:dyDescent="0.4">
      <c r="B30" s="7">
        <v>166</v>
      </c>
      <c r="C30" s="87" t="str">
        <f>매출!F20</f>
        <v xml:space="preserve">이은주 </v>
      </c>
      <c r="D30" s="7" t="str">
        <f>매출!G20</f>
        <v>010-8663-2355</v>
      </c>
      <c r="E30" s="97">
        <v>43483</v>
      </c>
      <c r="F30" s="97"/>
      <c r="G30" s="7" t="str">
        <f>매출!I20</f>
        <v>E11159</v>
      </c>
      <c r="H30" s="65">
        <f>매출!E20</f>
        <v>6000000</v>
      </c>
      <c r="I30" s="4">
        <f>ROUND(H30/1.1,0)</f>
        <v>5454545</v>
      </c>
    </row>
    <row r="31" spans="2:10" x14ac:dyDescent="0.4">
      <c r="B31" s="7">
        <v>167</v>
      </c>
      <c r="C31" s="87" t="str">
        <f>매출!F21</f>
        <v xml:space="preserve">한광현 </v>
      </c>
      <c r="D31" s="7" t="str">
        <f>매출!G21</f>
        <v>010-9162-4567</v>
      </c>
      <c r="E31" s="97">
        <v>43483</v>
      </c>
      <c r="F31" s="97"/>
      <c r="G31" s="7" t="str">
        <f>매출!I21</f>
        <v>E11670</v>
      </c>
      <c r="H31" s="65">
        <f>매출!E21</f>
        <v>4000000</v>
      </c>
      <c r="I31" s="4">
        <f>ROUND(H31/1.1,0)</f>
        <v>3636364</v>
      </c>
    </row>
    <row r="32" spans="2:10" x14ac:dyDescent="0.4">
      <c r="B32" s="7">
        <v>168</v>
      </c>
      <c r="C32" s="87" t="str">
        <f>매출!F22</f>
        <v xml:space="preserve">윤영수 </v>
      </c>
      <c r="D32" s="7" t="str">
        <f>매출!G22</f>
        <v>010-5239-7472</v>
      </c>
      <c r="E32" s="97">
        <v>43483</v>
      </c>
      <c r="F32" s="97"/>
      <c r="G32" s="7" t="str">
        <f>매출!I22</f>
        <v>youn530</v>
      </c>
      <c r="H32" s="65">
        <f>매출!E22</f>
        <v>1000000</v>
      </c>
      <c r="I32" s="4">
        <f>ROUND(H32/1.1,0)</f>
        <v>909091</v>
      </c>
    </row>
    <row r="33" spans="2:9" x14ac:dyDescent="0.4">
      <c r="B33" s="7">
        <v>169</v>
      </c>
      <c r="C33" s="87" t="str">
        <f>매출!F23</f>
        <v xml:space="preserve">장명호 </v>
      </c>
      <c r="D33" s="7" t="str">
        <f>매출!G23</f>
        <v>010-5443-0219</v>
      </c>
      <c r="E33" s="97">
        <v>43483</v>
      </c>
      <c r="F33" s="97"/>
      <c r="G33" s="7" t="str">
        <f>매출!I23</f>
        <v>E10964</v>
      </c>
      <c r="H33" s="65">
        <f>매출!E23</f>
        <v>5000000</v>
      </c>
      <c r="I33" s="4">
        <f>ROUND(H33/1.1,0)</f>
        <v>4545455</v>
      </c>
    </row>
    <row r="34" spans="2:9" x14ac:dyDescent="0.4">
      <c r="B34" s="7">
        <v>170</v>
      </c>
      <c r="C34" s="87" t="str">
        <f>매출!F24</f>
        <v xml:space="preserve">이동호 </v>
      </c>
      <c r="D34" s="7" t="str">
        <f>매출!G24</f>
        <v>010-3898-3181</v>
      </c>
      <c r="E34" s="97">
        <v>43484</v>
      </c>
      <c r="F34" s="97"/>
      <c r="G34" s="7" t="str">
        <f>매출!I24</f>
        <v>E10891</v>
      </c>
      <c r="H34" s="65">
        <f>매출!E24</f>
        <v>6000000</v>
      </c>
      <c r="I34" s="4">
        <f>ROUND(H34/1.1,0)</f>
        <v>5454545</v>
      </c>
    </row>
    <row r="35" spans="2:9" x14ac:dyDescent="0.4">
      <c r="B35" s="7">
        <v>171</v>
      </c>
      <c r="C35" s="90" t="s">
        <v>598</v>
      </c>
      <c r="D35" s="89" t="s">
        <v>599</v>
      </c>
      <c r="E35" s="91">
        <v>43485</v>
      </c>
      <c r="F35" s="89"/>
      <c r="G35" s="89" t="s">
        <v>600</v>
      </c>
      <c r="H35" s="92">
        <v>3000000</v>
      </c>
      <c r="I35" s="92">
        <f>ROUND(H35/1.1,0)</f>
        <v>2727273</v>
      </c>
    </row>
    <row r="36" spans="2:9" x14ac:dyDescent="0.4">
      <c r="B36" s="7">
        <v>172</v>
      </c>
      <c r="C36" s="87" t="str">
        <f>매출!F25</f>
        <v xml:space="preserve"> 진우석 </v>
      </c>
      <c r="D36" s="7" t="str">
        <f>매출!G25</f>
        <v>010-2928-7983</v>
      </c>
      <c r="E36" s="97">
        <v>43486</v>
      </c>
      <c r="F36" s="97"/>
      <c r="G36" s="7" t="str">
        <f>매출!I25</f>
        <v>E10629</v>
      </c>
      <c r="H36" s="65">
        <f>매출!E25</f>
        <v>3000000</v>
      </c>
      <c r="I36" s="4">
        <f>ROUND(H36/1.1,0)</f>
        <v>2727273</v>
      </c>
    </row>
    <row r="37" spans="2:9" x14ac:dyDescent="0.4">
      <c r="B37" s="7">
        <v>173</v>
      </c>
      <c r="C37" s="87" t="str">
        <f>매출!F26</f>
        <v xml:space="preserve"> 조진자 </v>
      </c>
      <c r="D37" s="7" t="str">
        <f>매출!G26</f>
        <v>010-3453-3658</v>
      </c>
      <c r="E37" s="97">
        <v>43486</v>
      </c>
      <c r="F37" s="97"/>
      <c r="G37" s="7" t="str">
        <f>매출!I26</f>
        <v>E11752</v>
      </c>
      <c r="H37" s="65">
        <f>매출!E26</f>
        <v>3000000</v>
      </c>
      <c r="I37" s="4">
        <f>ROUND(H37/1.1,0)</f>
        <v>2727273</v>
      </c>
    </row>
    <row r="38" spans="2:9" x14ac:dyDescent="0.4">
      <c r="B38" s="7">
        <v>174</v>
      </c>
      <c r="C38" s="87" t="str">
        <f>매출!F27</f>
        <v xml:space="preserve"> 윤영순 </v>
      </c>
      <c r="D38" s="7" t="str">
        <f>매출!G27</f>
        <v>010-9599-9849</v>
      </c>
      <c r="E38" s="97">
        <v>43486</v>
      </c>
      <c r="F38" s="97"/>
      <c r="G38" s="7" t="str">
        <f>매출!I27</f>
        <v>E11477</v>
      </c>
      <c r="H38" s="65">
        <f>매출!E27</f>
        <v>3000000</v>
      </c>
      <c r="I38" s="4">
        <f>ROUND(H38/1.1,0)</f>
        <v>2727273</v>
      </c>
    </row>
    <row r="39" spans="2:9" x14ac:dyDescent="0.4">
      <c r="B39" s="7">
        <v>175</v>
      </c>
      <c r="C39" s="87" t="str">
        <f>매출!F28</f>
        <v xml:space="preserve"> 도일선 </v>
      </c>
      <c r="D39" s="7" t="str">
        <f>매출!G28</f>
        <v>010-9116-8381</v>
      </c>
      <c r="E39" s="97">
        <v>43486</v>
      </c>
      <c r="F39" s="97"/>
      <c r="G39" s="7" t="str">
        <f>매출!I28</f>
        <v>doilsun</v>
      </c>
      <c r="H39" s="65">
        <f>매출!E28</f>
        <v>6000000</v>
      </c>
      <c r="I39" s="4">
        <f>ROUND(H39/1.1,0)</f>
        <v>5454545</v>
      </c>
    </row>
    <row r="40" spans="2:9" x14ac:dyDescent="0.4">
      <c r="B40" s="7">
        <v>176</v>
      </c>
      <c r="C40" s="87" t="str">
        <f>매출!F29</f>
        <v xml:space="preserve"> 권기대 </v>
      </c>
      <c r="D40" s="7" t="str">
        <f>매출!G29</f>
        <v>010-5219-3276</v>
      </c>
      <c r="E40" s="97">
        <v>43486</v>
      </c>
      <c r="F40" s="97"/>
      <c r="G40" s="7" t="str">
        <f>매출!I29</f>
        <v>kkd3276</v>
      </c>
      <c r="H40" s="65">
        <f>매출!E29</f>
        <v>3000000</v>
      </c>
      <c r="I40" s="4">
        <f>ROUND(H40/1.1,0)</f>
        <v>2727273</v>
      </c>
    </row>
    <row r="41" spans="2:9" x14ac:dyDescent="0.4">
      <c r="B41" s="7">
        <v>177</v>
      </c>
      <c r="C41" s="87" t="str">
        <f>매출!F30</f>
        <v xml:space="preserve"> 윤혁기 </v>
      </c>
      <c r="D41" s="7" t="str">
        <f>매출!G30</f>
        <v>010-3038-2159</v>
      </c>
      <c r="E41" s="97">
        <v>43486</v>
      </c>
      <c r="F41" s="97"/>
      <c r="G41" s="7" t="str">
        <f>매출!I30</f>
        <v>csprotech14</v>
      </c>
      <c r="H41" s="65">
        <f>매출!E30</f>
        <v>3000000</v>
      </c>
      <c r="I41" s="4">
        <f>ROUND(H41/1.1,0)</f>
        <v>2727273</v>
      </c>
    </row>
    <row r="42" spans="2:9" x14ac:dyDescent="0.4">
      <c r="B42" s="7">
        <v>178</v>
      </c>
      <c r="C42" s="87" t="str">
        <f>매출!F31</f>
        <v xml:space="preserve"> 윤영수 </v>
      </c>
      <c r="D42" s="7" t="str">
        <f>매출!G31</f>
        <v>010-5239-7472</v>
      </c>
      <c r="E42" s="97">
        <v>43487</v>
      </c>
      <c r="F42" s="97"/>
      <c r="G42" s="7" t="str">
        <f>매출!I31</f>
        <v>youn530</v>
      </c>
      <c r="H42" s="65">
        <f>매출!E31</f>
        <v>5000000</v>
      </c>
      <c r="I42" s="4">
        <f>ROUND(H42/1.1,0)</f>
        <v>4545455</v>
      </c>
    </row>
    <row r="43" spans="2:9" x14ac:dyDescent="0.4">
      <c r="B43" s="7">
        <v>179</v>
      </c>
      <c r="C43" s="87" t="str">
        <f>매출!F32</f>
        <v xml:space="preserve"> 박소영 </v>
      </c>
      <c r="D43" s="7" t="str">
        <f>매출!G32</f>
        <v>010-2517-4761</v>
      </c>
      <c r="E43" s="97">
        <v>43487</v>
      </c>
      <c r="F43" s="97"/>
      <c r="G43" s="7" t="str">
        <f>매출!I32</f>
        <v>E11377</v>
      </c>
      <c r="H43" s="65">
        <f>매출!E32</f>
        <v>5500000</v>
      </c>
      <c r="I43" s="4">
        <f>ROUND(H43/1.1,0)</f>
        <v>5000000</v>
      </c>
    </row>
    <row r="44" spans="2:9" x14ac:dyDescent="0.4">
      <c r="B44" s="7">
        <v>180</v>
      </c>
      <c r="C44" s="87" t="str">
        <f>매출!F33</f>
        <v xml:space="preserve"> 임희준 </v>
      </c>
      <c r="D44" s="7" t="str">
        <f>매출!G33</f>
        <v>010-9269-5117</v>
      </c>
      <c r="E44" s="97">
        <v>43487</v>
      </c>
      <c r="F44" s="97"/>
      <c r="G44" s="7" t="str">
        <f>매출!I33</f>
        <v>E10905</v>
      </c>
      <c r="H44" s="65">
        <f>매출!E33</f>
        <v>5000000</v>
      </c>
      <c r="I44" s="4">
        <f>ROUND(H44/1.1,0)</f>
        <v>4545455</v>
      </c>
    </row>
    <row r="45" spans="2:9" x14ac:dyDescent="0.4">
      <c r="B45" s="7">
        <v>181</v>
      </c>
      <c r="C45" s="87" t="str">
        <f>매출!F34</f>
        <v xml:space="preserve"> 임은정 </v>
      </c>
      <c r="D45" s="7" t="str">
        <f>매출!G34</f>
        <v>010-5239-0115</v>
      </c>
      <c r="E45" s="97">
        <v>43487</v>
      </c>
      <c r="F45" s="97"/>
      <c r="G45" s="7" t="str">
        <f>매출!I34</f>
        <v>E11854</v>
      </c>
      <c r="H45" s="65">
        <f>매출!E34</f>
        <v>6000000</v>
      </c>
      <c r="I45" s="4">
        <f>ROUND(H45/1.1,0)</f>
        <v>5454545</v>
      </c>
    </row>
    <row r="46" spans="2:9" x14ac:dyDescent="0.4">
      <c r="B46" s="7">
        <v>182</v>
      </c>
      <c r="C46" s="87" t="str">
        <f>매출!F35</f>
        <v xml:space="preserve"> 정우태 </v>
      </c>
      <c r="D46" s="7" t="str">
        <f>매출!G35</f>
        <v>010-7728-1885</v>
      </c>
      <c r="E46" s="97">
        <v>43487</v>
      </c>
      <c r="F46" s="97"/>
      <c r="G46" s="7" t="str">
        <f>매출!I35</f>
        <v>E11430</v>
      </c>
      <c r="H46" s="65">
        <f>매출!E35</f>
        <v>6000000</v>
      </c>
      <c r="I46" s="4">
        <f>ROUND(H46/1.1,0)</f>
        <v>5454545</v>
      </c>
    </row>
    <row r="47" spans="2:9" x14ac:dyDescent="0.4">
      <c r="B47" s="7">
        <v>183</v>
      </c>
      <c r="C47" s="87" t="str">
        <f>매출!F36</f>
        <v xml:space="preserve"> 이인숙 </v>
      </c>
      <c r="D47" s="7" t="str">
        <f>매출!G36</f>
        <v>010-4693-2115</v>
      </c>
      <c r="E47" s="97">
        <v>43487</v>
      </c>
      <c r="F47" s="97"/>
      <c r="G47" s="7" t="str">
        <f>매출!I36</f>
        <v>E11733</v>
      </c>
      <c r="H47" s="65">
        <f>매출!E36</f>
        <v>4000000</v>
      </c>
      <c r="I47" s="4">
        <f>ROUND(H47/1.1,0)</f>
        <v>3636364</v>
      </c>
    </row>
    <row r="48" spans="2:9" x14ac:dyDescent="0.4">
      <c r="B48" s="7">
        <v>184</v>
      </c>
      <c r="C48" s="87" t="str">
        <f>매출!F37</f>
        <v xml:space="preserve"> 신중교 </v>
      </c>
      <c r="D48" s="7" t="str">
        <f>매출!G37</f>
        <v>010-2357-5628</v>
      </c>
      <c r="E48" s="97">
        <v>43488</v>
      </c>
      <c r="F48" s="97"/>
      <c r="G48" s="7" t="str">
        <f>매출!I37</f>
        <v>jkshin911</v>
      </c>
      <c r="H48" s="65">
        <f>매출!E37</f>
        <v>5400000</v>
      </c>
      <c r="I48" s="4">
        <f>ROUND(H48/1.1,0)</f>
        <v>4909091</v>
      </c>
    </row>
    <row r="49" spans="2:9" x14ac:dyDescent="0.4">
      <c r="B49" s="7">
        <v>185</v>
      </c>
      <c r="C49" s="87" t="str">
        <f>매출!F38</f>
        <v xml:space="preserve"> 김경례 </v>
      </c>
      <c r="D49" s="7" t="str">
        <f>매출!G38</f>
        <v>010-8448-2508</v>
      </c>
      <c r="E49" s="97">
        <v>43488</v>
      </c>
      <c r="F49" s="97"/>
      <c r="G49" s="7" t="str">
        <f>매출!I38</f>
        <v>E11891</v>
      </c>
      <c r="H49" s="65">
        <f>매출!E38</f>
        <v>6000000</v>
      </c>
      <c r="I49" s="4">
        <f>ROUND(H49/1.1,0)</f>
        <v>5454545</v>
      </c>
    </row>
    <row r="50" spans="2:9" x14ac:dyDescent="0.4">
      <c r="B50" s="7">
        <v>186</v>
      </c>
      <c r="C50" s="87" t="str">
        <f>매출!F39</f>
        <v xml:space="preserve"> 고광조 </v>
      </c>
      <c r="D50" s="7" t="str">
        <f>매출!G39</f>
        <v>010-4141-1010</v>
      </c>
      <c r="E50" s="97">
        <v>43488</v>
      </c>
      <c r="F50" s="97"/>
      <c r="G50" s="7" t="str">
        <f>매출!I39</f>
        <v>E11894</v>
      </c>
      <c r="H50" s="65">
        <f>매출!E39</f>
        <v>4000000</v>
      </c>
      <c r="I50" s="4">
        <f>ROUND(H50/1.1,0)</f>
        <v>3636364</v>
      </c>
    </row>
    <row r="51" spans="2:9" x14ac:dyDescent="0.4">
      <c r="B51" s="7">
        <v>187</v>
      </c>
      <c r="C51" s="87" t="str">
        <f>매출!F40</f>
        <v xml:space="preserve"> 이재순 </v>
      </c>
      <c r="D51" s="7" t="str">
        <f>매출!G40</f>
        <v>010-5145-7222</v>
      </c>
      <c r="E51" s="97">
        <v>43488</v>
      </c>
      <c r="F51" s="97"/>
      <c r="G51" s="7" t="str">
        <f>매출!I40</f>
        <v>jaess1088</v>
      </c>
      <c r="H51" s="65">
        <f>매출!E40</f>
        <v>1000000</v>
      </c>
      <c r="I51" s="4">
        <f>ROUND(H51/1.1,0)</f>
        <v>909091</v>
      </c>
    </row>
    <row r="52" spans="2:9" x14ac:dyDescent="0.4">
      <c r="B52" s="7">
        <v>188</v>
      </c>
      <c r="C52" s="87" t="str">
        <f>환불!J9</f>
        <v xml:space="preserve"> 안영숙 </v>
      </c>
      <c r="D52" s="7" t="str">
        <f>환불!K9</f>
        <v>010-5319-0007</v>
      </c>
      <c r="E52" s="97">
        <v>43488</v>
      </c>
      <c r="F52" s="97">
        <v>43482</v>
      </c>
      <c r="G52" s="7" t="str">
        <f>환불!M9</f>
        <v>E11443</v>
      </c>
      <c r="H52" s="65">
        <f>환불!I9</f>
        <v>-3989041</v>
      </c>
      <c r="I52" s="4">
        <f>ROUND(H52/1.1,0)</f>
        <v>-3626401</v>
      </c>
    </row>
    <row r="53" spans="2:9" x14ac:dyDescent="0.4">
      <c r="B53" s="7">
        <v>189</v>
      </c>
      <c r="C53" s="90" t="s">
        <v>601</v>
      </c>
      <c r="D53" s="95" t="s">
        <v>602</v>
      </c>
      <c r="E53" s="91">
        <v>43489</v>
      </c>
      <c r="F53" s="89"/>
      <c r="G53" s="89" t="s">
        <v>603</v>
      </c>
      <c r="H53" s="92">
        <v>3000000</v>
      </c>
      <c r="I53" s="92">
        <f>ROUND(H53/1.1,0)</f>
        <v>2727273</v>
      </c>
    </row>
    <row r="54" spans="2:9" x14ac:dyDescent="0.4">
      <c r="B54" s="7">
        <v>190</v>
      </c>
      <c r="C54" s="90" t="s">
        <v>604</v>
      </c>
      <c r="D54" s="89" t="s">
        <v>605</v>
      </c>
      <c r="E54" s="91">
        <v>43489</v>
      </c>
      <c r="F54" s="89"/>
      <c r="G54" s="89" t="s">
        <v>606</v>
      </c>
      <c r="H54" s="92">
        <v>5000000</v>
      </c>
      <c r="I54" s="92">
        <f>ROUND(H54/1.1,0)</f>
        <v>4545455</v>
      </c>
    </row>
    <row r="55" spans="2:9" x14ac:dyDescent="0.4">
      <c r="B55" s="7">
        <v>191</v>
      </c>
      <c r="C55" s="87" t="str">
        <f>매출!F41</f>
        <v xml:space="preserve"> 홍준표 </v>
      </c>
      <c r="D55" s="7" t="str">
        <f>매출!G41</f>
        <v>010-6254-6330</v>
      </c>
      <c r="E55" s="97">
        <v>43489</v>
      </c>
      <c r="F55" s="97"/>
      <c r="G55" s="7" t="str">
        <f>매출!I41</f>
        <v>hongyunn</v>
      </c>
      <c r="H55" s="65">
        <f>매출!E41</f>
        <v>3000000</v>
      </c>
      <c r="I55" s="4">
        <f>ROUND(H55/1.1,0)</f>
        <v>2727273</v>
      </c>
    </row>
    <row r="56" spans="2:9" x14ac:dyDescent="0.4">
      <c r="B56" s="7">
        <v>192</v>
      </c>
      <c r="C56" s="87" t="str">
        <f>매출!F42</f>
        <v xml:space="preserve"> 조현동 </v>
      </c>
      <c r="D56" s="7" t="str">
        <f>매출!G42</f>
        <v>010-4302-4139</v>
      </c>
      <c r="E56" s="97">
        <v>43489</v>
      </c>
      <c r="F56" s="97"/>
      <c r="G56" s="7" t="str">
        <f>매출!I42</f>
        <v>E11136</v>
      </c>
      <c r="H56" s="65">
        <f>매출!E42</f>
        <v>5000000</v>
      </c>
      <c r="I56" s="4">
        <f>ROUND(H56/1.1,0)</f>
        <v>4545455</v>
      </c>
    </row>
    <row r="57" spans="2:9" x14ac:dyDescent="0.4">
      <c r="B57" s="7">
        <v>193</v>
      </c>
      <c r="C57" s="87" t="str">
        <f>환불!J10</f>
        <v xml:space="preserve"> 조미애 </v>
      </c>
      <c r="D57" s="7" t="str">
        <f>환불!K10</f>
        <v>010-3220-4080</v>
      </c>
      <c r="E57" s="97">
        <v>43489</v>
      </c>
      <c r="F57" s="97">
        <v>43476</v>
      </c>
      <c r="G57" s="7" t="str">
        <f>환불!M10</f>
        <v>E11643</v>
      </c>
      <c r="H57" s="65">
        <f>환불!I10</f>
        <v>-3000000</v>
      </c>
      <c r="I57" s="4">
        <f>ROUND(H57/1.1,0)</f>
        <v>-2727273</v>
      </c>
    </row>
    <row r="58" spans="2:9" x14ac:dyDescent="0.4">
      <c r="B58" s="7">
        <v>194</v>
      </c>
      <c r="C58" s="87" t="str">
        <f>환불!J11</f>
        <v xml:space="preserve"> 기형선 </v>
      </c>
      <c r="D58" s="7" t="str">
        <f>환불!K11</f>
        <v>010-3409-4414</v>
      </c>
      <c r="E58" s="97">
        <v>43489</v>
      </c>
      <c r="F58" s="97">
        <v>43357</v>
      </c>
      <c r="G58" s="7" t="str">
        <f>환불!M11</f>
        <v>E10571</v>
      </c>
      <c r="H58" s="65">
        <f>환불!I11</f>
        <v>-4089440</v>
      </c>
      <c r="I58" s="4">
        <f>ROUND(H58/1.1,0)</f>
        <v>-3717673</v>
      </c>
    </row>
    <row r="59" spans="2:9" x14ac:dyDescent="0.4">
      <c r="B59" s="7">
        <v>195</v>
      </c>
      <c r="C59" s="90" t="s">
        <v>616</v>
      </c>
      <c r="D59" s="95" t="s">
        <v>617</v>
      </c>
      <c r="E59" s="91">
        <v>43491</v>
      </c>
      <c r="F59" s="89"/>
      <c r="G59" s="89" t="s">
        <v>618</v>
      </c>
      <c r="H59" s="92">
        <v>3300000</v>
      </c>
      <c r="I59" s="92">
        <f>ROUND(H59/1.1,0)</f>
        <v>3000000</v>
      </c>
    </row>
    <row r="60" spans="2:9" x14ac:dyDescent="0.4">
      <c r="B60" s="7">
        <v>196</v>
      </c>
      <c r="C60" s="90" t="s">
        <v>619</v>
      </c>
      <c r="D60" s="95" t="s">
        <v>101</v>
      </c>
      <c r="E60" s="91">
        <v>43491</v>
      </c>
      <c r="F60" s="89"/>
      <c r="G60" s="89" t="s">
        <v>620</v>
      </c>
      <c r="H60" s="92">
        <v>3000000</v>
      </c>
      <c r="I60" s="92">
        <f>ROUND(H60/1.1,0)</f>
        <v>2727273</v>
      </c>
    </row>
    <row r="61" spans="2:9" x14ac:dyDescent="0.4">
      <c r="B61" s="7">
        <v>197</v>
      </c>
      <c r="C61" s="90" t="s">
        <v>621</v>
      </c>
      <c r="D61" s="95" t="s">
        <v>622</v>
      </c>
      <c r="E61" s="91">
        <v>43491</v>
      </c>
      <c r="F61" s="89"/>
      <c r="G61" s="89" t="s">
        <v>623</v>
      </c>
      <c r="H61" s="92">
        <v>5000000</v>
      </c>
      <c r="I61" s="92">
        <f>ROUND(H61/1.1,0)</f>
        <v>4545455</v>
      </c>
    </row>
    <row r="62" spans="2:9" x14ac:dyDescent="0.4">
      <c r="B62" s="7">
        <v>198</v>
      </c>
      <c r="C62" s="90" t="s">
        <v>624</v>
      </c>
      <c r="D62" s="95" t="s">
        <v>625</v>
      </c>
      <c r="E62" s="91">
        <v>43491</v>
      </c>
      <c r="F62" s="89"/>
      <c r="G62" s="89" t="s">
        <v>626</v>
      </c>
      <c r="H62" s="92">
        <v>6000000</v>
      </c>
      <c r="I62" s="92">
        <f>ROUND(H62/1.1,0)</f>
        <v>5454545</v>
      </c>
    </row>
    <row r="63" spans="2:9" x14ac:dyDescent="0.4">
      <c r="B63" s="7">
        <v>199</v>
      </c>
      <c r="C63" s="90" t="s">
        <v>627</v>
      </c>
      <c r="D63" s="95" t="s">
        <v>628</v>
      </c>
      <c r="E63" s="91">
        <v>43492</v>
      </c>
      <c r="F63" s="89"/>
      <c r="G63" s="89" t="s">
        <v>629</v>
      </c>
      <c r="H63" s="92">
        <v>6000000</v>
      </c>
      <c r="I63" s="92">
        <f>ROUND(H63/1.1,0)</f>
        <v>5454545</v>
      </c>
    </row>
    <row r="64" spans="2:9" x14ac:dyDescent="0.4">
      <c r="B64" s="7">
        <v>200</v>
      </c>
      <c r="C64" s="87" t="str">
        <f>매출!F43</f>
        <v xml:space="preserve"> 조현동 </v>
      </c>
      <c r="D64" s="7" t="str">
        <f>매출!G43</f>
        <v>010-4302-4139</v>
      </c>
      <c r="E64" s="97">
        <v>43492</v>
      </c>
      <c r="F64" s="97"/>
      <c r="G64" s="7" t="str">
        <f>매출!I43</f>
        <v>E11136</v>
      </c>
      <c r="H64" s="65">
        <f>매출!E43</f>
        <v>500000</v>
      </c>
      <c r="I64" s="4">
        <f>ROUND(H64/1.1,0)</f>
        <v>454545</v>
      </c>
    </row>
    <row r="65" spans="2:13" x14ac:dyDescent="0.4">
      <c r="B65" s="7">
        <v>201</v>
      </c>
      <c r="C65" s="90" t="s">
        <v>630</v>
      </c>
      <c r="D65" s="95" t="s">
        <v>631</v>
      </c>
      <c r="E65" s="91">
        <v>43493</v>
      </c>
      <c r="F65" s="89"/>
      <c r="G65" s="89" t="s">
        <v>632</v>
      </c>
      <c r="H65" s="92">
        <v>6000000</v>
      </c>
      <c r="I65" s="92">
        <f>ROUND(H65/1.1,0)</f>
        <v>5454545</v>
      </c>
    </row>
    <row r="66" spans="2:13" x14ac:dyDescent="0.4">
      <c r="B66" s="7">
        <v>202</v>
      </c>
      <c r="C66" s="90" t="s">
        <v>633</v>
      </c>
      <c r="D66" s="95" t="s">
        <v>634</v>
      </c>
      <c r="E66" s="91">
        <v>43493</v>
      </c>
      <c r="F66" s="89"/>
      <c r="G66" s="89" t="s">
        <v>635</v>
      </c>
      <c r="H66" s="92">
        <v>5000000</v>
      </c>
      <c r="I66" s="92">
        <f>ROUND(H66/1.1,0)</f>
        <v>4545455</v>
      </c>
    </row>
    <row r="67" spans="2:13" x14ac:dyDescent="0.4">
      <c r="B67" s="7">
        <v>203</v>
      </c>
      <c r="C67" s="90" t="s">
        <v>636</v>
      </c>
      <c r="D67" s="95" t="s">
        <v>637</v>
      </c>
      <c r="E67" s="91">
        <v>43493</v>
      </c>
      <c r="F67" s="89"/>
      <c r="G67" s="89" t="s">
        <v>638</v>
      </c>
      <c r="H67" s="92">
        <v>4400000</v>
      </c>
      <c r="I67" s="92">
        <f>ROUND(H67/1.1,0)</f>
        <v>4000000</v>
      </c>
      <c r="J67" s="48"/>
      <c r="K67" s="20"/>
      <c r="L67" s="8"/>
    </row>
    <row r="68" spans="2:13" ht="18" thickBot="1" x14ac:dyDescent="0.45">
      <c r="B68" s="7">
        <v>204</v>
      </c>
      <c r="C68" s="87" t="str">
        <f>매출!F44</f>
        <v xml:space="preserve"> 김선대 </v>
      </c>
      <c r="D68" s="7" t="str">
        <f>매출!G44</f>
        <v>010-5407-3273</v>
      </c>
      <c r="E68" s="97">
        <v>43493</v>
      </c>
      <c r="F68" s="97"/>
      <c r="G68" s="7" t="str">
        <f>매출!I44</f>
        <v>kimsd33</v>
      </c>
      <c r="H68" s="65">
        <f>매출!E44</f>
        <v>3000000</v>
      </c>
      <c r="I68" s="4">
        <f>ROUND(H68/1.1,0)</f>
        <v>2727273</v>
      </c>
      <c r="J68" s="49"/>
      <c r="K68" s="25"/>
      <c r="L68" s="26"/>
    </row>
    <row r="69" spans="2:13" x14ac:dyDescent="0.4">
      <c r="B69" s="7">
        <v>205</v>
      </c>
      <c r="C69" s="87" t="s">
        <v>648</v>
      </c>
      <c r="D69" s="7" t="s">
        <v>649</v>
      </c>
      <c r="E69" s="97">
        <v>43494</v>
      </c>
      <c r="F69" s="97"/>
      <c r="G69" s="7" t="s">
        <v>650</v>
      </c>
      <c r="H69" s="65">
        <v>5000000</v>
      </c>
      <c r="I69" s="4">
        <f>ROUND(H69/1.1,0)</f>
        <v>4545455</v>
      </c>
      <c r="J69" s="48"/>
      <c r="K69" s="20"/>
      <c r="L69" s="8"/>
    </row>
    <row r="70" spans="2:13" x14ac:dyDescent="0.4">
      <c r="B70" s="7">
        <v>206</v>
      </c>
      <c r="C70" s="87" t="s">
        <v>651</v>
      </c>
      <c r="D70" s="7" t="s">
        <v>652</v>
      </c>
      <c r="E70" s="97">
        <v>43494</v>
      </c>
      <c r="F70" s="97"/>
      <c r="G70" s="7" t="s">
        <v>653</v>
      </c>
      <c r="H70" s="65">
        <v>3000000</v>
      </c>
      <c r="I70" s="4">
        <f>ROUND(H70/1.1,0)</f>
        <v>2727273</v>
      </c>
      <c r="J70" s="102"/>
      <c r="K70" s="77"/>
      <c r="L70" s="8"/>
    </row>
    <row r="71" spans="2:13" x14ac:dyDescent="0.4">
      <c r="B71" s="7">
        <v>207</v>
      </c>
      <c r="C71" s="87" t="s">
        <v>654</v>
      </c>
      <c r="D71" s="7" t="s">
        <v>655</v>
      </c>
      <c r="E71" s="97">
        <v>43494</v>
      </c>
      <c r="F71" s="97"/>
      <c r="G71" s="7" t="s">
        <v>656</v>
      </c>
      <c r="H71" s="65">
        <v>5000000</v>
      </c>
      <c r="I71" s="4">
        <f>ROUND(H71/1.1,0)</f>
        <v>4545455</v>
      </c>
      <c r="J71" s="102"/>
      <c r="K71" s="77"/>
      <c r="L71" s="8"/>
    </row>
    <row r="72" spans="2:13" x14ac:dyDescent="0.4">
      <c r="B72" s="7">
        <v>208</v>
      </c>
      <c r="C72" s="87" t="s">
        <v>657</v>
      </c>
      <c r="D72" s="7" t="s">
        <v>658</v>
      </c>
      <c r="E72" s="97">
        <v>43495</v>
      </c>
      <c r="F72" s="97"/>
      <c r="G72" s="7" t="s">
        <v>659</v>
      </c>
      <c r="H72" s="65">
        <v>1200000</v>
      </c>
      <c r="I72" s="4">
        <f>ROUND(H72/1.1,0)</f>
        <v>1090909</v>
      </c>
      <c r="J72" s="102"/>
      <c r="K72" s="77"/>
      <c r="L72" s="8"/>
    </row>
    <row r="73" spans="2:13" x14ac:dyDescent="0.4">
      <c r="B73" s="7">
        <v>209</v>
      </c>
      <c r="C73" s="90" t="s">
        <v>639</v>
      </c>
      <c r="D73" s="95" t="s">
        <v>640</v>
      </c>
      <c r="E73" s="91">
        <v>43496</v>
      </c>
      <c r="F73" s="89"/>
      <c r="G73" s="89" t="s">
        <v>641</v>
      </c>
      <c r="H73" s="92">
        <v>5500000</v>
      </c>
      <c r="I73" s="92">
        <f>ROUND(H73/1.1,0)</f>
        <v>5000000</v>
      </c>
      <c r="J73" s="102"/>
      <c r="K73" s="77"/>
      <c r="L73" s="8"/>
    </row>
    <row r="74" spans="2:13" x14ac:dyDescent="0.4">
      <c r="B74" s="7">
        <v>210</v>
      </c>
      <c r="C74" s="90" t="s">
        <v>642</v>
      </c>
      <c r="D74" s="95" t="s">
        <v>643</v>
      </c>
      <c r="E74" s="91">
        <v>43496</v>
      </c>
      <c r="F74" s="89"/>
      <c r="G74" s="89" t="s">
        <v>644</v>
      </c>
      <c r="H74" s="92">
        <v>6000000</v>
      </c>
      <c r="I74" s="92">
        <f>ROUND(H74/1.1,0)</f>
        <v>5454545</v>
      </c>
      <c r="J74" s="102"/>
      <c r="K74" s="77"/>
      <c r="L74" s="8"/>
    </row>
    <row r="75" spans="2:13" x14ac:dyDescent="0.4">
      <c r="B75" s="7">
        <v>211</v>
      </c>
      <c r="C75" s="90" t="s">
        <v>645</v>
      </c>
      <c r="D75" s="95" t="s">
        <v>646</v>
      </c>
      <c r="E75" s="91">
        <v>43496</v>
      </c>
      <c r="F75" s="89"/>
      <c r="G75" s="89" t="s">
        <v>647</v>
      </c>
      <c r="H75" s="92">
        <v>5000000</v>
      </c>
      <c r="I75" s="92">
        <f>ROUND(H75/1.1,0)</f>
        <v>4545455</v>
      </c>
      <c r="J75" s="102"/>
      <c r="K75" s="77"/>
      <c r="L75" s="8"/>
    </row>
    <row r="76" spans="2:13" x14ac:dyDescent="0.4">
      <c r="D76">
        <f>환불!K12</f>
        <v>0</v>
      </c>
      <c r="E76">
        <f>환불!G12</f>
        <v>0</v>
      </c>
      <c r="H76" s="65">
        <f>SUM(H7:H75)</f>
        <v>219078424</v>
      </c>
      <c r="I76" s="65">
        <f>SUM(I7:I75)</f>
        <v>199162209</v>
      </c>
      <c r="J76" s="63">
        <f>I76*0.12</f>
        <v>23899465.079999998</v>
      </c>
      <c r="K76" s="100">
        <f>J76-요약!D8</f>
        <v>-229090.92000000179</v>
      </c>
      <c r="M76" s="100"/>
    </row>
  </sheetData>
  <sortState ref="B7:I75">
    <sortCondition ref="E7:E75"/>
  </sortState>
  <phoneticPr fontId="2" type="noConversion"/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B591-123B-4E8A-8B05-E653CE9D16A0}">
  <dimension ref="B2:J22"/>
  <sheetViews>
    <sheetView view="pageBreakPreview" zoomScale="120" zoomScaleNormal="100" zoomScaleSheetLayoutView="120" workbookViewId="0">
      <selection activeCell="D21" sqref="D21"/>
    </sheetView>
  </sheetViews>
  <sheetFormatPr defaultRowHeight="17.399999999999999" x14ac:dyDescent="0.4"/>
  <cols>
    <col min="2" max="2" width="11" bestFit="1" customWidth="1"/>
    <col min="3" max="3" width="13" style="98" bestFit="1" customWidth="1"/>
    <col min="4" max="4" width="22.5" bestFit="1" customWidth="1"/>
    <col min="5" max="5" width="14.3984375" customWidth="1"/>
    <col min="6" max="6" width="11.09765625" bestFit="1" customWidth="1"/>
    <col min="7" max="7" width="11.8984375" bestFit="1" customWidth="1"/>
    <col min="8" max="8" width="13" bestFit="1" customWidth="1"/>
    <col min="9" max="9" width="20.3984375" bestFit="1" customWidth="1"/>
    <col min="10" max="10" width="13.8984375" bestFit="1" customWidth="1"/>
  </cols>
  <sheetData>
    <row r="2" spans="2:9" x14ac:dyDescent="0.4">
      <c r="B2" s="7" t="s">
        <v>607</v>
      </c>
      <c r="C2" s="96">
        <f>H20</f>
        <v>66200000</v>
      </c>
      <c r="D2" s="7" t="s">
        <v>608</v>
      </c>
      <c r="E2" s="84">
        <f>I20</f>
        <v>60181819</v>
      </c>
      <c r="F2" s="7" t="s">
        <v>609</v>
      </c>
      <c r="G2" s="65">
        <f>ROUND(E2*0.15,0)</f>
        <v>9027273</v>
      </c>
    </row>
    <row r="5" spans="2:9" x14ac:dyDescent="0.4">
      <c r="B5" s="7" t="s">
        <v>610</v>
      </c>
      <c r="C5" s="87" t="s">
        <v>611</v>
      </c>
      <c r="D5" s="7" t="s">
        <v>612</v>
      </c>
      <c r="E5" s="7" t="s">
        <v>613</v>
      </c>
      <c r="F5" s="7" t="s">
        <v>614</v>
      </c>
      <c r="G5" s="7" t="s">
        <v>429</v>
      </c>
      <c r="H5" s="7" t="s">
        <v>425</v>
      </c>
      <c r="I5" s="7" t="s">
        <v>615</v>
      </c>
    </row>
    <row r="6" spans="2:9" s="94" customFormat="1" x14ac:dyDescent="0.4">
      <c r="B6" s="89">
        <v>138</v>
      </c>
      <c r="C6" s="90" t="s">
        <v>598</v>
      </c>
      <c r="D6" s="89" t="s">
        <v>599</v>
      </c>
      <c r="E6" s="91">
        <v>43454</v>
      </c>
      <c r="F6" s="89"/>
      <c r="G6" s="89" t="s">
        <v>600</v>
      </c>
      <c r="H6" s="92">
        <v>3000000</v>
      </c>
      <c r="I6" s="93">
        <f t="shared" ref="I6:I19" si="0">ROUND(H6/1.1,0)</f>
        <v>2727273</v>
      </c>
    </row>
    <row r="7" spans="2:9" s="94" customFormat="1" x14ac:dyDescent="0.4">
      <c r="B7" s="89">
        <v>139</v>
      </c>
      <c r="C7" s="90" t="s">
        <v>601</v>
      </c>
      <c r="D7" s="95" t="s">
        <v>602</v>
      </c>
      <c r="E7" s="91">
        <v>43458</v>
      </c>
      <c r="F7" s="89"/>
      <c r="G7" s="89" t="s">
        <v>603</v>
      </c>
      <c r="H7" s="92">
        <v>3000000</v>
      </c>
      <c r="I7" s="93">
        <f t="shared" si="0"/>
        <v>2727273</v>
      </c>
    </row>
    <row r="8" spans="2:9" s="94" customFormat="1" x14ac:dyDescent="0.4">
      <c r="B8" s="89">
        <v>140</v>
      </c>
      <c r="C8" s="90" t="s">
        <v>604</v>
      </c>
      <c r="D8" s="89" t="s">
        <v>605</v>
      </c>
      <c r="E8" s="91">
        <v>43458</v>
      </c>
      <c r="F8" s="89"/>
      <c r="G8" s="89" t="s">
        <v>606</v>
      </c>
      <c r="H8" s="92">
        <v>5000000</v>
      </c>
      <c r="I8" s="93">
        <f t="shared" si="0"/>
        <v>4545455</v>
      </c>
    </row>
    <row r="9" spans="2:9" s="94" customFormat="1" x14ac:dyDescent="0.4">
      <c r="B9" s="89">
        <v>142</v>
      </c>
      <c r="C9" s="90" t="s">
        <v>616</v>
      </c>
      <c r="D9" s="95" t="s">
        <v>617</v>
      </c>
      <c r="E9" s="91">
        <v>43460</v>
      </c>
      <c r="F9" s="89"/>
      <c r="G9" s="89" t="s">
        <v>618</v>
      </c>
      <c r="H9" s="92">
        <v>3300000</v>
      </c>
      <c r="I9" s="93">
        <f t="shared" si="0"/>
        <v>3000000</v>
      </c>
    </row>
    <row r="10" spans="2:9" s="94" customFormat="1" x14ac:dyDescent="0.4">
      <c r="B10" s="89">
        <v>143</v>
      </c>
      <c r="C10" s="90" t="s">
        <v>619</v>
      </c>
      <c r="D10" s="95" t="s">
        <v>101</v>
      </c>
      <c r="E10" s="91">
        <v>43460</v>
      </c>
      <c r="F10" s="89"/>
      <c r="G10" s="89" t="s">
        <v>620</v>
      </c>
      <c r="H10" s="92">
        <v>3000000</v>
      </c>
      <c r="I10" s="93">
        <f t="shared" si="0"/>
        <v>2727273</v>
      </c>
    </row>
    <row r="11" spans="2:9" s="94" customFormat="1" x14ac:dyDescent="0.4">
      <c r="B11" s="89">
        <v>144</v>
      </c>
      <c r="C11" s="90" t="s">
        <v>621</v>
      </c>
      <c r="D11" s="95" t="s">
        <v>622</v>
      </c>
      <c r="E11" s="91">
        <v>43460</v>
      </c>
      <c r="F11" s="89"/>
      <c r="G11" s="89" t="s">
        <v>623</v>
      </c>
      <c r="H11" s="92">
        <v>5000000</v>
      </c>
      <c r="I11" s="93">
        <f t="shared" si="0"/>
        <v>4545455</v>
      </c>
    </row>
    <row r="12" spans="2:9" s="94" customFormat="1" x14ac:dyDescent="0.4">
      <c r="B12" s="89">
        <v>145</v>
      </c>
      <c r="C12" s="90" t="s">
        <v>624</v>
      </c>
      <c r="D12" s="95" t="s">
        <v>625</v>
      </c>
      <c r="E12" s="91">
        <v>43460</v>
      </c>
      <c r="F12" s="89"/>
      <c r="G12" s="89" t="s">
        <v>626</v>
      </c>
      <c r="H12" s="92">
        <v>6000000</v>
      </c>
      <c r="I12" s="93">
        <f t="shared" si="0"/>
        <v>5454545</v>
      </c>
    </row>
    <row r="13" spans="2:9" s="94" customFormat="1" x14ac:dyDescent="0.4">
      <c r="B13" s="89">
        <v>148</v>
      </c>
      <c r="C13" s="90" t="s">
        <v>627</v>
      </c>
      <c r="D13" s="95" t="s">
        <v>628</v>
      </c>
      <c r="E13" s="91">
        <v>43461</v>
      </c>
      <c r="F13" s="89"/>
      <c r="G13" s="89" t="s">
        <v>629</v>
      </c>
      <c r="H13" s="92">
        <v>6000000</v>
      </c>
      <c r="I13" s="93">
        <f t="shared" si="0"/>
        <v>5454545</v>
      </c>
    </row>
    <row r="14" spans="2:9" s="94" customFormat="1" x14ac:dyDescent="0.4">
      <c r="B14" s="89">
        <v>150</v>
      </c>
      <c r="C14" s="90" t="s">
        <v>630</v>
      </c>
      <c r="D14" s="95" t="s">
        <v>631</v>
      </c>
      <c r="E14" s="91">
        <v>43462</v>
      </c>
      <c r="F14" s="89"/>
      <c r="G14" s="89" t="s">
        <v>632</v>
      </c>
      <c r="H14" s="92">
        <v>6000000</v>
      </c>
      <c r="I14" s="93">
        <f t="shared" si="0"/>
        <v>5454545</v>
      </c>
    </row>
    <row r="15" spans="2:9" s="94" customFormat="1" x14ac:dyDescent="0.4">
      <c r="B15" s="89">
        <v>151</v>
      </c>
      <c r="C15" s="90" t="s">
        <v>633</v>
      </c>
      <c r="D15" s="95" t="s">
        <v>634</v>
      </c>
      <c r="E15" s="91">
        <v>43462</v>
      </c>
      <c r="F15" s="89"/>
      <c r="G15" s="89" t="s">
        <v>635</v>
      </c>
      <c r="H15" s="92">
        <v>5000000</v>
      </c>
      <c r="I15" s="93">
        <f t="shared" si="0"/>
        <v>4545455</v>
      </c>
    </row>
    <row r="16" spans="2:9" s="94" customFormat="1" x14ac:dyDescent="0.4">
      <c r="B16" s="89">
        <v>152</v>
      </c>
      <c r="C16" s="90" t="s">
        <v>636</v>
      </c>
      <c r="D16" s="95" t="s">
        <v>637</v>
      </c>
      <c r="E16" s="91">
        <v>43462</v>
      </c>
      <c r="F16" s="89"/>
      <c r="G16" s="89" t="s">
        <v>638</v>
      </c>
      <c r="H16" s="92">
        <v>4400000</v>
      </c>
      <c r="I16" s="93">
        <f t="shared" si="0"/>
        <v>4000000</v>
      </c>
    </row>
    <row r="17" spans="2:10" s="94" customFormat="1" x14ac:dyDescent="0.4">
      <c r="B17" s="89">
        <v>153</v>
      </c>
      <c r="C17" s="90" t="s">
        <v>639</v>
      </c>
      <c r="D17" s="95" t="s">
        <v>640</v>
      </c>
      <c r="E17" s="91">
        <v>43465</v>
      </c>
      <c r="F17" s="89"/>
      <c r="G17" s="89" t="s">
        <v>641</v>
      </c>
      <c r="H17" s="92">
        <v>5500000</v>
      </c>
      <c r="I17" s="93">
        <f t="shared" si="0"/>
        <v>5000000</v>
      </c>
    </row>
    <row r="18" spans="2:10" s="94" customFormat="1" x14ac:dyDescent="0.4">
      <c r="B18" s="89">
        <v>154</v>
      </c>
      <c r="C18" s="90" t="s">
        <v>642</v>
      </c>
      <c r="D18" s="95" t="s">
        <v>643</v>
      </c>
      <c r="E18" s="91">
        <v>43465</v>
      </c>
      <c r="F18" s="89"/>
      <c r="G18" s="89" t="s">
        <v>644</v>
      </c>
      <c r="H18" s="92">
        <v>6000000</v>
      </c>
      <c r="I18" s="93">
        <f t="shared" si="0"/>
        <v>5454545</v>
      </c>
    </row>
    <row r="19" spans="2:10" s="94" customFormat="1" x14ac:dyDescent="0.4">
      <c r="B19" s="89">
        <v>155</v>
      </c>
      <c r="C19" s="90" t="s">
        <v>645</v>
      </c>
      <c r="D19" s="95" t="s">
        <v>646</v>
      </c>
      <c r="E19" s="91">
        <v>43465</v>
      </c>
      <c r="F19" s="89"/>
      <c r="G19" s="89" t="s">
        <v>647</v>
      </c>
      <c r="H19" s="92">
        <v>5000000</v>
      </c>
      <c r="I19" s="93">
        <f t="shared" si="0"/>
        <v>4545455</v>
      </c>
    </row>
    <row r="20" spans="2:10" x14ac:dyDescent="0.4">
      <c r="H20" s="99">
        <f>SUM(H6:H19)</f>
        <v>66200000</v>
      </c>
      <c r="I20" s="99">
        <f>SUM(I6:I19)</f>
        <v>60181819</v>
      </c>
    </row>
    <row r="21" spans="2:10" x14ac:dyDescent="0.4">
      <c r="H21" s="99">
        <f>H19+H18+H17+H16+H15+H14+H13+H12+H11+H10+H9+H6+H7+H8</f>
        <v>66200000</v>
      </c>
      <c r="I21" s="99">
        <f>I19+I18+I17+I16+I15+I14+I13+I12+I11+I10+I9+I6+I7+I8</f>
        <v>60181819</v>
      </c>
      <c r="J21" s="100">
        <f>I21*0.15</f>
        <v>9027272.8499999996</v>
      </c>
    </row>
    <row r="22" spans="2:10" x14ac:dyDescent="0.4">
      <c r="I22" s="99"/>
      <c r="J22" s="100"/>
    </row>
  </sheetData>
  <phoneticPr fontId="2" type="noConversion"/>
  <pageMargins left="0.7" right="0.7" top="0.75" bottom="0.75" header="0.3" footer="0.3"/>
  <pageSetup paperSize="9"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AACE-9303-44CB-94FE-E6BD9875ABA9}">
  <dimension ref="B1:F8"/>
  <sheetViews>
    <sheetView workbookViewId="0">
      <selection activeCell="D8" sqref="D8"/>
    </sheetView>
  </sheetViews>
  <sheetFormatPr defaultRowHeight="17.399999999999999" x14ac:dyDescent="0.4"/>
  <cols>
    <col min="3" max="3" width="18.796875" customWidth="1"/>
    <col min="4" max="4" width="13.59765625" bestFit="1" customWidth="1"/>
    <col min="6" max="6" width="11.8984375" bestFit="1" customWidth="1"/>
  </cols>
  <sheetData>
    <row r="1" spans="2:6" x14ac:dyDescent="0.4">
      <c r="B1" s="88" t="s">
        <v>596</v>
      </c>
      <c r="C1" s="88"/>
      <c r="D1" s="88"/>
    </row>
    <row r="2" spans="2:6" x14ac:dyDescent="0.4">
      <c r="B2" s="7"/>
      <c r="C2" s="7" t="s">
        <v>425</v>
      </c>
      <c r="D2" s="7" t="s">
        <v>591</v>
      </c>
    </row>
    <row r="3" spans="2:6" x14ac:dyDescent="0.4">
      <c r="B3" s="7" t="s">
        <v>592</v>
      </c>
      <c r="C3" s="84">
        <f>매출!E45</f>
        <v>168600000</v>
      </c>
      <c r="D3" s="84">
        <f>ROUND(C3/1.1,0)</f>
        <v>153272727</v>
      </c>
    </row>
    <row r="4" spans="2:6" x14ac:dyDescent="0.4">
      <c r="B4" s="7" t="s">
        <v>540</v>
      </c>
      <c r="C4" s="65">
        <f>환불!I12</f>
        <v>-30171569</v>
      </c>
      <c r="D4" s="84">
        <f>ROUND(C4/1.1,0)</f>
        <v>-27428699</v>
      </c>
    </row>
    <row r="5" spans="2:6" x14ac:dyDescent="0.4">
      <c r="B5" s="7" t="s">
        <v>593</v>
      </c>
      <c r="C5" s="84">
        <f>C3+C4</f>
        <v>138428431</v>
      </c>
      <c r="D5" s="84">
        <f>SUM(D3:D4)</f>
        <v>125844028</v>
      </c>
    </row>
    <row r="6" spans="2:6" x14ac:dyDescent="0.4">
      <c r="B6" s="7" t="s">
        <v>594</v>
      </c>
      <c r="C6" s="85">
        <v>0.12</v>
      </c>
      <c r="D6" s="65">
        <f>ROUND(D5*C6,0)</f>
        <v>15101283</v>
      </c>
    </row>
    <row r="7" spans="2:6" x14ac:dyDescent="0.4">
      <c r="B7" s="30" t="s">
        <v>595</v>
      </c>
      <c r="C7" s="7"/>
      <c r="D7" s="65">
        <v>9027273</v>
      </c>
      <c r="F7" s="99"/>
    </row>
    <row r="8" spans="2:6" x14ac:dyDescent="0.4">
      <c r="B8" s="8" t="s">
        <v>597</v>
      </c>
      <c r="C8" s="7"/>
      <c r="D8" s="86">
        <f>D6+D7</f>
        <v>24128556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5064-BBB4-4D40-B557-09A2A7D55930}">
  <dimension ref="A1:X1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" sqref="L1:X1048576"/>
    </sheetView>
  </sheetViews>
  <sheetFormatPr defaultRowHeight="17.399999999999999" x14ac:dyDescent="0.4"/>
  <cols>
    <col min="1" max="1" width="7" customWidth="1"/>
    <col min="3" max="3" width="8.5" customWidth="1"/>
    <col min="4" max="4" width="9.09765625" customWidth="1"/>
    <col min="5" max="5" width="13.3984375" style="1" customWidth="1"/>
    <col min="6" max="6" width="8.796875" style="2"/>
    <col min="7" max="7" width="14.09765625" bestFit="1" customWidth="1"/>
    <col min="8" max="8" width="14.09765625" customWidth="1"/>
    <col min="9" max="9" width="14.69921875" customWidth="1"/>
    <col min="10" max="10" width="18" customWidth="1"/>
    <col min="11" max="11" width="7" customWidth="1"/>
    <col min="12" max="12" width="10.09765625" customWidth="1"/>
    <col min="13" max="14" width="8.69921875" customWidth="1"/>
    <col min="15" max="15" width="10.19921875" customWidth="1"/>
    <col min="16" max="16" width="8.5" bestFit="1" customWidth="1"/>
    <col min="17" max="17" width="7.09765625" bestFit="1" customWidth="1"/>
    <col min="18" max="18" width="13.3984375" style="63" customWidth="1"/>
    <col min="19" max="19" width="14.3984375" style="63" customWidth="1"/>
    <col min="20" max="20" width="9" bestFit="1" customWidth="1"/>
    <col min="21" max="21" width="14.3984375" bestFit="1" customWidth="1"/>
    <col min="22" max="22" width="9.69921875" customWidth="1"/>
    <col min="23" max="23" width="14.5" customWidth="1"/>
    <col min="24" max="24" width="17.19921875" bestFit="1" customWidth="1"/>
  </cols>
  <sheetData>
    <row r="1" spans="1:24" x14ac:dyDescent="0.4">
      <c r="O1" s="61" t="s">
        <v>536</v>
      </c>
      <c r="P1" s="62"/>
    </row>
    <row r="2" spans="1:24" x14ac:dyDescent="0.4">
      <c r="B2" s="3" t="s">
        <v>422</v>
      </c>
      <c r="C2" s="3" t="s">
        <v>423</v>
      </c>
      <c r="D2" s="4" t="s">
        <v>424</v>
      </c>
      <c r="E2" s="4" t="s">
        <v>425</v>
      </c>
      <c r="F2" s="5" t="s">
        <v>426</v>
      </c>
      <c r="G2" s="3" t="s">
        <v>427</v>
      </c>
      <c r="H2" s="3" t="s">
        <v>428</v>
      </c>
      <c r="I2" s="3" t="s">
        <v>429</v>
      </c>
      <c r="J2" s="3" t="s">
        <v>430</v>
      </c>
      <c r="L2" s="3" t="s">
        <v>422</v>
      </c>
      <c r="M2" s="3" t="s">
        <v>423</v>
      </c>
      <c r="N2" s="3" t="s">
        <v>424</v>
      </c>
      <c r="O2" s="64" t="s">
        <v>537</v>
      </c>
      <c r="P2" s="64" t="s">
        <v>538</v>
      </c>
      <c r="Q2" s="3" t="s">
        <v>539</v>
      </c>
      <c r="R2" s="4" t="s">
        <v>425</v>
      </c>
      <c r="S2" s="4" t="s">
        <v>540</v>
      </c>
      <c r="T2" s="3" t="s">
        <v>426</v>
      </c>
      <c r="U2" s="3" t="s">
        <v>427</v>
      </c>
      <c r="V2" s="3" t="s">
        <v>428</v>
      </c>
      <c r="W2" s="3" t="s">
        <v>429</v>
      </c>
      <c r="X2" s="3" t="s">
        <v>430</v>
      </c>
    </row>
    <row r="3" spans="1:24" s="69" customFormat="1" x14ac:dyDescent="0.4">
      <c r="A3" s="73">
        <v>2019</v>
      </c>
      <c r="B3" s="20">
        <v>2019</v>
      </c>
      <c r="C3" s="20">
        <v>1</v>
      </c>
      <c r="D3" s="29">
        <v>2</v>
      </c>
      <c r="E3" s="24">
        <v>3000000</v>
      </c>
      <c r="F3" s="9" t="s">
        <v>455</v>
      </c>
      <c r="G3" s="30" t="s">
        <v>107</v>
      </c>
      <c r="H3" s="8" t="s">
        <v>431</v>
      </c>
      <c r="I3" s="8" t="s">
        <v>108</v>
      </c>
      <c r="J3" s="13"/>
      <c r="L3" s="20">
        <v>2018</v>
      </c>
      <c r="M3" s="20">
        <v>10</v>
      </c>
      <c r="N3" s="8">
        <v>17</v>
      </c>
      <c r="O3" s="8">
        <v>2019</v>
      </c>
      <c r="P3" s="8">
        <v>1</v>
      </c>
      <c r="Q3" s="8">
        <v>2</v>
      </c>
      <c r="R3" s="24">
        <v>3000000</v>
      </c>
      <c r="S3" s="74">
        <v>-2650685</v>
      </c>
      <c r="T3" s="8" t="s">
        <v>42</v>
      </c>
      <c r="U3" s="8" t="s">
        <v>43</v>
      </c>
      <c r="V3" s="8" t="s">
        <v>0</v>
      </c>
      <c r="W3" s="8" t="s">
        <v>44</v>
      </c>
      <c r="X3" s="13"/>
    </row>
    <row r="4" spans="1:24" s="69" customFormat="1" x14ac:dyDescent="0.4">
      <c r="B4" s="20">
        <v>2019</v>
      </c>
      <c r="C4" s="20">
        <v>1</v>
      </c>
      <c r="D4" s="8">
        <v>2</v>
      </c>
      <c r="E4" s="24">
        <v>4000000</v>
      </c>
      <c r="F4" s="9" t="s">
        <v>456</v>
      </c>
      <c r="G4" s="30" t="s">
        <v>109</v>
      </c>
      <c r="H4" s="8" t="s">
        <v>431</v>
      </c>
      <c r="I4" s="8" t="s">
        <v>110</v>
      </c>
      <c r="J4" s="13"/>
      <c r="L4" s="20">
        <v>2018</v>
      </c>
      <c r="M4" s="20">
        <v>10</v>
      </c>
      <c r="N4" s="8">
        <v>17</v>
      </c>
      <c r="O4" s="8">
        <v>2019</v>
      </c>
      <c r="P4" s="8">
        <v>1</v>
      </c>
      <c r="Q4" s="8">
        <v>2</v>
      </c>
      <c r="R4" s="24">
        <v>6000000</v>
      </c>
      <c r="S4" s="68">
        <v>-4249315</v>
      </c>
      <c r="T4" s="8" t="s">
        <v>40</v>
      </c>
      <c r="U4" s="8" t="s">
        <v>41</v>
      </c>
      <c r="V4" s="8" t="s">
        <v>0</v>
      </c>
      <c r="W4" s="8" t="s">
        <v>437</v>
      </c>
      <c r="X4" s="13"/>
    </row>
    <row r="5" spans="1:24" s="69" customFormat="1" x14ac:dyDescent="0.4">
      <c r="B5" s="20">
        <v>2019</v>
      </c>
      <c r="C5" s="20">
        <v>1</v>
      </c>
      <c r="D5" s="8">
        <v>2</v>
      </c>
      <c r="E5" s="24">
        <v>3000000</v>
      </c>
      <c r="F5" s="9" t="s">
        <v>111</v>
      </c>
      <c r="G5" s="30" t="s">
        <v>112</v>
      </c>
      <c r="H5" s="8" t="s">
        <v>1</v>
      </c>
      <c r="I5" s="8" t="s">
        <v>113</v>
      </c>
      <c r="J5" s="13"/>
      <c r="L5" s="20">
        <v>2018</v>
      </c>
      <c r="M5" s="20">
        <v>11</v>
      </c>
      <c r="N5" s="8">
        <v>12</v>
      </c>
      <c r="O5" s="8">
        <v>2019</v>
      </c>
      <c r="P5" s="8">
        <v>1</v>
      </c>
      <c r="Q5" s="8">
        <v>2</v>
      </c>
      <c r="R5" s="24">
        <v>1500000</v>
      </c>
      <c r="S5" s="68">
        <v>-1150000</v>
      </c>
      <c r="T5" s="8" t="s">
        <v>541</v>
      </c>
      <c r="U5" s="8" t="s">
        <v>65</v>
      </c>
      <c r="V5" s="8" t="s">
        <v>2</v>
      </c>
      <c r="W5" s="8" t="s">
        <v>66</v>
      </c>
      <c r="X5" s="13"/>
    </row>
    <row r="6" spans="1:24" s="69" customFormat="1" x14ac:dyDescent="0.4">
      <c r="B6" s="20">
        <v>2019</v>
      </c>
      <c r="C6" s="20">
        <v>1</v>
      </c>
      <c r="D6" s="8">
        <v>2</v>
      </c>
      <c r="E6" s="24"/>
      <c r="F6" s="9"/>
      <c r="G6" s="30"/>
      <c r="H6" s="8"/>
      <c r="I6" s="8"/>
      <c r="J6" s="13"/>
      <c r="L6" s="20">
        <v>2018</v>
      </c>
      <c r="M6" s="20">
        <v>10</v>
      </c>
      <c r="N6" s="8">
        <v>10</v>
      </c>
      <c r="O6" s="8">
        <v>2019</v>
      </c>
      <c r="P6" s="8">
        <v>1</v>
      </c>
      <c r="Q6" s="8">
        <v>2</v>
      </c>
      <c r="R6" s="24">
        <v>6000000</v>
      </c>
      <c r="S6" s="68">
        <v>-3805479</v>
      </c>
      <c r="T6" s="8" t="s">
        <v>23</v>
      </c>
      <c r="U6" s="8" t="s">
        <v>24</v>
      </c>
      <c r="V6" s="8" t="s">
        <v>2</v>
      </c>
      <c r="W6" s="8" t="s">
        <v>436</v>
      </c>
      <c r="X6" s="13"/>
    </row>
    <row r="7" spans="1:24" s="69" customFormat="1" ht="18" thickBot="1" x14ac:dyDescent="0.45">
      <c r="B7" s="25">
        <v>2019</v>
      </c>
      <c r="C7" s="25">
        <v>1</v>
      </c>
      <c r="D7" s="26">
        <v>2</v>
      </c>
      <c r="E7" s="27"/>
      <c r="F7" s="28"/>
      <c r="G7" s="32"/>
      <c r="H7" s="26"/>
      <c r="I7" s="26"/>
      <c r="J7" s="18"/>
      <c r="L7" s="25">
        <v>2018</v>
      </c>
      <c r="M7" s="25">
        <v>12</v>
      </c>
      <c r="N7" s="26">
        <v>26</v>
      </c>
      <c r="O7" s="26">
        <v>2019</v>
      </c>
      <c r="P7" s="26">
        <v>1</v>
      </c>
      <c r="Q7" s="26">
        <v>2</v>
      </c>
      <c r="R7" s="27">
        <v>3000000</v>
      </c>
      <c r="S7" s="75">
        <v>-2983562</v>
      </c>
      <c r="T7" s="26" t="s">
        <v>542</v>
      </c>
      <c r="U7" s="26" t="s">
        <v>101</v>
      </c>
      <c r="V7" s="26" t="s">
        <v>432</v>
      </c>
      <c r="W7" s="26" t="s">
        <v>102</v>
      </c>
      <c r="X7" s="18"/>
    </row>
    <row r="8" spans="1:24" s="69" customFormat="1" x14ac:dyDescent="0.4">
      <c r="B8" s="20">
        <v>2019</v>
      </c>
      <c r="C8" s="20">
        <v>1</v>
      </c>
      <c r="D8" s="29">
        <v>3</v>
      </c>
      <c r="E8" s="24">
        <v>6000000</v>
      </c>
      <c r="F8" s="9" t="s">
        <v>457</v>
      </c>
      <c r="G8" s="30" t="s">
        <v>114</v>
      </c>
      <c r="H8" s="8" t="s">
        <v>448</v>
      </c>
      <c r="I8" s="8" t="s">
        <v>458</v>
      </c>
      <c r="J8" s="13"/>
      <c r="L8" s="20">
        <v>2018</v>
      </c>
      <c r="M8" s="20">
        <v>12</v>
      </c>
      <c r="N8" s="8">
        <v>31</v>
      </c>
      <c r="O8" s="8">
        <v>2019</v>
      </c>
      <c r="P8" s="8">
        <v>1</v>
      </c>
      <c r="Q8" s="8">
        <v>3</v>
      </c>
      <c r="R8" s="24">
        <v>4000000</v>
      </c>
      <c r="S8" s="74">
        <v>-4000000</v>
      </c>
      <c r="T8" s="8" t="s">
        <v>543</v>
      </c>
      <c r="U8" s="8" t="s">
        <v>106</v>
      </c>
      <c r="V8" s="8" t="s">
        <v>4</v>
      </c>
      <c r="W8" s="8" t="s">
        <v>544</v>
      </c>
      <c r="X8" s="13"/>
    </row>
    <row r="9" spans="1:24" s="69" customFormat="1" ht="18" thickBot="1" x14ac:dyDescent="0.45">
      <c r="B9" s="25">
        <v>2019</v>
      </c>
      <c r="C9" s="25">
        <v>1</v>
      </c>
      <c r="D9" s="26">
        <v>3</v>
      </c>
      <c r="E9" s="27">
        <v>5000000</v>
      </c>
      <c r="F9" s="28" t="s">
        <v>115</v>
      </c>
      <c r="G9" s="32" t="s">
        <v>116</v>
      </c>
      <c r="H9" s="26" t="s">
        <v>459</v>
      </c>
      <c r="I9" s="26" t="s">
        <v>460</v>
      </c>
      <c r="J9" s="18"/>
      <c r="L9" s="25">
        <v>2018</v>
      </c>
      <c r="M9" s="25">
        <v>8</v>
      </c>
      <c r="N9" s="26">
        <v>31</v>
      </c>
      <c r="O9" s="26">
        <v>2019</v>
      </c>
      <c r="P9" s="26">
        <v>1</v>
      </c>
      <c r="Q9" s="26">
        <v>3</v>
      </c>
      <c r="R9" s="27">
        <v>4000000</v>
      </c>
      <c r="S9" s="72">
        <v>-2446123</v>
      </c>
      <c r="T9" s="26" t="s">
        <v>9</v>
      </c>
      <c r="U9" s="26" t="s">
        <v>10</v>
      </c>
      <c r="V9" s="26" t="s">
        <v>3</v>
      </c>
      <c r="W9" s="26" t="s">
        <v>545</v>
      </c>
      <c r="X9" s="18"/>
    </row>
    <row r="10" spans="1:24" s="69" customFormat="1" x14ac:dyDescent="0.4">
      <c r="B10" s="33">
        <v>2019</v>
      </c>
      <c r="C10" s="33">
        <v>1</v>
      </c>
      <c r="D10" s="29">
        <v>4</v>
      </c>
      <c r="E10" s="34">
        <v>3300000</v>
      </c>
      <c r="F10" s="35" t="s">
        <v>461</v>
      </c>
      <c r="G10" s="36" t="s">
        <v>117</v>
      </c>
      <c r="H10" s="29" t="s">
        <v>431</v>
      </c>
      <c r="I10" s="29" t="s">
        <v>118</v>
      </c>
      <c r="J10" s="37"/>
      <c r="L10" s="33">
        <v>2018</v>
      </c>
      <c r="M10" s="33">
        <v>11</v>
      </c>
      <c r="N10" s="29">
        <v>26</v>
      </c>
      <c r="O10" s="29">
        <v>2019</v>
      </c>
      <c r="P10" s="29">
        <v>1</v>
      </c>
      <c r="Q10" s="29">
        <v>4</v>
      </c>
      <c r="R10" s="34"/>
      <c r="S10" s="71">
        <v>-2700000</v>
      </c>
      <c r="T10" s="29" t="s">
        <v>85</v>
      </c>
      <c r="U10" s="29" t="s">
        <v>86</v>
      </c>
      <c r="V10" s="29" t="s">
        <v>70</v>
      </c>
      <c r="W10" s="29" t="s">
        <v>450</v>
      </c>
      <c r="X10" s="37"/>
    </row>
    <row r="11" spans="1:24" s="69" customFormat="1" x14ac:dyDescent="0.4">
      <c r="B11" s="20">
        <v>2019</v>
      </c>
      <c r="C11" s="20">
        <v>1</v>
      </c>
      <c r="D11" s="8">
        <v>4</v>
      </c>
      <c r="E11" s="24">
        <v>3300000</v>
      </c>
      <c r="F11" s="9" t="s">
        <v>462</v>
      </c>
      <c r="G11" s="30" t="s">
        <v>119</v>
      </c>
      <c r="H11" s="8" t="s">
        <v>433</v>
      </c>
      <c r="I11" s="8" t="s">
        <v>463</v>
      </c>
      <c r="J11" s="13"/>
      <c r="L11" s="20">
        <v>2018</v>
      </c>
      <c r="M11" s="20">
        <v>11</v>
      </c>
      <c r="N11" s="8">
        <v>9</v>
      </c>
      <c r="O11" s="8">
        <v>2019</v>
      </c>
      <c r="P11" s="8">
        <v>1</v>
      </c>
      <c r="Q11" s="8">
        <v>4</v>
      </c>
      <c r="R11" s="24"/>
      <c r="S11" s="68">
        <v>-1776924</v>
      </c>
      <c r="T11" s="8" t="s">
        <v>63</v>
      </c>
      <c r="U11" s="8" t="s">
        <v>64</v>
      </c>
      <c r="V11" s="8" t="s">
        <v>3</v>
      </c>
      <c r="W11" s="8" t="s">
        <v>440</v>
      </c>
      <c r="X11" s="13"/>
    </row>
    <row r="12" spans="1:24" s="69" customFormat="1" x14ac:dyDescent="0.4">
      <c r="B12" s="20">
        <v>2019</v>
      </c>
      <c r="C12" s="20">
        <v>1</v>
      </c>
      <c r="D12" s="8">
        <v>4</v>
      </c>
      <c r="E12" s="24">
        <v>3000000</v>
      </c>
      <c r="F12" s="9" t="s">
        <v>464</v>
      </c>
      <c r="G12" s="30" t="s">
        <v>120</v>
      </c>
      <c r="H12" s="29" t="s">
        <v>451</v>
      </c>
      <c r="I12" s="8" t="s">
        <v>465</v>
      </c>
      <c r="J12" s="13"/>
      <c r="L12" s="20">
        <v>2018</v>
      </c>
      <c r="M12" s="20">
        <v>9</v>
      </c>
      <c r="N12" s="8">
        <v>3</v>
      </c>
      <c r="O12" s="8">
        <v>2019</v>
      </c>
      <c r="P12" s="8">
        <v>1</v>
      </c>
      <c r="Q12" s="8">
        <v>4</v>
      </c>
      <c r="R12" s="24"/>
      <c r="S12" s="68">
        <v>-1500000</v>
      </c>
      <c r="T12" s="8" t="s">
        <v>13</v>
      </c>
      <c r="U12" s="8" t="s">
        <v>14</v>
      </c>
      <c r="V12" s="8" t="s">
        <v>2</v>
      </c>
      <c r="W12" s="8" t="s">
        <v>546</v>
      </c>
      <c r="X12" s="13"/>
    </row>
    <row r="13" spans="1:24" s="69" customFormat="1" ht="18" thickBot="1" x14ac:dyDescent="0.45">
      <c r="B13" s="25">
        <v>2019</v>
      </c>
      <c r="C13" s="25">
        <v>1</v>
      </c>
      <c r="D13" s="26">
        <v>4</v>
      </c>
      <c r="E13" s="27">
        <v>3000000</v>
      </c>
      <c r="F13" s="28" t="s">
        <v>466</v>
      </c>
      <c r="G13" s="32" t="s">
        <v>121</v>
      </c>
      <c r="H13" s="26" t="s">
        <v>433</v>
      </c>
      <c r="I13" s="26" t="s">
        <v>467</v>
      </c>
      <c r="J13" s="18"/>
      <c r="L13" s="25"/>
      <c r="M13" s="25"/>
      <c r="N13" s="26"/>
      <c r="O13" s="26">
        <v>2019</v>
      </c>
      <c r="P13" s="26">
        <v>1</v>
      </c>
      <c r="Q13" s="26">
        <v>4</v>
      </c>
      <c r="R13" s="27"/>
      <c r="S13" s="72"/>
      <c r="T13" s="26"/>
      <c r="U13" s="26"/>
      <c r="V13" s="26"/>
      <c r="W13" s="26"/>
      <c r="X13" s="18"/>
    </row>
    <row r="14" spans="1:24" s="69" customFormat="1" ht="18" thickBot="1" x14ac:dyDescent="0.45">
      <c r="B14" s="21">
        <v>2019</v>
      </c>
      <c r="C14" s="21">
        <v>1</v>
      </c>
      <c r="D14" s="38">
        <v>5</v>
      </c>
      <c r="E14" s="39">
        <v>1300000</v>
      </c>
      <c r="F14" s="22" t="s">
        <v>468</v>
      </c>
      <c r="G14" s="40" t="s">
        <v>122</v>
      </c>
      <c r="H14" s="38" t="s">
        <v>434</v>
      </c>
      <c r="I14" s="38" t="s">
        <v>469</v>
      </c>
      <c r="J14" s="41"/>
      <c r="L14" s="21"/>
      <c r="M14" s="21"/>
      <c r="N14" s="38"/>
      <c r="O14" s="38">
        <v>2019</v>
      </c>
      <c r="P14" s="38">
        <v>1</v>
      </c>
      <c r="Q14" s="38">
        <v>5</v>
      </c>
      <c r="R14" s="39"/>
      <c r="S14" s="76"/>
      <c r="T14" s="38"/>
      <c r="U14" s="38"/>
      <c r="V14" s="38"/>
      <c r="W14" s="38"/>
      <c r="X14" s="41"/>
    </row>
    <row r="15" spans="1:24" s="69" customFormat="1" x14ac:dyDescent="0.4">
      <c r="B15" s="20">
        <v>2019</v>
      </c>
      <c r="C15" s="20">
        <v>1</v>
      </c>
      <c r="D15" s="29">
        <v>7</v>
      </c>
      <c r="E15" s="24">
        <v>6000000</v>
      </c>
      <c r="F15" s="9" t="s">
        <v>123</v>
      </c>
      <c r="G15" s="30" t="s">
        <v>124</v>
      </c>
      <c r="H15" s="8" t="s">
        <v>4</v>
      </c>
      <c r="I15" s="8" t="s">
        <v>125</v>
      </c>
      <c r="J15" s="13"/>
      <c r="L15" s="77">
        <v>2018</v>
      </c>
      <c r="M15" s="77">
        <v>10</v>
      </c>
      <c r="N15" s="8">
        <v>17</v>
      </c>
      <c r="O15" s="8">
        <v>2019</v>
      </c>
      <c r="P15" s="8">
        <v>1</v>
      </c>
      <c r="Q15" s="8">
        <v>7</v>
      </c>
      <c r="R15" s="24">
        <v>5400000</v>
      </c>
      <c r="S15" s="74">
        <v>-4253425</v>
      </c>
      <c r="T15" s="8" t="s">
        <v>37</v>
      </c>
      <c r="U15" s="8" t="s">
        <v>38</v>
      </c>
      <c r="V15" s="8" t="s">
        <v>6</v>
      </c>
      <c r="W15" s="8" t="s">
        <v>39</v>
      </c>
      <c r="X15" s="13"/>
    </row>
    <row r="16" spans="1:24" s="69" customFormat="1" x14ac:dyDescent="0.4">
      <c r="B16" s="20">
        <v>2019</v>
      </c>
      <c r="C16" s="20">
        <v>1</v>
      </c>
      <c r="D16" s="8">
        <v>7</v>
      </c>
      <c r="E16" s="24">
        <v>1700000</v>
      </c>
      <c r="F16" s="9" t="s">
        <v>126</v>
      </c>
      <c r="G16" s="30" t="s">
        <v>127</v>
      </c>
      <c r="H16" s="8" t="s">
        <v>0</v>
      </c>
      <c r="I16" s="8" t="s">
        <v>128</v>
      </c>
      <c r="J16" s="13"/>
      <c r="L16" s="77">
        <v>2018</v>
      </c>
      <c r="M16" s="77">
        <v>11</v>
      </c>
      <c r="N16" s="8">
        <v>23</v>
      </c>
      <c r="O16" s="8">
        <v>2019</v>
      </c>
      <c r="P16" s="8">
        <v>1</v>
      </c>
      <c r="Q16" s="8">
        <v>7</v>
      </c>
      <c r="R16" s="24">
        <v>2000000</v>
      </c>
      <c r="S16" s="68">
        <v>-1939726</v>
      </c>
      <c r="T16" s="8" t="s">
        <v>79</v>
      </c>
      <c r="U16" s="8" t="s">
        <v>80</v>
      </c>
      <c r="V16" s="8" t="s">
        <v>6</v>
      </c>
      <c r="W16" s="8" t="s">
        <v>81</v>
      </c>
      <c r="X16" s="13"/>
    </row>
    <row r="17" spans="2:24" s="69" customFormat="1" x14ac:dyDescent="0.4">
      <c r="B17" s="20">
        <v>2019</v>
      </c>
      <c r="C17" s="20">
        <v>1</v>
      </c>
      <c r="D17" s="8">
        <v>7</v>
      </c>
      <c r="E17" s="24">
        <v>3000000</v>
      </c>
      <c r="F17" s="9" t="s">
        <v>129</v>
      </c>
      <c r="G17" s="30" t="s">
        <v>130</v>
      </c>
      <c r="H17" s="8" t="s">
        <v>2</v>
      </c>
      <c r="I17" s="8" t="s">
        <v>131</v>
      </c>
      <c r="J17" s="13"/>
      <c r="L17" s="77">
        <v>2018</v>
      </c>
      <c r="M17" s="77">
        <v>11</v>
      </c>
      <c r="N17" s="8">
        <v>21</v>
      </c>
      <c r="O17" s="8">
        <v>2019</v>
      </c>
      <c r="P17" s="8">
        <v>1</v>
      </c>
      <c r="Q17" s="8">
        <v>7</v>
      </c>
      <c r="R17" s="24">
        <v>5000000</v>
      </c>
      <c r="S17" s="68">
        <v>-4157534</v>
      </c>
      <c r="T17" s="8" t="s">
        <v>76</v>
      </c>
      <c r="U17" s="8" t="s">
        <v>77</v>
      </c>
      <c r="V17" s="8" t="s">
        <v>6</v>
      </c>
      <c r="W17" s="8" t="s">
        <v>78</v>
      </c>
      <c r="X17" s="13"/>
    </row>
    <row r="18" spans="2:24" s="69" customFormat="1" x14ac:dyDescent="0.4">
      <c r="B18" s="20">
        <v>2019</v>
      </c>
      <c r="C18" s="20">
        <v>1</v>
      </c>
      <c r="D18" s="8">
        <v>7</v>
      </c>
      <c r="E18" s="24">
        <v>3000000</v>
      </c>
      <c r="F18" s="9" t="s">
        <v>132</v>
      </c>
      <c r="G18" s="30" t="s">
        <v>133</v>
      </c>
      <c r="H18" s="8" t="s">
        <v>3</v>
      </c>
      <c r="I18" s="8" t="s">
        <v>134</v>
      </c>
      <c r="J18" s="13"/>
      <c r="L18" s="77">
        <v>2018</v>
      </c>
      <c r="M18" s="77">
        <v>11</v>
      </c>
      <c r="N18" s="8">
        <v>2</v>
      </c>
      <c r="O18" s="8">
        <v>2019</v>
      </c>
      <c r="P18" s="8">
        <v>1</v>
      </c>
      <c r="Q18" s="8">
        <v>7</v>
      </c>
      <c r="R18" s="24">
        <v>3000000</v>
      </c>
      <c r="S18" s="68">
        <v>-2198630</v>
      </c>
      <c r="T18" s="8" t="s">
        <v>57</v>
      </c>
      <c r="U18" s="8" t="s">
        <v>58</v>
      </c>
      <c r="V18" s="8" t="s">
        <v>6</v>
      </c>
      <c r="W18" s="8" t="s">
        <v>59</v>
      </c>
      <c r="X18" s="13"/>
    </row>
    <row r="19" spans="2:24" s="69" customFormat="1" ht="18" thickBot="1" x14ac:dyDescent="0.45">
      <c r="B19" s="25">
        <v>2019</v>
      </c>
      <c r="C19" s="25">
        <v>1</v>
      </c>
      <c r="D19" s="26">
        <v>7</v>
      </c>
      <c r="E19" s="27"/>
      <c r="F19" s="28"/>
      <c r="G19" s="32"/>
      <c r="H19" s="26"/>
      <c r="I19" s="26"/>
      <c r="J19" s="18"/>
      <c r="L19" s="78">
        <v>2018</v>
      </c>
      <c r="M19" s="78">
        <v>11</v>
      </c>
      <c r="N19" s="26">
        <v>8</v>
      </c>
      <c r="O19" s="26">
        <v>2019</v>
      </c>
      <c r="P19" s="26">
        <v>1</v>
      </c>
      <c r="Q19" s="26">
        <v>7</v>
      </c>
      <c r="R19" s="27">
        <v>3000000</v>
      </c>
      <c r="S19" s="75">
        <v>-2453425</v>
      </c>
      <c r="T19" s="26" t="s">
        <v>60</v>
      </c>
      <c r="U19" s="26" t="s">
        <v>61</v>
      </c>
      <c r="V19" s="26" t="s">
        <v>4</v>
      </c>
      <c r="W19" s="26" t="s">
        <v>62</v>
      </c>
      <c r="X19" s="18"/>
    </row>
    <row r="20" spans="2:24" s="69" customFormat="1" x14ac:dyDescent="0.4">
      <c r="B20" s="20">
        <v>2019</v>
      </c>
      <c r="C20" s="20">
        <v>1</v>
      </c>
      <c r="D20" s="29">
        <v>8</v>
      </c>
      <c r="E20" s="24">
        <v>3000000</v>
      </c>
      <c r="F20" s="9" t="s">
        <v>135</v>
      </c>
      <c r="G20" s="30" t="s">
        <v>136</v>
      </c>
      <c r="H20" s="8" t="s">
        <v>87</v>
      </c>
      <c r="I20" s="8" t="s">
        <v>470</v>
      </c>
      <c r="J20" s="13"/>
      <c r="L20" s="77">
        <v>2018</v>
      </c>
      <c r="M20" s="77">
        <v>11</v>
      </c>
      <c r="N20" s="8">
        <v>21</v>
      </c>
      <c r="O20" s="8">
        <v>2019</v>
      </c>
      <c r="P20" s="8">
        <v>1</v>
      </c>
      <c r="Q20" s="8">
        <v>8</v>
      </c>
      <c r="R20" s="24">
        <v>2000000</v>
      </c>
      <c r="S20" s="74">
        <v>-1900000</v>
      </c>
      <c r="T20" s="8" t="s">
        <v>72</v>
      </c>
      <c r="U20" s="8" t="s">
        <v>73</v>
      </c>
      <c r="V20" s="8" t="s">
        <v>2</v>
      </c>
      <c r="W20" s="8" t="s">
        <v>445</v>
      </c>
      <c r="X20" s="13"/>
    </row>
    <row r="21" spans="2:24" s="69" customFormat="1" x14ac:dyDescent="0.4">
      <c r="B21" s="20">
        <v>2019</v>
      </c>
      <c r="C21" s="20">
        <v>1</v>
      </c>
      <c r="D21" s="8">
        <v>8</v>
      </c>
      <c r="E21" s="24">
        <v>3000000</v>
      </c>
      <c r="F21" s="9" t="s">
        <v>137</v>
      </c>
      <c r="G21" s="30" t="s">
        <v>138</v>
      </c>
      <c r="H21" s="8" t="s">
        <v>87</v>
      </c>
      <c r="I21" s="8" t="s">
        <v>139</v>
      </c>
      <c r="J21" s="13"/>
      <c r="L21" s="77">
        <v>2018</v>
      </c>
      <c r="M21" s="77">
        <v>11</v>
      </c>
      <c r="N21" s="8">
        <v>16</v>
      </c>
      <c r="O21" s="8">
        <v>2019</v>
      </c>
      <c r="P21" s="8">
        <v>1</v>
      </c>
      <c r="Q21" s="8">
        <v>8</v>
      </c>
      <c r="R21" s="24">
        <v>1500000</v>
      </c>
      <c r="S21" s="68">
        <v>-1225000</v>
      </c>
      <c r="T21" s="8" t="s">
        <v>69</v>
      </c>
      <c r="U21" s="8" t="s">
        <v>71</v>
      </c>
      <c r="V21" s="8" t="s">
        <v>2</v>
      </c>
      <c r="W21" s="8" t="s">
        <v>443</v>
      </c>
      <c r="X21" s="13"/>
    </row>
    <row r="22" spans="2:24" s="69" customFormat="1" x14ac:dyDescent="0.4">
      <c r="B22" s="20">
        <v>2019</v>
      </c>
      <c r="C22" s="20">
        <v>1</v>
      </c>
      <c r="D22" s="8">
        <v>8</v>
      </c>
      <c r="E22" s="24">
        <v>4000000</v>
      </c>
      <c r="F22" s="9" t="s">
        <v>140</v>
      </c>
      <c r="G22" s="30" t="s">
        <v>141</v>
      </c>
      <c r="H22" s="8" t="s">
        <v>0</v>
      </c>
      <c r="I22" s="8" t="s">
        <v>142</v>
      </c>
      <c r="J22" s="13"/>
      <c r="L22" s="77">
        <v>2018</v>
      </c>
      <c r="M22" s="77">
        <v>10</v>
      </c>
      <c r="N22" s="8">
        <v>25</v>
      </c>
      <c r="O22" s="8">
        <v>2019</v>
      </c>
      <c r="P22" s="8">
        <v>1</v>
      </c>
      <c r="Q22" s="8">
        <v>8</v>
      </c>
      <c r="R22" s="24">
        <v>2000000</v>
      </c>
      <c r="S22" s="68">
        <v>-1300000</v>
      </c>
      <c r="T22" s="8" t="s">
        <v>46</v>
      </c>
      <c r="U22" s="8" t="s">
        <v>47</v>
      </c>
      <c r="V22" s="8" t="s">
        <v>1</v>
      </c>
      <c r="W22" s="8" t="s">
        <v>438</v>
      </c>
      <c r="X22" s="13"/>
    </row>
    <row r="23" spans="2:24" s="69" customFormat="1" x14ac:dyDescent="0.4">
      <c r="B23" s="20">
        <v>2019</v>
      </c>
      <c r="C23" s="20">
        <v>1</v>
      </c>
      <c r="D23" s="8">
        <v>8</v>
      </c>
      <c r="E23" s="24">
        <v>3000000</v>
      </c>
      <c r="F23" s="9" t="s">
        <v>143</v>
      </c>
      <c r="G23" s="30" t="s">
        <v>144</v>
      </c>
      <c r="H23" s="8" t="s">
        <v>68</v>
      </c>
      <c r="I23" s="8" t="s">
        <v>145</v>
      </c>
      <c r="J23" s="42" t="s">
        <v>471</v>
      </c>
      <c r="L23" s="77"/>
      <c r="M23" s="77"/>
      <c r="N23" s="8"/>
      <c r="O23" s="8">
        <v>2019</v>
      </c>
      <c r="P23" s="8">
        <v>1</v>
      </c>
      <c r="Q23" s="8">
        <v>8</v>
      </c>
      <c r="R23" s="24"/>
      <c r="S23" s="68"/>
      <c r="T23" s="8"/>
      <c r="U23" s="8"/>
      <c r="V23" s="8"/>
      <c r="W23" s="8"/>
      <c r="X23" s="13"/>
    </row>
    <row r="24" spans="2:24" s="69" customFormat="1" x14ac:dyDescent="0.4">
      <c r="B24" s="20">
        <v>2019</v>
      </c>
      <c r="C24" s="20">
        <v>1</v>
      </c>
      <c r="D24" s="8">
        <v>8</v>
      </c>
      <c r="E24" s="24">
        <v>5000000</v>
      </c>
      <c r="F24" s="9" t="s">
        <v>146</v>
      </c>
      <c r="G24" s="30" t="s">
        <v>147</v>
      </c>
      <c r="H24" s="8" t="s">
        <v>12</v>
      </c>
      <c r="I24" s="8" t="s">
        <v>148</v>
      </c>
      <c r="J24" s="13"/>
      <c r="L24" s="77"/>
      <c r="M24" s="77"/>
      <c r="N24" s="8"/>
      <c r="O24" s="8">
        <v>2019</v>
      </c>
      <c r="P24" s="8">
        <v>1</v>
      </c>
      <c r="Q24" s="8">
        <v>8</v>
      </c>
      <c r="R24" s="24"/>
      <c r="S24" s="68"/>
      <c r="T24" s="8"/>
      <c r="U24" s="8"/>
      <c r="V24" s="8"/>
      <c r="W24" s="8"/>
      <c r="X24" s="13"/>
    </row>
    <row r="25" spans="2:24" s="69" customFormat="1" x14ac:dyDescent="0.4">
      <c r="B25" s="20">
        <v>2019</v>
      </c>
      <c r="C25" s="20">
        <v>1</v>
      </c>
      <c r="D25" s="8">
        <v>8</v>
      </c>
      <c r="E25" s="24">
        <v>6000000</v>
      </c>
      <c r="F25" s="9" t="s">
        <v>149</v>
      </c>
      <c r="G25" s="30" t="s">
        <v>150</v>
      </c>
      <c r="H25" s="8" t="s">
        <v>3</v>
      </c>
      <c r="I25" s="8" t="s">
        <v>151</v>
      </c>
      <c r="J25" s="13"/>
      <c r="L25" s="77"/>
      <c r="M25" s="77"/>
      <c r="N25" s="8"/>
      <c r="O25" s="8">
        <v>2019</v>
      </c>
      <c r="P25" s="8">
        <v>1</v>
      </c>
      <c r="Q25" s="8">
        <v>8</v>
      </c>
      <c r="R25" s="24"/>
      <c r="S25" s="68"/>
      <c r="T25" s="8"/>
      <c r="U25" s="8"/>
      <c r="V25" s="8"/>
      <c r="W25" s="8"/>
      <c r="X25" s="13"/>
    </row>
    <row r="26" spans="2:24" s="69" customFormat="1" x14ac:dyDescent="0.4">
      <c r="B26" s="20">
        <v>2019</v>
      </c>
      <c r="C26" s="20">
        <v>1</v>
      </c>
      <c r="D26" s="8">
        <v>8</v>
      </c>
      <c r="E26" s="24">
        <v>3000000</v>
      </c>
      <c r="F26" s="9" t="s">
        <v>152</v>
      </c>
      <c r="G26" s="30" t="s">
        <v>153</v>
      </c>
      <c r="H26" s="8" t="s">
        <v>6</v>
      </c>
      <c r="I26" s="8" t="s">
        <v>472</v>
      </c>
      <c r="J26" s="13"/>
      <c r="L26" s="77"/>
      <c r="M26" s="77"/>
      <c r="N26" s="8"/>
      <c r="O26" s="8">
        <v>2019</v>
      </c>
      <c r="P26" s="8">
        <v>1</v>
      </c>
      <c r="Q26" s="8">
        <v>8</v>
      </c>
      <c r="R26" s="24"/>
      <c r="S26" s="68"/>
      <c r="T26" s="8"/>
      <c r="U26" s="8"/>
      <c r="V26" s="8"/>
      <c r="W26" s="8"/>
      <c r="X26" s="13"/>
    </row>
    <row r="27" spans="2:24" s="69" customFormat="1" ht="18" thickBot="1" x14ac:dyDescent="0.45">
      <c r="B27" s="25">
        <v>2019</v>
      </c>
      <c r="C27" s="25">
        <v>1</v>
      </c>
      <c r="D27" s="26">
        <v>8</v>
      </c>
      <c r="E27" s="27">
        <v>6000000</v>
      </c>
      <c r="F27" s="28" t="s">
        <v>154</v>
      </c>
      <c r="G27" s="32" t="s">
        <v>155</v>
      </c>
      <c r="H27" s="26" t="s">
        <v>103</v>
      </c>
      <c r="I27" s="26" t="s">
        <v>473</v>
      </c>
      <c r="J27" s="18"/>
      <c r="L27" s="78"/>
      <c r="M27" s="78"/>
      <c r="N27" s="26"/>
      <c r="O27" s="26">
        <v>2019</v>
      </c>
      <c r="P27" s="26">
        <v>1</v>
      </c>
      <c r="Q27" s="26">
        <v>8</v>
      </c>
      <c r="R27" s="27"/>
      <c r="S27" s="75"/>
      <c r="T27" s="26"/>
      <c r="U27" s="26"/>
      <c r="V27" s="26"/>
      <c r="W27" s="26"/>
      <c r="X27" s="18"/>
    </row>
    <row r="28" spans="2:24" s="69" customFormat="1" x14ac:dyDescent="0.4">
      <c r="B28" s="20">
        <v>2019</v>
      </c>
      <c r="C28" s="20">
        <v>1</v>
      </c>
      <c r="D28" s="29">
        <v>9</v>
      </c>
      <c r="E28" s="24">
        <v>6000000</v>
      </c>
      <c r="F28" s="9" t="s">
        <v>143</v>
      </c>
      <c r="G28" s="30" t="s">
        <v>144</v>
      </c>
      <c r="H28" s="8" t="s">
        <v>68</v>
      </c>
      <c r="I28" s="8" t="s">
        <v>474</v>
      </c>
      <c r="J28" s="43" t="s">
        <v>475</v>
      </c>
      <c r="L28" s="77">
        <v>2019</v>
      </c>
      <c r="M28" s="77">
        <v>1</v>
      </c>
      <c r="N28" s="8">
        <v>8</v>
      </c>
      <c r="O28" s="8">
        <v>2019</v>
      </c>
      <c r="P28" s="8">
        <v>1</v>
      </c>
      <c r="Q28" s="8">
        <v>9</v>
      </c>
      <c r="R28" s="24">
        <v>3000000</v>
      </c>
      <c r="S28" s="74">
        <v>-3000000</v>
      </c>
      <c r="T28" s="8" t="s">
        <v>547</v>
      </c>
      <c r="U28" s="8" t="s">
        <v>144</v>
      </c>
      <c r="V28" s="8" t="s">
        <v>442</v>
      </c>
      <c r="W28" s="8" t="s">
        <v>474</v>
      </c>
      <c r="X28" s="13"/>
    </row>
    <row r="29" spans="2:24" s="69" customFormat="1" x14ac:dyDescent="0.4">
      <c r="B29" s="20">
        <v>2019</v>
      </c>
      <c r="C29" s="20">
        <v>1</v>
      </c>
      <c r="D29" s="8">
        <v>9</v>
      </c>
      <c r="E29" s="24">
        <v>1000000</v>
      </c>
      <c r="F29" s="9" t="s">
        <v>156</v>
      </c>
      <c r="G29" s="30" t="s">
        <v>157</v>
      </c>
      <c r="H29" s="8" t="s">
        <v>68</v>
      </c>
      <c r="I29" s="8" t="s">
        <v>476</v>
      </c>
      <c r="J29" s="13"/>
      <c r="L29" s="77"/>
      <c r="M29" s="77"/>
      <c r="N29" s="8"/>
      <c r="O29" s="8">
        <v>2019</v>
      </c>
      <c r="P29" s="8">
        <v>1</v>
      </c>
      <c r="Q29" s="8">
        <v>9</v>
      </c>
      <c r="R29" s="24"/>
      <c r="S29" s="68"/>
      <c r="T29" s="8"/>
      <c r="U29" s="8"/>
      <c r="V29" s="8"/>
      <c r="W29" s="8"/>
      <c r="X29" s="13"/>
    </row>
    <row r="30" spans="2:24" s="69" customFormat="1" x14ac:dyDescent="0.4">
      <c r="B30" s="20">
        <v>2019</v>
      </c>
      <c r="C30" s="20">
        <v>1</v>
      </c>
      <c r="D30" s="8">
        <v>9</v>
      </c>
      <c r="E30" s="24">
        <v>3300000</v>
      </c>
      <c r="F30" s="9" t="s">
        <v>158</v>
      </c>
      <c r="G30" s="30" t="s">
        <v>159</v>
      </c>
      <c r="H30" s="8" t="s">
        <v>6</v>
      </c>
      <c r="I30" s="8" t="s">
        <v>477</v>
      </c>
      <c r="J30" s="13"/>
      <c r="L30" s="77"/>
      <c r="M30" s="77"/>
      <c r="N30" s="8"/>
      <c r="O30" s="8">
        <v>2019</v>
      </c>
      <c r="P30" s="8">
        <v>1</v>
      </c>
      <c r="Q30" s="8">
        <v>9</v>
      </c>
      <c r="R30" s="24"/>
      <c r="S30" s="68"/>
      <c r="T30" s="8"/>
      <c r="U30" s="8"/>
      <c r="V30" s="8"/>
      <c r="W30" s="8"/>
      <c r="X30" s="13"/>
    </row>
    <row r="31" spans="2:24" s="69" customFormat="1" x14ac:dyDescent="0.4">
      <c r="B31" s="20">
        <v>2019</v>
      </c>
      <c r="C31" s="20">
        <v>1</v>
      </c>
      <c r="D31" s="8">
        <v>9</v>
      </c>
      <c r="E31" s="24">
        <v>6000000</v>
      </c>
      <c r="F31" s="9" t="s">
        <v>160</v>
      </c>
      <c r="G31" s="30" t="s">
        <v>161</v>
      </c>
      <c r="H31" s="8" t="s">
        <v>1</v>
      </c>
      <c r="I31" s="8" t="s">
        <v>478</v>
      </c>
      <c r="J31" s="13"/>
      <c r="L31" s="77"/>
      <c r="M31" s="77"/>
      <c r="N31" s="8"/>
      <c r="O31" s="8">
        <v>2019</v>
      </c>
      <c r="P31" s="8">
        <v>1</v>
      </c>
      <c r="Q31" s="8">
        <v>9</v>
      </c>
      <c r="R31" s="24"/>
      <c r="S31" s="68"/>
      <c r="T31" s="8"/>
      <c r="U31" s="8"/>
      <c r="V31" s="8"/>
      <c r="W31" s="8"/>
      <c r="X31" s="13"/>
    </row>
    <row r="32" spans="2:24" s="69" customFormat="1" x14ac:dyDescent="0.4">
      <c r="B32" s="20">
        <v>2019</v>
      </c>
      <c r="C32" s="20">
        <v>1</v>
      </c>
      <c r="D32" s="8">
        <v>9</v>
      </c>
      <c r="E32" s="24">
        <v>6000000</v>
      </c>
      <c r="F32" s="9" t="s">
        <v>479</v>
      </c>
      <c r="G32" s="30" t="s">
        <v>162</v>
      </c>
      <c r="H32" s="8" t="s">
        <v>163</v>
      </c>
      <c r="I32" s="8" t="s">
        <v>480</v>
      </c>
      <c r="J32" s="13"/>
      <c r="L32" s="77"/>
      <c r="M32" s="77"/>
      <c r="N32" s="8"/>
      <c r="O32" s="8">
        <v>2019</v>
      </c>
      <c r="P32" s="8">
        <v>1</v>
      </c>
      <c r="Q32" s="8">
        <v>9</v>
      </c>
      <c r="R32" s="24"/>
      <c r="S32" s="68"/>
      <c r="T32" s="8"/>
      <c r="U32" s="8"/>
      <c r="V32" s="8"/>
      <c r="W32" s="8"/>
      <c r="X32" s="13"/>
    </row>
    <row r="33" spans="2:24" s="69" customFormat="1" x14ac:dyDescent="0.4">
      <c r="B33" s="20">
        <v>2019</v>
      </c>
      <c r="C33" s="20">
        <v>1</v>
      </c>
      <c r="D33" s="8">
        <v>9</v>
      </c>
      <c r="E33" s="24">
        <v>2200000</v>
      </c>
      <c r="F33" s="9" t="s">
        <v>481</v>
      </c>
      <c r="G33" s="30" t="s">
        <v>164</v>
      </c>
      <c r="H33" s="8" t="s">
        <v>6</v>
      </c>
      <c r="I33" s="8" t="s">
        <v>482</v>
      </c>
      <c r="J33" s="13"/>
      <c r="L33" s="77"/>
      <c r="M33" s="77"/>
      <c r="N33" s="8"/>
      <c r="O33" s="8">
        <v>2019</v>
      </c>
      <c r="P33" s="8">
        <v>1</v>
      </c>
      <c r="Q33" s="8">
        <v>9</v>
      </c>
      <c r="R33" s="24"/>
      <c r="S33" s="68"/>
      <c r="T33" s="8"/>
      <c r="U33" s="8"/>
      <c r="V33" s="8"/>
      <c r="W33" s="8"/>
      <c r="X33" s="13"/>
    </row>
    <row r="34" spans="2:24" s="69" customFormat="1" ht="18" thickBot="1" x14ac:dyDescent="0.45">
      <c r="B34" s="25">
        <v>2019</v>
      </c>
      <c r="C34" s="25">
        <v>1</v>
      </c>
      <c r="D34" s="26">
        <v>9</v>
      </c>
      <c r="E34" s="27">
        <v>1000000</v>
      </c>
      <c r="F34" s="28" t="s">
        <v>165</v>
      </c>
      <c r="G34" s="32" t="s">
        <v>166</v>
      </c>
      <c r="H34" s="26" t="s">
        <v>1</v>
      </c>
      <c r="I34" s="26" t="s">
        <v>483</v>
      </c>
      <c r="J34" s="18"/>
      <c r="L34" s="78"/>
      <c r="M34" s="78"/>
      <c r="N34" s="26"/>
      <c r="O34" s="26">
        <v>2019</v>
      </c>
      <c r="P34" s="26">
        <v>1</v>
      </c>
      <c r="Q34" s="26">
        <v>9</v>
      </c>
      <c r="R34" s="27"/>
      <c r="S34" s="72"/>
      <c r="T34" s="26"/>
      <c r="U34" s="26"/>
      <c r="V34" s="26"/>
      <c r="W34" s="26"/>
      <c r="X34" s="18"/>
    </row>
    <row r="35" spans="2:24" s="69" customFormat="1" x14ac:dyDescent="0.4">
      <c r="B35" s="20">
        <v>2019</v>
      </c>
      <c r="C35" s="20">
        <v>1</v>
      </c>
      <c r="D35" s="29">
        <v>10</v>
      </c>
      <c r="E35" s="24">
        <v>3000000</v>
      </c>
      <c r="F35" s="9" t="s">
        <v>167</v>
      </c>
      <c r="G35" s="30" t="s">
        <v>168</v>
      </c>
      <c r="H35" s="8" t="s">
        <v>87</v>
      </c>
      <c r="I35" s="8" t="s">
        <v>484</v>
      </c>
      <c r="J35" s="13"/>
      <c r="L35" s="77">
        <v>2018</v>
      </c>
      <c r="M35" s="77">
        <v>10</v>
      </c>
      <c r="N35" s="8">
        <v>30</v>
      </c>
      <c r="O35" s="8">
        <v>2019</v>
      </c>
      <c r="P35" s="8">
        <v>1</v>
      </c>
      <c r="Q35" s="8">
        <v>10</v>
      </c>
      <c r="R35" s="24">
        <v>4500000</v>
      </c>
      <c r="S35" s="74">
        <v>-3667808</v>
      </c>
      <c r="T35" s="8" t="s">
        <v>45</v>
      </c>
      <c r="U35" s="8" t="s">
        <v>50</v>
      </c>
      <c r="V35" s="8" t="s">
        <v>432</v>
      </c>
      <c r="W35" s="8" t="s">
        <v>439</v>
      </c>
      <c r="X35" s="13"/>
    </row>
    <row r="36" spans="2:24" s="69" customFormat="1" x14ac:dyDescent="0.4">
      <c r="B36" s="20">
        <v>2019</v>
      </c>
      <c r="C36" s="20">
        <v>1</v>
      </c>
      <c r="D36" s="8">
        <v>10</v>
      </c>
      <c r="E36" s="24">
        <v>3000000</v>
      </c>
      <c r="F36" s="9" t="s">
        <v>169</v>
      </c>
      <c r="G36" s="30" t="s">
        <v>170</v>
      </c>
      <c r="H36" s="8" t="s">
        <v>68</v>
      </c>
      <c r="I36" s="8" t="s">
        <v>485</v>
      </c>
      <c r="J36" s="13"/>
      <c r="L36" s="77"/>
      <c r="M36" s="77"/>
      <c r="N36" s="8"/>
      <c r="O36" s="8">
        <v>2019</v>
      </c>
      <c r="P36" s="8">
        <v>1</v>
      </c>
      <c r="Q36" s="8">
        <v>10</v>
      </c>
      <c r="R36" s="24"/>
      <c r="S36" s="68"/>
      <c r="T36" s="8"/>
      <c r="U36" s="8"/>
      <c r="V36" s="8"/>
      <c r="W36" s="8"/>
      <c r="X36" s="13"/>
    </row>
    <row r="37" spans="2:24" s="69" customFormat="1" x14ac:dyDescent="0.4">
      <c r="B37" s="20">
        <v>2019</v>
      </c>
      <c r="C37" s="20">
        <v>1</v>
      </c>
      <c r="D37" s="8">
        <v>10</v>
      </c>
      <c r="E37" s="24">
        <v>3000000</v>
      </c>
      <c r="F37" s="9" t="s">
        <v>171</v>
      </c>
      <c r="G37" s="30" t="s">
        <v>172</v>
      </c>
      <c r="H37" s="8" t="s">
        <v>103</v>
      </c>
      <c r="I37" s="8" t="s">
        <v>486</v>
      </c>
      <c r="J37" s="13"/>
      <c r="L37" s="77"/>
      <c r="M37" s="77"/>
      <c r="N37" s="8"/>
      <c r="O37" s="8">
        <v>2019</v>
      </c>
      <c r="P37" s="8">
        <v>1</v>
      </c>
      <c r="Q37" s="8">
        <v>10</v>
      </c>
      <c r="R37" s="24"/>
      <c r="S37" s="68"/>
      <c r="T37" s="8"/>
      <c r="U37" s="8"/>
      <c r="V37" s="8"/>
      <c r="W37" s="8"/>
      <c r="X37" s="13"/>
    </row>
    <row r="38" spans="2:24" s="69" customFormat="1" x14ac:dyDescent="0.4">
      <c r="B38" s="20">
        <v>2019</v>
      </c>
      <c r="C38" s="20">
        <v>1</v>
      </c>
      <c r="D38" s="8">
        <v>10</v>
      </c>
      <c r="E38" s="24">
        <v>3000000</v>
      </c>
      <c r="F38" s="9" t="s">
        <v>173</v>
      </c>
      <c r="G38" s="30" t="s">
        <v>174</v>
      </c>
      <c r="H38" s="8" t="s">
        <v>3</v>
      </c>
      <c r="I38" s="8" t="s">
        <v>487</v>
      </c>
      <c r="J38" s="42"/>
      <c r="L38" s="77"/>
      <c r="M38" s="77"/>
      <c r="N38" s="8"/>
      <c r="O38" s="8">
        <v>2019</v>
      </c>
      <c r="P38" s="8">
        <v>1</v>
      </c>
      <c r="Q38" s="8">
        <v>10</v>
      </c>
      <c r="R38" s="24"/>
      <c r="S38" s="68"/>
      <c r="T38" s="8"/>
      <c r="U38" s="8"/>
      <c r="V38" s="8"/>
      <c r="W38" s="8"/>
      <c r="X38" s="13"/>
    </row>
    <row r="39" spans="2:24" s="69" customFormat="1" x14ac:dyDescent="0.4">
      <c r="B39" s="20">
        <v>2019</v>
      </c>
      <c r="C39" s="20">
        <v>1</v>
      </c>
      <c r="D39" s="8">
        <v>10</v>
      </c>
      <c r="E39" s="24">
        <v>3000000</v>
      </c>
      <c r="F39" s="9" t="s">
        <v>175</v>
      </c>
      <c r="G39" s="30" t="s">
        <v>176</v>
      </c>
      <c r="H39" s="8" t="s">
        <v>68</v>
      </c>
      <c r="I39" s="8" t="s">
        <v>488</v>
      </c>
      <c r="J39" s="13"/>
      <c r="L39" s="77"/>
      <c r="M39" s="77"/>
      <c r="N39" s="8"/>
      <c r="O39" s="8">
        <v>2019</v>
      </c>
      <c r="P39" s="8">
        <v>1</v>
      </c>
      <c r="Q39" s="8">
        <v>10</v>
      </c>
      <c r="R39" s="24"/>
      <c r="S39" s="68"/>
      <c r="T39" s="8"/>
      <c r="U39" s="8"/>
      <c r="V39" s="8"/>
      <c r="W39" s="8"/>
      <c r="X39" s="13"/>
    </row>
    <row r="40" spans="2:24" s="69" customFormat="1" x14ac:dyDescent="0.4">
      <c r="B40" s="20">
        <v>2019</v>
      </c>
      <c r="C40" s="20">
        <v>1</v>
      </c>
      <c r="D40" s="8">
        <v>10</v>
      </c>
      <c r="E40" s="24">
        <v>5000000</v>
      </c>
      <c r="F40" s="9" t="s">
        <v>177</v>
      </c>
      <c r="G40" s="30" t="s">
        <v>178</v>
      </c>
      <c r="H40" s="8" t="s">
        <v>4</v>
      </c>
      <c r="I40" s="8" t="s">
        <v>489</v>
      </c>
      <c r="J40" s="13"/>
      <c r="L40" s="77"/>
      <c r="M40" s="77"/>
      <c r="N40" s="8"/>
      <c r="O40" s="8">
        <v>2019</v>
      </c>
      <c r="P40" s="8">
        <v>1</v>
      </c>
      <c r="Q40" s="8">
        <v>10</v>
      </c>
      <c r="R40" s="24"/>
      <c r="S40" s="68"/>
      <c r="T40" s="8"/>
      <c r="U40" s="8"/>
      <c r="V40" s="8"/>
      <c r="W40" s="8"/>
      <c r="X40" s="13"/>
    </row>
    <row r="41" spans="2:24" s="69" customFormat="1" x14ac:dyDescent="0.4">
      <c r="B41" s="20">
        <v>2019</v>
      </c>
      <c r="C41" s="20">
        <v>1</v>
      </c>
      <c r="D41" s="8">
        <v>10</v>
      </c>
      <c r="E41" s="24">
        <v>2000000</v>
      </c>
      <c r="F41" s="9" t="s">
        <v>179</v>
      </c>
      <c r="G41" s="30" t="s">
        <v>180</v>
      </c>
      <c r="H41" s="8" t="s">
        <v>4</v>
      </c>
      <c r="I41" s="8" t="s">
        <v>490</v>
      </c>
      <c r="J41" s="13"/>
      <c r="L41" s="77"/>
      <c r="M41" s="77"/>
      <c r="N41" s="8"/>
      <c r="O41" s="8">
        <v>2019</v>
      </c>
      <c r="P41" s="8">
        <v>1</v>
      </c>
      <c r="Q41" s="8">
        <v>10</v>
      </c>
      <c r="R41" s="24"/>
      <c r="S41" s="68"/>
      <c r="T41" s="8"/>
      <c r="U41" s="8"/>
      <c r="V41" s="8"/>
      <c r="W41" s="8"/>
      <c r="X41" s="13"/>
    </row>
    <row r="42" spans="2:24" s="69" customFormat="1" ht="18" thickBot="1" x14ac:dyDescent="0.45">
      <c r="B42" s="25">
        <v>2019</v>
      </c>
      <c r="C42" s="25">
        <v>1</v>
      </c>
      <c r="D42" s="26">
        <v>10</v>
      </c>
      <c r="E42" s="27">
        <v>2200000</v>
      </c>
      <c r="F42" s="28" t="s">
        <v>181</v>
      </c>
      <c r="G42" s="32" t="s">
        <v>182</v>
      </c>
      <c r="H42" s="26" t="s">
        <v>87</v>
      </c>
      <c r="I42" s="26" t="s">
        <v>491</v>
      </c>
      <c r="J42" s="18"/>
      <c r="L42" s="78"/>
      <c r="M42" s="78"/>
      <c r="N42" s="26"/>
      <c r="O42" s="26">
        <v>2019</v>
      </c>
      <c r="P42" s="26">
        <v>1</v>
      </c>
      <c r="Q42" s="26">
        <v>10</v>
      </c>
      <c r="R42" s="27"/>
      <c r="S42" s="75"/>
      <c r="T42" s="26"/>
      <c r="U42" s="26"/>
      <c r="V42" s="26"/>
      <c r="W42" s="26"/>
      <c r="X42" s="18"/>
    </row>
    <row r="43" spans="2:24" s="69" customFormat="1" x14ac:dyDescent="0.4">
      <c r="B43" s="19">
        <v>2019</v>
      </c>
      <c r="C43" s="19">
        <v>1</v>
      </c>
      <c r="D43" s="11">
        <v>11</v>
      </c>
      <c r="E43" s="23">
        <v>4000000</v>
      </c>
      <c r="F43" s="10" t="s">
        <v>183</v>
      </c>
      <c r="G43" s="44" t="s">
        <v>184</v>
      </c>
      <c r="H43" s="11" t="s">
        <v>185</v>
      </c>
      <c r="I43" s="11" t="s">
        <v>492</v>
      </c>
      <c r="J43" s="12"/>
      <c r="L43" s="79">
        <v>2018</v>
      </c>
      <c r="M43" s="79">
        <v>9</v>
      </c>
      <c r="N43" s="11">
        <v>28</v>
      </c>
      <c r="O43" s="11">
        <v>2019</v>
      </c>
      <c r="P43" s="11">
        <v>1</v>
      </c>
      <c r="Q43" s="11">
        <v>11</v>
      </c>
      <c r="R43" s="23">
        <v>3000000</v>
      </c>
      <c r="S43" s="70">
        <v>-2106000</v>
      </c>
      <c r="T43" s="11" t="s">
        <v>548</v>
      </c>
      <c r="U43" s="11" t="s">
        <v>549</v>
      </c>
      <c r="V43" s="11" t="s">
        <v>550</v>
      </c>
      <c r="W43" s="11" t="s">
        <v>551</v>
      </c>
      <c r="X43" s="12"/>
    </row>
    <row r="44" spans="2:24" s="69" customFormat="1" x14ac:dyDescent="0.4">
      <c r="B44" s="20">
        <v>2019</v>
      </c>
      <c r="C44" s="20">
        <v>1</v>
      </c>
      <c r="D44" s="8">
        <v>11</v>
      </c>
      <c r="E44" s="24">
        <v>1000000</v>
      </c>
      <c r="F44" s="9" t="s">
        <v>186</v>
      </c>
      <c r="G44" s="30" t="s">
        <v>187</v>
      </c>
      <c r="H44" s="8" t="s">
        <v>188</v>
      </c>
      <c r="I44" s="8" t="s">
        <v>493</v>
      </c>
      <c r="J44" s="13"/>
      <c r="L44" s="77">
        <v>2018</v>
      </c>
      <c r="M44" s="77">
        <v>11</v>
      </c>
      <c r="N44" s="8">
        <v>21</v>
      </c>
      <c r="O44" s="8">
        <v>2019</v>
      </c>
      <c r="P44" s="8">
        <v>1</v>
      </c>
      <c r="Q44" s="8">
        <v>11</v>
      </c>
      <c r="R44" s="24">
        <v>3000000</v>
      </c>
      <c r="S44" s="68">
        <v>-2187500</v>
      </c>
      <c r="T44" s="8" t="s">
        <v>552</v>
      </c>
      <c r="U44" s="8" t="s">
        <v>553</v>
      </c>
      <c r="V44" s="8" t="s">
        <v>241</v>
      </c>
      <c r="W44" s="8" t="s">
        <v>444</v>
      </c>
      <c r="X44" s="13"/>
    </row>
    <row r="45" spans="2:24" s="69" customFormat="1" x14ac:dyDescent="0.4">
      <c r="B45" s="20">
        <v>2019</v>
      </c>
      <c r="C45" s="20">
        <v>1</v>
      </c>
      <c r="D45" s="8">
        <v>11</v>
      </c>
      <c r="E45" s="24">
        <v>1000000</v>
      </c>
      <c r="F45" s="9" t="s">
        <v>189</v>
      </c>
      <c r="G45" s="30" t="s">
        <v>190</v>
      </c>
      <c r="H45" s="8" t="s">
        <v>188</v>
      </c>
      <c r="I45" s="8" t="s">
        <v>494</v>
      </c>
      <c r="J45" s="13"/>
      <c r="L45" s="77">
        <v>2018</v>
      </c>
      <c r="M45" s="77">
        <v>11</v>
      </c>
      <c r="N45" s="8">
        <v>22</v>
      </c>
      <c r="O45" s="8">
        <v>2019</v>
      </c>
      <c r="P45" s="8">
        <v>1</v>
      </c>
      <c r="Q45" s="8">
        <v>11</v>
      </c>
      <c r="R45" s="24">
        <v>3000000</v>
      </c>
      <c r="S45" s="68">
        <v>-2821926</v>
      </c>
      <c r="T45" s="8" t="s">
        <v>554</v>
      </c>
      <c r="U45" s="8" t="s">
        <v>555</v>
      </c>
      <c r="V45" s="8" t="s">
        <v>294</v>
      </c>
      <c r="W45" s="8" t="s">
        <v>446</v>
      </c>
      <c r="X45" s="13"/>
    </row>
    <row r="46" spans="2:24" s="69" customFormat="1" x14ac:dyDescent="0.4">
      <c r="B46" s="20">
        <v>2019</v>
      </c>
      <c r="C46" s="20">
        <v>1</v>
      </c>
      <c r="D46" s="8">
        <v>11</v>
      </c>
      <c r="E46" s="24">
        <v>1000000</v>
      </c>
      <c r="F46" s="9" t="s">
        <v>191</v>
      </c>
      <c r="G46" s="30" t="s">
        <v>192</v>
      </c>
      <c r="H46" s="8" t="s">
        <v>188</v>
      </c>
      <c r="I46" s="8" t="s">
        <v>495</v>
      </c>
      <c r="J46" s="42"/>
      <c r="L46" s="77">
        <v>2018</v>
      </c>
      <c r="M46" s="77">
        <v>11</v>
      </c>
      <c r="N46" s="8">
        <v>23</v>
      </c>
      <c r="O46" s="8">
        <v>2019</v>
      </c>
      <c r="P46" s="8">
        <v>1</v>
      </c>
      <c r="Q46" s="8">
        <v>11</v>
      </c>
      <c r="R46" s="24">
        <v>5000000</v>
      </c>
      <c r="S46" s="68">
        <v>-4047945</v>
      </c>
      <c r="T46" s="8" t="s">
        <v>556</v>
      </c>
      <c r="U46" s="8" t="s">
        <v>557</v>
      </c>
      <c r="V46" s="8" t="s">
        <v>294</v>
      </c>
      <c r="W46" s="8" t="s">
        <v>447</v>
      </c>
      <c r="X46" s="13"/>
    </row>
    <row r="47" spans="2:24" s="69" customFormat="1" x14ac:dyDescent="0.4">
      <c r="B47" s="20">
        <v>2019</v>
      </c>
      <c r="C47" s="20">
        <v>1</v>
      </c>
      <c r="D47" s="8">
        <v>11</v>
      </c>
      <c r="E47" s="24">
        <v>3000000</v>
      </c>
      <c r="F47" s="9" t="s">
        <v>193</v>
      </c>
      <c r="G47" s="30" t="s">
        <v>194</v>
      </c>
      <c r="H47" s="8" t="s">
        <v>188</v>
      </c>
      <c r="I47" s="8" t="s">
        <v>496</v>
      </c>
      <c r="J47" s="13"/>
      <c r="L47" s="77"/>
      <c r="M47" s="77"/>
      <c r="N47" s="8"/>
      <c r="O47" s="8">
        <v>2019</v>
      </c>
      <c r="P47" s="8">
        <v>1</v>
      </c>
      <c r="Q47" s="8">
        <v>11</v>
      </c>
      <c r="R47" s="24"/>
      <c r="S47" s="68"/>
      <c r="T47" s="8"/>
      <c r="U47" s="8"/>
      <c r="V47" s="8"/>
      <c r="W47" s="8"/>
      <c r="X47" s="13"/>
    </row>
    <row r="48" spans="2:24" s="69" customFormat="1" ht="18" thickBot="1" x14ac:dyDescent="0.45">
      <c r="B48" s="25">
        <v>2019</v>
      </c>
      <c r="C48" s="25">
        <v>1</v>
      </c>
      <c r="D48" s="26">
        <v>11</v>
      </c>
      <c r="E48" s="27">
        <v>3000000</v>
      </c>
      <c r="F48" s="28" t="s">
        <v>196</v>
      </c>
      <c r="G48" s="32" t="s">
        <v>197</v>
      </c>
      <c r="H48" s="26" t="s">
        <v>198</v>
      </c>
      <c r="I48" s="26" t="s">
        <v>497</v>
      </c>
      <c r="J48" s="18"/>
      <c r="L48" s="78"/>
      <c r="M48" s="78"/>
      <c r="N48" s="26"/>
      <c r="O48" s="26">
        <v>2019</v>
      </c>
      <c r="P48" s="26">
        <v>1</v>
      </c>
      <c r="Q48" s="26">
        <v>11</v>
      </c>
      <c r="R48" s="27"/>
      <c r="S48" s="72"/>
      <c r="T48" s="26"/>
      <c r="U48" s="26"/>
      <c r="V48" s="26"/>
      <c r="W48" s="26"/>
      <c r="X48" s="18"/>
    </row>
    <row r="49" spans="2:24" s="69" customFormat="1" x14ac:dyDescent="0.4">
      <c r="B49" s="33">
        <v>2019</v>
      </c>
      <c r="C49" s="33">
        <v>1</v>
      </c>
      <c r="D49" s="29">
        <v>12</v>
      </c>
      <c r="E49" s="34">
        <v>3000000</v>
      </c>
      <c r="F49" s="35" t="s">
        <v>199</v>
      </c>
      <c r="G49" s="45" t="s">
        <v>498</v>
      </c>
      <c r="H49" s="29" t="s">
        <v>200</v>
      </c>
      <c r="I49" s="29" t="s">
        <v>499</v>
      </c>
      <c r="J49" s="37"/>
      <c r="L49" s="80"/>
      <c r="M49" s="80"/>
      <c r="N49" s="29"/>
      <c r="O49" s="29">
        <v>2019</v>
      </c>
      <c r="P49" s="29">
        <v>1</v>
      </c>
      <c r="Q49" s="29">
        <v>12</v>
      </c>
      <c r="R49" s="34"/>
      <c r="S49" s="81"/>
      <c r="T49" s="29"/>
      <c r="U49" s="29"/>
      <c r="V49" s="29"/>
      <c r="W49" s="29"/>
      <c r="X49" s="37"/>
    </row>
    <row r="50" spans="2:24" s="69" customFormat="1" ht="18" thickBot="1" x14ac:dyDescent="0.45">
      <c r="B50" s="25">
        <v>2019</v>
      </c>
      <c r="C50" s="25">
        <v>1</v>
      </c>
      <c r="D50" s="26">
        <v>12</v>
      </c>
      <c r="E50" s="27">
        <v>3300000</v>
      </c>
      <c r="F50" s="28" t="s">
        <v>201</v>
      </c>
      <c r="G50" s="32" t="s">
        <v>202</v>
      </c>
      <c r="H50" s="26" t="s">
        <v>203</v>
      </c>
      <c r="I50" s="26" t="s">
        <v>500</v>
      </c>
      <c r="J50" s="18"/>
      <c r="L50" s="78"/>
      <c r="M50" s="78"/>
      <c r="N50" s="26"/>
      <c r="O50" s="26">
        <v>2019</v>
      </c>
      <c r="P50" s="26">
        <v>1</v>
      </c>
      <c r="Q50" s="26">
        <v>12</v>
      </c>
      <c r="R50" s="27"/>
      <c r="S50" s="75"/>
      <c r="T50" s="26"/>
      <c r="U50" s="26"/>
      <c r="V50" s="26"/>
      <c r="W50" s="26"/>
      <c r="X50" s="18"/>
    </row>
    <row r="51" spans="2:24" s="69" customFormat="1" x14ac:dyDescent="0.4">
      <c r="B51" s="19">
        <v>2019</v>
      </c>
      <c r="C51" s="19">
        <v>1</v>
      </c>
      <c r="D51" s="11">
        <v>14</v>
      </c>
      <c r="E51" s="23">
        <v>4000000</v>
      </c>
      <c r="F51" s="10" t="s">
        <v>204</v>
      </c>
      <c r="G51" s="44" t="s">
        <v>205</v>
      </c>
      <c r="H51" s="11" t="s">
        <v>206</v>
      </c>
      <c r="I51" s="11" t="s">
        <v>207</v>
      </c>
      <c r="J51" s="12"/>
      <c r="L51" s="79">
        <v>2018</v>
      </c>
      <c r="M51" s="79">
        <v>8</v>
      </c>
      <c r="N51" s="11">
        <v>31</v>
      </c>
      <c r="O51" s="11">
        <v>2019</v>
      </c>
      <c r="P51" s="11">
        <v>1</v>
      </c>
      <c r="Q51" s="11">
        <v>14</v>
      </c>
      <c r="R51" s="23">
        <v>4810000</v>
      </c>
      <c r="S51" s="70">
        <v>-2773986</v>
      </c>
      <c r="T51" s="11" t="s">
        <v>558</v>
      </c>
      <c r="U51" s="11" t="s">
        <v>11</v>
      </c>
      <c r="V51" s="11" t="s">
        <v>294</v>
      </c>
      <c r="W51" s="11" t="s">
        <v>559</v>
      </c>
      <c r="X51" s="12"/>
    </row>
    <row r="52" spans="2:24" s="69" customFormat="1" x14ac:dyDescent="0.4">
      <c r="B52" s="20">
        <v>2019</v>
      </c>
      <c r="C52" s="20">
        <v>1</v>
      </c>
      <c r="D52" s="8">
        <v>14</v>
      </c>
      <c r="E52" s="24">
        <v>6000000</v>
      </c>
      <c r="F52" s="9" t="s">
        <v>208</v>
      </c>
      <c r="G52" s="30" t="s">
        <v>209</v>
      </c>
      <c r="H52" s="8" t="s">
        <v>210</v>
      </c>
      <c r="I52" s="8" t="s">
        <v>211</v>
      </c>
      <c r="J52" s="13"/>
      <c r="L52" s="77">
        <v>2018</v>
      </c>
      <c r="M52" s="77">
        <v>10</v>
      </c>
      <c r="N52" s="8">
        <v>11</v>
      </c>
      <c r="O52" s="8">
        <v>2019</v>
      </c>
      <c r="P52" s="8">
        <v>1</v>
      </c>
      <c r="Q52" s="8">
        <v>14</v>
      </c>
      <c r="R52" s="24">
        <v>4000000</v>
      </c>
      <c r="S52" s="68">
        <v>-3024658</v>
      </c>
      <c r="T52" s="8" t="s">
        <v>560</v>
      </c>
      <c r="U52" s="8" t="s">
        <v>26</v>
      </c>
      <c r="V52" s="8" t="s">
        <v>294</v>
      </c>
      <c r="W52" s="8" t="s">
        <v>27</v>
      </c>
      <c r="X52" s="13"/>
    </row>
    <row r="53" spans="2:24" s="69" customFormat="1" x14ac:dyDescent="0.4">
      <c r="B53" s="20">
        <v>2019</v>
      </c>
      <c r="C53" s="20">
        <v>1</v>
      </c>
      <c r="D53" s="8">
        <v>14</v>
      </c>
      <c r="E53" s="24">
        <v>3300000</v>
      </c>
      <c r="F53" s="9" t="s">
        <v>212</v>
      </c>
      <c r="G53" s="30" t="s">
        <v>120</v>
      </c>
      <c r="H53" s="8" t="s">
        <v>198</v>
      </c>
      <c r="I53" s="8" t="s">
        <v>465</v>
      </c>
      <c r="J53" s="43" t="s">
        <v>501</v>
      </c>
      <c r="L53" s="77">
        <v>2018</v>
      </c>
      <c r="M53" s="77">
        <v>10</v>
      </c>
      <c r="N53" s="8">
        <v>5</v>
      </c>
      <c r="O53" s="8">
        <v>2019</v>
      </c>
      <c r="P53" s="8">
        <v>1</v>
      </c>
      <c r="Q53" s="8">
        <v>14</v>
      </c>
      <c r="R53" s="24">
        <v>2000000</v>
      </c>
      <c r="S53" s="68">
        <v>-1902740</v>
      </c>
      <c r="T53" s="8" t="s">
        <v>561</v>
      </c>
      <c r="U53" s="8" t="s">
        <v>21</v>
      </c>
      <c r="V53" s="8" t="s">
        <v>294</v>
      </c>
      <c r="W53" s="8" t="s">
        <v>22</v>
      </c>
      <c r="X53" s="13"/>
    </row>
    <row r="54" spans="2:24" s="69" customFormat="1" x14ac:dyDescent="0.4">
      <c r="B54" s="20">
        <v>2019</v>
      </c>
      <c r="C54" s="20">
        <v>1</v>
      </c>
      <c r="D54" s="8">
        <v>14</v>
      </c>
      <c r="E54" s="24">
        <v>1000000</v>
      </c>
      <c r="F54" s="9" t="s">
        <v>213</v>
      </c>
      <c r="G54" s="30" t="s">
        <v>214</v>
      </c>
      <c r="H54" s="8" t="s">
        <v>215</v>
      </c>
      <c r="I54" s="8" t="s">
        <v>216</v>
      </c>
      <c r="J54" s="13"/>
      <c r="L54" s="77">
        <v>2018</v>
      </c>
      <c r="M54" s="77">
        <v>12</v>
      </c>
      <c r="N54" s="8">
        <v>18</v>
      </c>
      <c r="O54" s="8">
        <v>2019</v>
      </c>
      <c r="P54" s="8">
        <v>1</v>
      </c>
      <c r="Q54" s="8">
        <v>14</v>
      </c>
      <c r="R54" s="24">
        <v>1000000</v>
      </c>
      <c r="S54" s="68">
        <v>-991781</v>
      </c>
      <c r="T54" s="8" t="s">
        <v>562</v>
      </c>
      <c r="U54" s="8" t="s">
        <v>99</v>
      </c>
      <c r="V54" s="8" t="s">
        <v>294</v>
      </c>
      <c r="W54" s="8" t="s">
        <v>100</v>
      </c>
      <c r="X54" s="13"/>
    </row>
    <row r="55" spans="2:24" s="69" customFormat="1" x14ac:dyDescent="0.4">
      <c r="B55" s="20">
        <v>2019</v>
      </c>
      <c r="C55" s="20">
        <v>1</v>
      </c>
      <c r="D55" s="8">
        <v>14</v>
      </c>
      <c r="E55" s="24"/>
      <c r="F55" s="9"/>
      <c r="G55" s="30"/>
      <c r="H55" s="8"/>
      <c r="I55" s="8"/>
      <c r="J55" s="13"/>
      <c r="L55" s="77">
        <v>2019</v>
      </c>
      <c r="M55" s="77">
        <v>1</v>
      </c>
      <c r="N55" s="8">
        <v>4</v>
      </c>
      <c r="O55" s="8">
        <v>2019</v>
      </c>
      <c r="P55" s="8">
        <v>1</v>
      </c>
      <c r="Q55" s="8">
        <v>14</v>
      </c>
      <c r="R55" s="24">
        <v>3000000</v>
      </c>
      <c r="S55" s="68">
        <v>-3000000</v>
      </c>
      <c r="T55" s="8" t="s">
        <v>212</v>
      </c>
      <c r="U55" s="8" t="s">
        <v>120</v>
      </c>
      <c r="V55" s="8" t="s">
        <v>198</v>
      </c>
      <c r="W55" s="8" t="s">
        <v>465</v>
      </c>
      <c r="X55" s="82" t="s">
        <v>563</v>
      </c>
    </row>
    <row r="56" spans="2:24" s="69" customFormat="1" ht="18" thickBot="1" x14ac:dyDescent="0.45">
      <c r="B56" s="25">
        <v>2019</v>
      </c>
      <c r="C56" s="25">
        <v>1</v>
      </c>
      <c r="D56" s="26">
        <v>14</v>
      </c>
      <c r="E56" s="27"/>
      <c r="F56" s="28"/>
      <c r="G56" s="32"/>
      <c r="H56" s="26"/>
      <c r="I56" s="26"/>
      <c r="J56" s="46"/>
      <c r="L56" s="78">
        <v>2018</v>
      </c>
      <c r="M56" s="78">
        <v>11</v>
      </c>
      <c r="N56" s="26">
        <v>13</v>
      </c>
      <c r="O56" s="26">
        <v>2019</v>
      </c>
      <c r="P56" s="26">
        <v>1</v>
      </c>
      <c r="Q56" s="26">
        <v>14</v>
      </c>
      <c r="R56" s="27">
        <v>3000000</v>
      </c>
      <c r="S56" s="72">
        <v>-2475000</v>
      </c>
      <c r="T56" s="26" t="s">
        <v>564</v>
      </c>
      <c r="U56" s="26" t="s">
        <v>67</v>
      </c>
      <c r="V56" s="26" t="s">
        <v>565</v>
      </c>
      <c r="W56" s="26" t="s">
        <v>441</v>
      </c>
      <c r="X56" s="18"/>
    </row>
    <row r="57" spans="2:24" s="69" customFormat="1" x14ac:dyDescent="0.4">
      <c r="B57" s="20">
        <v>2019</v>
      </c>
      <c r="C57" s="20">
        <v>1</v>
      </c>
      <c r="D57" s="29">
        <v>15</v>
      </c>
      <c r="E57" s="24">
        <v>2300000</v>
      </c>
      <c r="F57" s="9" t="s">
        <v>217</v>
      </c>
      <c r="G57" s="30" t="s">
        <v>218</v>
      </c>
      <c r="H57" s="8" t="s">
        <v>185</v>
      </c>
      <c r="I57" s="8" t="s">
        <v>502</v>
      </c>
      <c r="J57" s="13"/>
      <c r="L57" s="77"/>
      <c r="M57" s="77"/>
      <c r="N57" s="8"/>
      <c r="O57" s="8">
        <v>2019</v>
      </c>
      <c r="P57" s="8">
        <v>1</v>
      </c>
      <c r="Q57" s="8">
        <v>15</v>
      </c>
      <c r="R57" s="24"/>
      <c r="S57" s="74"/>
      <c r="T57" s="8"/>
      <c r="U57" s="8"/>
      <c r="V57" s="8"/>
      <c r="W57" s="8"/>
      <c r="X57" s="13"/>
    </row>
    <row r="58" spans="2:24" s="69" customFormat="1" x14ac:dyDescent="0.4">
      <c r="B58" s="20">
        <v>2019</v>
      </c>
      <c r="C58" s="20">
        <v>1</v>
      </c>
      <c r="D58" s="8">
        <v>15</v>
      </c>
      <c r="E58" s="24">
        <v>4500000</v>
      </c>
      <c r="F58" s="9" t="s">
        <v>219</v>
      </c>
      <c r="G58" s="30" t="s">
        <v>220</v>
      </c>
      <c r="H58" s="8" t="s">
        <v>503</v>
      </c>
      <c r="I58" s="8" t="s">
        <v>504</v>
      </c>
      <c r="J58" s="13"/>
      <c r="L58" s="77"/>
      <c r="M58" s="77"/>
      <c r="N58" s="8"/>
      <c r="O58" s="8">
        <v>2019</v>
      </c>
      <c r="P58" s="8">
        <v>1</v>
      </c>
      <c r="Q58" s="8">
        <v>15</v>
      </c>
      <c r="R58" s="24"/>
      <c r="S58" s="68"/>
      <c r="T58" s="8"/>
      <c r="U58" s="8"/>
      <c r="V58" s="8"/>
      <c r="W58" s="8"/>
      <c r="X58" s="13"/>
    </row>
    <row r="59" spans="2:24" s="69" customFormat="1" x14ac:dyDescent="0.4">
      <c r="B59" s="20">
        <v>2019</v>
      </c>
      <c r="C59" s="20">
        <v>1</v>
      </c>
      <c r="D59" s="8">
        <v>15</v>
      </c>
      <c r="E59" s="24">
        <v>6000000</v>
      </c>
      <c r="F59" s="9" t="s">
        <v>222</v>
      </c>
      <c r="G59" s="30" t="s">
        <v>223</v>
      </c>
      <c r="H59" s="8" t="s">
        <v>224</v>
      </c>
      <c r="I59" s="8" t="s">
        <v>505</v>
      </c>
      <c r="J59" s="13"/>
      <c r="L59" s="77"/>
      <c r="M59" s="77"/>
      <c r="N59" s="8"/>
      <c r="O59" s="8">
        <v>2019</v>
      </c>
      <c r="P59" s="8">
        <v>1</v>
      </c>
      <c r="Q59" s="8">
        <v>15</v>
      </c>
      <c r="R59" s="24"/>
      <c r="S59" s="68"/>
      <c r="T59" s="8"/>
      <c r="U59" s="8"/>
      <c r="V59" s="8"/>
      <c r="W59" s="8"/>
      <c r="X59" s="13"/>
    </row>
    <row r="60" spans="2:24" s="69" customFormat="1" x14ac:dyDescent="0.4">
      <c r="B60" s="20">
        <v>2019</v>
      </c>
      <c r="C60" s="20">
        <v>1</v>
      </c>
      <c r="D60" s="8">
        <v>15</v>
      </c>
      <c r="E60" s="24">
        <v>2500000</v>
      </c>
      <c r="F60" s="9" t="s">
        <v>225</v>
      </c>
      <c r="G60" s="30" t="s">
        <v>226</v>
      </c>
      <c r="H60" s="8" t="s">
        <v>227</v>
      </c>
      <c r="I60" s="8" t="s">
        <v>506</v>
      </c>
      <c r="J60" s="13"/>
      <c r="L60" s="77"/>
      <c r="M60" s="77"/>
      <c r="N60" s="8"/>
      <c r="O60" s="8">
        <v>2019</v>
      </c>
      <c r="P60" s="8">
        <v>1</v>
      </c>
      <c r="Q60" s="8">
        <v>15</v>
      </c>
      <c r="R60" s="24"/>
      <c r="S60" s="68"/>
      <c r="T60" s="8"/>
      <c r="U60" s="8"/>
      <c r="V60" s="8"/>
      <c r="W60" s="8"/>
      <c r="X60" s="13"/>
    </row>
    <row r="61" spans="2:24" s="69" customFormat="1" x14ac:dyDescent="0.4">
      <c r="B61" s="20">
        <v>2019</v>
      </c>
      <c r="C61" s="20">
        <v>1</v>
      </c>
      <c r="D61" s="8">
        <v>15</v>
      </c>
      <c r="E61" s="24">
        <v>2500000</v>
      </c>
      <c r="F61" s="9" t="s">
        <v>228</v>
      </c>
      <c r="G61" s="30" t="s">
        <v>229</v>
      </c>
      <c r="H61" s="8" t="s">
        <v>227</v>
      </c>
      <c r="I61" s="8" t="s">
        <v>507</v>
      </c>
      <c r="J61" s="42"/>
      <c r="L61" s="77"/>
      <c r="M61" s="77"/>
      <c r="N61" s="8"/>
      <c r="O61" s="8">
        <v>2019</v>
      </c>
      <c r="P61" s="8">
        <v>1</v>
      </c>
      <c r="Q61" s="8">
        <v>15</v>
      </c>
      <c r="R61" s="24"/>
      <c r="S61" s="68"/>
      <c r="T61" s="8"/>
      <c r="U61" s="8"/>
      <c r="V61" s="8"/>
      <c r="W61" s="8"/>
      <c r="X61" s="13"/>
    </row>
    <row r="62" spans="2:24" s="69" customFormat="1" x14ac:dyDescent="0.4">
      <c r="B62" s="20">
        <v>2019</v>
      </c>
      <c r="C62" s="20">
        <v>1</v>
      </c>
      <c r="D62" s="8">
        <v>15</v>
      </c>
      <c r="E62" s="24">
        <v>6000000</v>
      </c>
      <c r="F62" s="9" t="s">
        <v>230</v>
      </c>
      <c r="G62" s="30" t="s">
        <v>231</v>
      </c>
      <c r="H62" s="8" t="s">
        <v>503</v>
      </c>
      <c r="I62" s="47" t="s">
        <v>508</v>
      </c>
      <c r="J62" s="13"/>
      <c r="L62" s="77"/>
      <c r="M62" s="77"/>
      <c r="N62" s="8"/>
      <c r="O62" s="8">
        <v>2019</v>
      </c>
      <c r="P62" s="8">
        <v>1</v>
      </c>
      <c r="Q62" s="8">
        <v>15</v>
      </c>
      <c r="R62" s="24"/>
      <c r="S62" s="68"/>
      <c r="T62" s="8"/>
      <c r="U62" s="8"/>
      <c r="V62" s="8"/>
      <c r="W62" s="8"/>
      <c r="X62" s="13"/>
    </row>
    <row r="63" spans="2:24" s="69" customFormat="1" x14ac:dyDescent="0.4">
      <c r="B63" s="20">
        <v>2019</v>
      </c>
      <c r="C63" s="20">
        <v>1</v>
      </c>
      <c r="D63" s="8">
        <v>15</v>
      </c>
      <c r="E63" s="24">
        <v>2000000</v>
      </c>
      <c r="F63" s="9" t="s">
        <v>232</v>
      </c>
      <c r="G63" s="30" t="s">
        <v>233</v>
      </c>
      <c r="H63" s="8" t="s">
        <v>185</v>
      </c>
      <c r="I63" s="8" t="s">
        <v>509</v>
      </c>
      <c r="J63" s="13"/>
      <c r="L63" s="77"/>
      <c r="M63" s="77"/>
      <c r="N63" s="8"/>
      <c r="O63" s="8">
        <v>2019</v>
      </c>
      <c r="P63" s="8">
        <v>1</v>
      </c>
      <c r="Q63" s="8">
        <v>15</v>
      </c>
      <c r="R63" s="24"/>
      <c r="S63" s="68"/>
      <c r="T63" s="8"/>
      <c r="U63" s="8"/>
      <c r="V63" s="8"/>
      <c r="W63" s="8"/>
      <c r="X63" s="13"/>
    </row>
    <row r="64" spans="2:24" s="69" customFormat="1" x14ac:dyDescent="0.4">
      <c r="B64" s="20">
        <v>2019</v>
      </c>
      <c r="C64" s="20">
        <v>1</v>
      </c>
      <c r="D64" s="8">
        <v>15</v>
      </c>
      <c r="E64" s="24">
        <v>1500000</v>
      </c>
      <c r="F64" s="9" t="s">
        <v>234</v>
      </c>
      <c r="G64" s="30" t="s">
        <v>104</v>
      </c>
      <c r="H64" s="8" t="s">
        <v>185</v>
      </c>
      <c r="I64" s="8" t="s">
        <v>454</v>
      </c>
      <c r="J64" s="13"/>
      <c r="L64" s="77"/>
      <c r="M64" s="77"/>
      <c r="N64" s="8"/>
      <c r="O64" s="8">
        <v>2019</v>
      </c>
      <c r="P64" s="8">
        <v>1</v>
      </c>
      <c r="Q64" s="8">
        <v>15</v>
      </c>
      <c r="R64" s="24"/>
      <c r="S64" s="68"/>
      <c r="T64" s="8"/>
      <c r="U64" s="8"/>
      <c r="V64" s="8"/>
      <c r="W64" s="8"/>
      <c r="X64" s="13"/>
    </row>
    <row r="65" spans="2:24" s="69" customFormat="1" ht="18" thickBot="1" x14ac:dyDescent="0.45">
      <c r="B65" s="25">
        <v>2019</v>
      </c>
      <c r="C65" s="25">
        <v>1</v>
      </c>
      <c r="D65" s="26">
        <v>15</v>
      </c>
      <c r="E65" s="27">
        <v>4000000</v>
      </c>
      <c r="F65" s="28" t="s">
        <v>235</v>
      </c>
      <c r="G65" s="32" t="s">
        <v>236</v>
      </c>
      <c r="H65" s="26" t="s">
        <v>188</v>
      </c>
      <c r="I65" s="26" t="s">
        <v>510</v>
      </c>
      <c r="J65" s="18"/>
      <c r="L65" s="78"/>
      <c r="M65" s="78"/>
      <c r="N65" s="26"/>
      <c r="O65" s="26">
        <v>2019</v>
      </c>
      <c r="P65" s="26">
        <v>1</v>
      </c>
      <c r="Q65" s="26">
        <v>15</v>
      </c>
      <c r="R65" s="27"/>
      <c r="S65" s="75"/>
      <c r="T65" s="26"/>
      <c r="U65" s="26"/>
      <c r="V65" s="26"/>
      <c r="W65" s="26"/>
      <c r="X65" s="18"/>
    </row>
    <row r="66" spans="2:24" s="69" customFormat="1" x14ac:dyDescent="0.4">
      <c r="B66" s="20">
        <v>2019</v>
      </c>
      <c r="C66" s="20">
        <v>1</v>
      </c>
      <c r="D66" s="29">
        <v>16</v>
      </c>
      <c r="E66" s="24">
        <v>1000000</v>
      </c>
      <c r="F66" s="9" t="s">
        <v>237</v>
      </c>
      <c r="G66" s="30" t="s">
        <v>238</v>
      </c>
      <c r="H66" s="8" t="s">
        <v>221</v>
      </c>
      <c r="I66" s="8" t="s">
        <v>511</v>
      </c>
      <c r="J66" s="13"/>
      <c r="L66" s="77">
        <v>2018</v>
      </c>
      <c r="M66" s="77">
        <v>11</v>
      </c>
      <c r="N66" s="8">
        <v>26</v>
      </c>
      <c r="O66" s="8">
        <v>2019</v>
      </c>
      <c r="P66" s="8">
        <v>1</v>
      </c>
      <c r="Q66" s="8">
        <v>16</v>
      </c>
      <c r="R66" s="24">
        <v>3000000</v>
      </c>
      <c r="S66" s="74">
        <v>-2289041</v>
      </c>
      <c r="T66" s="8" t="s">
        <v>566</v>
      </c>
      <c r="U66" s="8" t="s">
        <v>84</v>
      </c>
      <c r="V66" s="8" t="s">
        <v>241</v>
      </c>
      <c r="W66" s="8" t="s">
        <v>449</v>
      </c>
      <c r="X66" s="13"/>
    </row>
    <row r="67" spans="2:24" s="69" customFormat="1" x14ac:dyDescent="0.4">
      <c r="B67" s="20">
        <v>2019</v>
      </c>
      <c r="C67" s="20">
        <v>1</v>
      </c>
      <c r="D67" s="8">
        <v>16</v>
      </c>
      <c r="E67" s="24">
        <v>6000000</v>
      </c>
      <c r="F67" s="9" t="s">
        <v>239</v>
      </c>
      <c r="G67" s="30" t="s">
        <v>240</v>
      </c>
      <c r="H67" s="8" t="s">
        <v>241</v>
      </c>
      <c r="I67" s="8" t="s">
        <v>512</v>
      </c>
      <c r="J67" s="13"/>
      <c r="L67" s="77">
        <v>2018</v>
      </c>
      <c r="M67" s="77">
        <v>11</v>
      </c>
      <c r="N67" s="8">
        <v>29</v>
      </c>
      <c r="O67" s="8">
        <v>2019</v>
      </c>
      <c r="P67" s="8">
        <v>1</v>
      </c>
      <c r="Q67" s="8">
        <v>16</v>
      </c>
      <c r="R67" s="24">
        <v>3300000</v>
      </c>
      <c r="S67" s="68">
        <v>-2716849</v>
      </c>
      <c r="T67" s="8" t="s">
        <v>567</v>
      </c>
      <c r="U67" s="8" t="s">
        <v>92</v>
      </c>
      <c r="V67" s="8" t="s">
        <v>294</v>
      </c>
      <c r="W67" s="8" t="s">
        <v>452</v>
      </c>
      <c r="X67" s="13"/>
    </row>
    <row r="68" spans="2:24" s="69" customFormat="1" x14ac:dyDescent="0.4">
      <c r="B68" s="20">
        <v>2019</v>
      </c>
      <c r="C68" s="20">
        <v>1</v>
      </c>
      <c r="D68" s="8">
        <v>16</v>
      </c>
      <c r="E68" s="24">
        <v>4000000</v>
      </c>
      <c r="F68" s="9" t="s">
        <v>243</v>
      </c>
      <c r="G68" s="30" t="s">
        <v>244</v>
      </c>
      <c r="H68" s="8" t="s">
        <v>185</v>
      </c>
      <c r="I68" s="8" t="s">
        <v>513</v>
      </c>
      <c r="J68" s="13"/>
      <c r="L68" s="77">
        <v>2018</v>
      </c>
      <c r="M68" s="77">
        <v>11</v>
      </c>
      <c r="N68" s="8">
        <v>30</v>
      </c>
      <c r="O68" s="8">
        <v>2019</v>
      </c>
      <c r="P68" s="8">
        <v>1</v>
      </c>
      <c r="Q68" s="8">
        <v>16</v>
      </c>
      <c r="R68" s="24">
        <v>4500000</v>
      </c>
      <c r="S68" s="68">
        <v>-3556849</v>
      </c>
      <c r="T68" s="8" t="s">
        <v>568</v>
      </c>
      <c r="U68" s="8" t="s">
        <v>96</v>
      </c>
      <c r="V68" s="8" t="s">
        <v>215</v>
      </c>
      <c r="W68" s="8" t="s">
        <v>453</v>
      </c>
      <c r="X68" s="13"/>
    </row>
    <row r="69" spans="2:24" s="69" customFormat="1" ht="18" thickBot="1" x14ac:dyDescent="0.45">
      <c r="B69" s="25">
        <v>2019</v>
      </c>
      <c r="C69" s="25">
        <v>1</v>
      </c>
      <c r="D69" s="26">
        <v>16</v>
      </c>
      <c r="E69" s="27">
        <v>5000000</v>
      </c>
      <c r="F69" s="28" t="s">
        <v>245</v>
      </c>
      <c r="G69" s="32" t="s">
        <v>246</v>
      </c>
      <c r="H69" s="26" t="s">
        <v>221</v>
      </c>
      <c r="I69" s="26" t="s">
        <v>514</v>
      </c>
      <c r="J69" s="18"/>
      <c r="L69" s="78">
        <v>2018</v>
      </c>
      <c r="M69" s="78">
        <v>9</v>
      </c>
      <c r="N69" s="26">
        <v>11</v>
      </c>
      <c r="O69" s="26">
        <v>2019</v>
      </c>
      <c r="P69" s="26">
        <v>1</v>
      </c>
      <c r="Q69" s="26">
        <v>16</v>
      </c>
      <c r="R69" s="27">
        <v>3000000</v>
      </c>
      <c r="S69" s="72">
        <v>-2025000</v>
      </c>
      <c r="T69" s="26" t="s">
        <v>569</v>
      </c>
      <c r="U69" s="26" t="s">
        <v>15</v>
      </c>
      <c r="V69" s="26" t="s">
        <v>570</v>
      </c>
      <c r="W69" s="26" t="s">
        <v>571</v>
      </c>
      <c r="X69" s="18"/>
    </row>
    <row r="70" spans="2:24" s="69" customFormat="1" x14ac:dyDescent="0.4">
      <c r="B70" s="33">
        <v>2019</v>
      </c>
      <c r="C70" s="33">
        <v>1</v>
      </c>
      <c r="D70" s="29">
        <v>17</v>
      </c>
      <c r="E70" s="34">
        <v>6000000</v>
      </c>
      <c r="F70" s="35" t="s">
        <v>247</v>
      </c>
      <c r="G70" s="36" t="s">
        <v>248</v>
      </c>
      <c r="H70" s="29" t="s">
        <v>206</v>
      </c>
      <c r="I70" s="29" t="s">
        <v>249</v>
      </c>
      <c r="J70" s="37"/>
      <c r="L70" s="80">
        <v>2018</v>
      </c>
      <c r="M70" s="80">
        <v>9</v>
      </c>
      <c r="N70" s="29">
        <v>17</v>
      </c>
      <c r="O70" s="29">
        <v>2019</v>
      </c>
      <c r="P70" s="29">
        <v>1</v>
      </c>
      <c r="Q70" s="29">
        <v>17</v>
      </c>
      <c r="R70" s="34">
        <v>3000000</v>
      </c>
      <c r="S70" s="71">
        <v>-2169881</v>
      </c>
      <c r="T70" s="29" t="s">
        <v>17</v>
      </c>
      <c r="U70" s="29" t="s">
        <v>18</v>
      </c>
      <c r="V70" s="29" t="s">
        <v>5</v>
      </c>
      <c r="W70" s="29" t="s">
        <v>572</v>
      </c>
      <c r="X70" s="37"/>
    </row>
    <row r="71" spans="2:24" s="69" customFormat="1" x14ac:dyDescent="0.4">
      <c r="B71" s="20">
        <v>2019</v>
      </c>
      <c r="C71" s="20">
        <v>1</v>
      </c>
      <c r="D71" s="29">
        <v>17</v>
      </c>
      <c r="E71" s="24">
        <v>7000000</v>
      </c>
      <c r="F71" s="9" t="s">
        <v>250</v>
      </c>
      <c r="G71" s="30" t="s">
        <v>251</v>
      </c>
      <c r="H71" s="8" t="s">
        <v>215</v>
      </c>
      <c r="I71" s="8" t="s">
        <v>252</v>
      </c>
      <c r="J71" s="13"/>
      <c r="L71" s="77">
        <v>2018</v>
      </c>
      <c r="M71" s="77">
        <v>11</v>
      </c>
      <c r="N71" s="8">
        <v>30</v>
      </c>
      <c r="O71" s="8">
        <v>2019</v>
      </c>
      <c r="P71" s="8">
        <v>1</v>
      </c>
      <c r="Q71" s="8">
        <v>17</v>
      </c>
      <c r="R71" s="24">
        <v>3300000</v>
      </c>
      <c r="S71" s="68">
        <v>-3200000</v>
      </c>
      <c r="T71" s="8" t="s">
        <v>93</v>
      </c>
      <c r="U71" s="8" t="s">
        <v>94</v>
      </c>
      <c r="V71" s="8" t="s">
        <v>1</v>
      </c>
      <c r="W71" s="8" t="s">
        <v>95</v>
      </c>
      <c r="X71" s="13"/>
    </row>
    <row r="72" spans="2:24" s="69" customFormat="1" x14ac:dyDescent="0.4">
      <c r="B72" s="20">
        <v>2019</v>
      </c>
      <c r="C72" s="20">
        <v>1</v>
      </c>
      <c r="D72" s="29">
        <v>17</v>
      </c>
      <c r="E72" s="24">
        <v>3000000</v>
      </c>
      <c r="F72" s="9" t="s">
        <v>253</v>
      </c>
      <c r="G72" s="30" t="s">
        <v>254</v>
      </c>
      <c r="H72" s="8" t="s">
        <v>188</v>
      </c>
      <c r="I72" s="8" t="s">
        <v>255</v>
      </c>
      <c r="J72" s="13"/>
      <c r="L72" s="77"/>
      <c r="M72" s="77"/>
      <c r="N72" s="8"/>
      <c r="O72" s="8">
        <v>2019</v>
      </c>
      <c r="P72" s="8">
        <v>1</v>
      </c>
      <c r="Q72" s="8">
        <v>17</v>
      </c>
      <c r="R72" s="24"/>
      <c r="S72" s="68"/>
      <c r="T72" s="8"/>
      <c r="U72" s="8"/>
      <c r="V72" s="8"/>
      <c r="W72" s="8"/>
      <c r="X72" s="13"/>
    </row>
    <row r="73" spans="2:24" s="69" customFormat="1" x14ac:dyDescent="0.4">
      <c r="B73" s="20">
        <v>2019</v>
      </c>
      <c r="C73" s="20">
        <v>1</v>
      </c>
      <c r="D73" s="29">
        <v>17</v>
      </c>
      <c r="E73" s="24">
        <v>3000000</v>
      </c>
      <c r="F73" s="9" t="s">
        <v>515</v>
      </c>
      <c r="G73" s="30" t="s">
        <v>256</v>
      </c>
      <c r="H73" s="8" t="s">
        <v>198</v>
      </c>
      <c r="I73" s="8" t="s">
        <v>257</v>
      </c>
      <c r="J73" s="13"/>
      <c r="L73" s="77"/>
      <c r="M73" s="77"/>
      <c r="N73" s="8"/>
      <c r="O73" s="8">
        <v>2019</v>
      </c>
      <c r="P73" s="8">
        <v>1</v>
      </c>
      <c r="Q73" s="8">
        <v>17</v>
      </c>
      <c r="R73" s="24"/>
      <c r="S73" s="68"/>
      <c r="T73" s="8"/>
      <c r="U73" s="8"/>
      <c r="V73" s="8"/>
      <c r="W73" s="8"/>
      <c r="X73" s="13"/>
    </row>
    <row r="74" spans="2:24" s="69" customFormat="1" x14ac:dyDescent="0.4">
      <c r="B74" s="20">
        <v>2019</v>
      </c>
      <c r="C74" s="20">
        <v>1</v>
      </c>
      <c r="D74" s="29">
        <v>17</v>
      </c>
      <c r="E74" s="24">
        <v>4000000</v>
      </c>
      <c r="F74" s="9" t="s">
        <v>258</v>
      </c>
      <c r="G74" s="30" t="s">
        <v>259</v>
      </c>
      <c r="H74" s="8" t="s">
        <v>188</v>
      </c>
      <c r="I74" s="8" t="s">
        <v>260</v>
      </c>
      <c r="J74" s="42"/>
      <c r="L74" s="77"/>
      <c r="M74" s="77"/>
      <c r="N74" s="8"/>
      <c r="O74" s="8">
        <v>2019</v>
      </c>
      <c r="P74" s="8">
        <v>1</v>
      </c>
      <c r="Q74" s="8">
        <v>17</v>
      </c>
      <c r="R74" s="24"/>
      <c r="S74" s="68"/>
      <c r="T74" s="8"/>
      <c r="U74" s="8"/>
      <c r="V74" s="8"/>
      <c r="W74" s="8"/>
      <c r="X74" s="13"/>
    </row>
    <row r="75" spans="2:24" s="69" customFormat="1" x14ac:dyDescent="0.4">
      <c r="B75" s="20">
        <v>2019</v>
      </c>
      <c r="C75" s="20">
        <v>1</v>
      </c>
      <c r="D75" s="29">
        <v>17</v>
      </c>
      <c r="E75" s="24">
        <v>3000000</v>
      </c>
      <c r="F75" s="9" t="s">
        <v>261</v>
      </c>
      <c r="G75" s="30" t="s">
        <v>262</v>
      </c>
      <c r="H75" s="8" t="s">
        <v>188</v>
      </c>
      <c r="I75" s="47" t="s">
        <v>263</v>
      </c>
      <c r="J75" s="13"/>
      <c r="L75" s="77"/>
      <c r="M75" s="77"/>
      <c r="N75" s="8"/>
      <c r="O75" s="8">
        <v>2019</v>
      </c>
      <c r="P75" s="8">
        <v>1</v>
      </c>
      <c r="Q75" s="8">
        <v>17</v>
      </c>
      <c r="R75" s="24"/>
      <c r="S75" s="68"/>
      <c r="T75" s="8"/>
      <c r="U75" s="8"/>
      <c r="V75" s="8"/>
      <c r="W75" s="8"/>
      <c r="X75" s="13"/>
    </row>
    <row r="76" spans="2:24" s="69" customFormat="1" ht="18" thickBot="1" x14ac:dyDescent="0.45">
      <c r="B76" s="25">
        <v>2019</v>
      </c>
      <c r="C76" s="25">
        <v>1</v>
      </c>
      <c r="D76" s="26">
        <v>17</v>
      </c>
      <c r="E76" s="27">
        <v>5000000</v>
      </c>
      <c r="F76" s="28" t="s">
        <v>264</v>
      </c>
      <c r="G76" s="32" t="s">
        <v>265</v>
      </c>
      <c r="H76" s="26" t="s">
        <v>206</v>
      </c>
      <c r="I76" s="26" t="s">
        <v>266</v>
      </c>
      <c r="J76" s="18"/>
      <c r="L76" s="78"/>
      <c r="M76" s="78"/>
      <c r="N76" s="26"/>
      <c r="O76" s="26">
        <v>2019</v>
      </c>
      <c r="P76" s="26">
        <v>1</v>
      </c>
      <c r="Q76" s="26">
        <v>17</v>
      </c>
      <c r="R76" s="27"/>
      <c r="S76" s="72"/>
      <c r="T76" s="26"/>
      <c r="U76" s="26"/>
      <c r="V76" s="26"/>
      <c r="W76" s="26"/>
      <c r="X76" s="18"/>
    </row>
    <row r="77" spans="2:24" s="69" customFormat="1" x14ac:dyDescent="0.4">
      <c r="B77" s="20">
        <v>2019</v>
      </c>
      <c r="C77" s="20">
        <v>1</v>
      </c>
      <c r="D77" s="8">
        <v>18</v>
      </c>
      <c r="E77" s="34">
        <v>3300000</v>
      </c>
      <c r="F77" s="35" t="s">
        <v>516</v>
      </c>
      <c r="G77" s="36" t="s">
        <v>267</v>
      </c>
      <c r="H77" s="29" t="s">
        <v>188</v>
      </c>
      <c r="I77" s="29" t="s">
        <v>268</v>
      </c>
      <c r="J77" s="12"/>
      <c r="L77" s="77">
        <v>2018</v>
      </c>
      <c r="M77" s="77">
        <v>1</v>
      </c>
      <c r="N77" s="8">
        <v>13</v>
      </c>
      <c r="O77" s="8">
        <v>2019</v>
      </c>
      <c r="P77" s="8">
        <v>1</v>
      </c>
      <c r="Q77" s="8">
        <v>18</v>
      </c>
      <c r="R77" s="24">
        <v>3000000</v>
      </c>
      <c r="S77" s="68">
        <v>-1910959</v>
      </c>
      <c r="T77" s="8" t="s">
        <v>32</v>
      </c>
      <c r="U77" s="8" t="s">
        <v>33</v>
      </c>
      <c r="V77" s="8" t="s">
        <v>0</v>
      </c>
      <c r="W77" s="8" t="s">
        <v>34</v>
      </c>
      <c r="X77" s="13"/>
    </row>
    <row r="78" spans="2:24" s="69" customFormat="1" x14ac:dyDescent="0.4">
      <c r="B78" s="20">
        <v>2019</v>
      </c>
      <c r="C78" s="20">
        <v>1</v>
      </c>
      <c r="D78" s="8">
        <v>18</v>
      </c>
      <c r="E78" s="24">
        <v>6000000</v>
      </c>
      <c r="F78" s="9" t="s">
        <v>517</v>
      </c>
      <c r="G78" s="30" t="s">
        <v>269</v>
      </c>
      <c r="H78" s="8" t="s">
        <v>221</v>
      </c>
      <c r="I78" s="8" t="s">
        <v>270</v>
      </c>
      <c r="J78" s="13"/>
      <c r="L78" s="77">
        <v>2019</v>
      </c>
      <c r="M78" s="77">
        <v>1</v>
      </c>
      <c r="N78" s="8">
        <v>16</v>
      </c>
      <c r="O78" s="8">
        <v>2019</v>
      </c>
      <c r="P78" s="8">
        <v>1</v>
      </c>
      <c r="Q78" s="8">
        <v>18</v>
      </c>
      <c r="R78" s="24">
        <v>6000000</v>
      </c>
      <c r="S78" s="68">
        <v>-6000000</v>
      </c>
      <c r="T78" s="8" t="s">
        <v>573</v>
      </c>
      <c r="U78" s="8" t="s">
        <v>240</v>
      </c>
      <c r="V78" s="8" t="s">
        <v>2</v>
      </c>
      <c r="W78" s="8" t="s">
        <v>242</v>
      </c>
      <c r="X78" s="13"/>
    </row>
    <row r="79" spans="2:24" s="69" customFormat="1" x14ac:dyDescent="0.4">
      <c r="B79" s="20">
        <v>2019</v>
      </c>
      <c r="C79" s="20">
        <v>1</v>
      </c>
      <c r="D79" s="8">
        <v>18</v>
      </c>
      <c r="E79" s="24">
        <v>6000000</v>
      </c>
      <c r="F79" s="9" t="s">
        <v>518</v>
      </c>
      <c r="G79" s="30" t="s">
        <v>271</v>
      </c>
      <c r="H79" s="8" t="s">
        <v>203</v>
      </c>
      <c r="I79" s="8" t="s">
        <v>272</v>
      </c>
      <c r="J79" s="13"/>
      <c r="L79" s="77">
        <v>2018</v>
      </c>
      <c r="M79" s="77">
        <v>10</v>
      </c>
      <c r="N79" s="8">
        <v>15</v>
      </c>
      <c r="O79" s="8">
        <v>2019</v>
      </c>
      <c r="P79" s="8">
        <v>1</v>
      </c>
      <c r="Q79" s="8">
        <v>18</v>
      </c>
      <c r="R79" s="24">
        <v>3000000</v>
      </c>
      <c r="S79" s="68">
        <v>-2338356</v>
      </c>
      <c r="T79" s="8" t="s">
        <v>35</v>
      </c>
      <c r="U79" s="7" t="s">
        <v>25</v>
      </c>
      <c r="V79" s="8" t="s">
        <v>2</v>
      </c>
      <c r="W79" s="8" t="s">
        <v>36</v>
      </c>
      <c r="X79" s="13"/>
    </row>
    <row r="80" spans="2:24" s="69" customFormat="1" x14ac:dyDescent="0.4">
      <c r="B80" s="20">
        <v>2019</v>
      </c>
      <c r="C80" s="20">
        <v>1</v>
      </c>
      <c r="D80" s="8">
        <v>18</v>
      </c>
      <c r="E80" s="24">
        <v>5000000</v>
      </c>
      <c r="F80" s="9" t="s">
        <v>519</v>
      </c>
      <c r="G80" s="30" t="s">
        <v>273</v>
      </c>
      <c r="H80" s="8" t="s">
        <v>200</v>
      </c>
      <c r="I80" s="8" t="s">
        <v>274</v>
      </c>
      <c r="J80" s="42"/>
      <c r="L80" s="77">
        <v>2018</v>
      </c>
      <c r="M80" s="77">
        <v>8</v>
      </c>
      <c r="N80" s="8">
        <v>28</v>
      </c>
      <c r="O80" s="8">
        <v>2019</v>
      </c>
      <c r="P80" s="8">
        <v>1</v>
      </c>
      <c r="Q80" s="8">
        <v>18</v>
      </c>
      <c r="R80" s="24">
        <v>3000000</v>
      </c>
      <c r="S80" s="68">
        <v>-1771233</v>
      </c>
      <c r="T80" s="8" t="s">
        <v>7</v>
      </c>
      <c r="U80" s="7" t="s">
        <v>8</v>
      </c>
      <c r="V80" s="8" t="s">
        <v>2</v>
      </c>
      <c r="W80" s="8" t="s">
        <v>574</v>
      </c>
      <c r="X80" s="13"/>
    </row>
    <row r="81" spans="1:24" s="69" customFormat="1" x14ac:dyDescent="0.4">
      <c r="B81" s="20">
        <v>2019</v>
      </c>
      <c r="C81" s="20">
        <v>1</v>
      </c>
      <c r="D81" s="8">
        <v>18</v>
      </c>
      <c r="E81" s="24">
        <v>1000000</v>
      </c>
      <c r="F81" s="9" t="s">
        <v>520</v>
      </c>
      <c r="G81" s="30" t="s">
        <v>275</v>
      </c>
      <c r="H81" s="8" t="s">
        <v>215</v>
      </c>
      <c r="I81" s="47" t="s">
        <v>276</v>
      </c>
      <c r="J81" s="13"/>
      <c r="L81" s="77">
        <v>2018</v>
      </c>
      <c r="M81" s="77">
        <v>10</v>
      </c>
      <c r="N81" s="8">
        <v>11</v>
      </c>
      <c r="O81" s="8">
        <v>2019</v>
      </c>
      <c r="P81" s="8">
        <v>1</v>
      </c>
      <c r="Q81" s="8">
        <v>18</v>
      </c>
      <c r="R81" s="24">
        <v>3000000</v>
      </c>
      <c r="S81" s="68">
        <v>-1800000</v>
      </c>
      <c r="T81" s="8" t="s">
        <v>28</v>
      </c>
      <c r="U81" s="8" t="s">
        <v>29</v>
      </c>
      <c r="V81" s="8" t="s">
        <v>30</v>
      </c>
      <c r="W81" s="8" t="s">
        <v>31</v>
      </c>
      <c r="X81" s="13"/>
    </row>
    <row r="82" spans="1:24" s="69" customFormat="1" x14ac:dyDescent="0.4">
      <c r="B82" s="20">
        <v>2019</v>
      </c>
      <c r="C82" s="20">
        <v>1</v>
      </c>
      <c r="D82" s="8">
        <v>18</v>
      </c>
      <c r="E82" s="24">
        <v>900000</v>
      </c>
      <c r="F82" s="9" t="s">
        <v>521</v>
      </c>
      <c r="G82" s="30" t="s">
        <v>104</v>
      </c>
      <c r="H82" s="8" t="s">
        <v>185</v>
      </c>
      <c r="I82" s="8" t="s">
        <v>105</v>
      </c>
      <c r="J82" s="13"/>
      <c r="L82" s="77"/>
      <c r="M82" s="77"/>
      <c r="N82" s="8"/>
      <c r="O82" s="8">
        <v>2019</v>
      </c>
      <c r="P82" s="8">
        <v>1</v>
      </c>
      <c r="Q82" s="8">
        <v>18</v>
      </c>
      <c r="R82" s="24"/>
      <c r="S82" s="68"/>
      <c r="T82" s="8"/>
      <c r="U82" s="8"/>
      <c r="V82" s="8"/>
      <c r="W82" s="8"/>
      <c r="X82" s="13"/>
    </row>
    <row r="83" spans="1:24" s="69" customFormat="1" x14ac:dyDescent="0.4">
      <c r="B83" s="20">
        <v>2019</v>
      </c>
      <c r="C83" s="20">
        <v>1</v>
      </c>
      <c r="D83" s="8">
        <v>18</v>
      </c>
      <c r="E83" s="24">
        <v>4000000</v>
      </c>
      <c r="F83" s="9" t="s">
        <v>522</v>
      </c>
      <c r="G83" s="30" t="s">
        <v>277</v>
      </c>
      <c r="H83" s="8" t="s">
        <v>200</v>
      </c>
      <c r="I83" s="8" t="s">
        <v>278</v>
      </c>
      <c r="J83" s="13"/>
      <c r="L83" s="77"/>
      <c r="M83" s="77"/>
      <c r="N83" s="8"/>
      <c r="O83" s="8">
        <v>2019</v>
      </c>
      <c r="P83" s="8">
        <v>1</v>
      </c>
      <c r="Q83" s="8">
        <v>18</v>
      </c>
      <c r="R83" s="24"/>
      <c r="S83" s="68"/>
      <c r="T83" s="8"/>
      <c r="U83" s="8"/>
      <c r="V83" s="8"/>
      <c r="W83" s="8"/>
      <c r="X83" s="13"/>
    </row>
    <row r="84" spans="1:24" s="69" customFormat="1" x14ac:dyDescent="0.4">
      <c r="B84" s="20">
        <v>2019</v>
      </c>
      <c r="C84" s="20">
        <v>1</v>
      </c>
      <c r="D84" s="8">
        <v>18</v>
      </c>
      <c r="E84" s="24">
        <v>1000000</v>
      </c>
      <c r="F84" s="9" t="s">
        <v>523</v>
      </c>
      <c r="G84" s="30" t="s">
        <v>279</v>
      </c>
      <c r="H84" s="8" t="s">
        <v>200</v>
      </c>
      <c r="I84" s="8" t="s">
        <v>280</v>
      </c>
      <c r="J84" s="13"/>
      <c r="L84" s="77"/>
      <c r="M84" s="77"/>
      <c r="N84" s="8"/>
      <c r="O84" s="8">
        <v>2019</v>
      </c>
      <c r="P84" s="8">
        <v>1</v>
      </c>
      <c r="Q84" s="8">
        <v>18</v>
      </c>
      <c r="R84" s="24"/>
      <c r="S84" s="68"/>
      <c r="T84" s="8"/>
      <c r="U84" s="8"/>
      <c r="V84" s="8"/>
      <c r="W84" s="8"/>
      <c r="X84" s="13"/>
    </row>
    <row r="85" spans="1:24" s="69" customFormat="1" x14ac:dyDescent="0.4">
      <c r="B85" s="20">
        <v>2019</v>
      </c>
      <c r="C85" s="20">
        <v>1</v>
      </c>
      <c r="D85" s="8">
        <v>18</v>
      </c>
      <c r="E85" s="24">
        <v>4500000</v>
      </c>
      <c r="F85" s="9" t="s">
        <v>524</v>
      </c>
      <c r="G85" s="30" t="s">
        <v>281</v>
      </c>
      <c r="H85" s="8" t="s">
        <v>185</v>
      </c>
      <c r="I85" s="8" t="s">
        <v>282</v>
      </c>
      <c r="J85" s="13"/>
      <c r="L85" s="77"/>
      <c r="M85" s="77"/>
      <c r="N85" s="8"/>
      <c r="O85" s="8">
        <v>2019</v>
      </c>
      <c r="P85" s="8">
        <v>1</v>
      </c>
      <c r="Q85" s="8">
        <v>18</v>
      </c>
      <c r="R85" s="24"/>
      <c r="S85" s="68"/>
      <c r="T85" s="8"/>
      <c r="U85" s="8"/>
      <c r="V85" s="8"/>
      <c r="W85" s="8"/>
      <c r="X85" s="13"/>
    </row>
    <row r="86" spans="1:24" s="69" customFormat="1" x14ac:dyDescent="0.4">
      <c r="B86" s="20">
        <v>2019</v>
      </c>
      <c r="C86" s="20">
        <v>1</v>
      </c>
      <c r="D86" s="8">
        <v>18</v>
      </c>
      <c r="E86" s="24">
        <v>4000000</v>
      </c>
      <c r="F86" s="9" t="s">
        <v>525</v>
      </c>
      <c r="G86" s="30" t="s">
        <v>283</v>
      </c>
      <c r="H86" s="8" t="s">
        <v>221</v>
      </c>
      <c r="I86" s="8" t="s">
        <v>284</v>
      </c>
      <c r="J86" s="42"/>
      <c r="L86" s="77"/>
      <c r="M86" s="77"/>
      <c r="N86" s="8"/>
      <c r="O86" s="8">
        <v>2019</v>
      </c>
      <c r="P86" s="8">
        <v>1</v>
      </c>
      <c r="Q86" s="8">
        <v>18</v>
      </c>
      <c r="R86" s="24"/>
      <c r="S86" s="68"/>
      <c r="T86" s="8"/>
      <c r="U86" s="8"/>
      <c r="V86" s="8"/>
      <c r="W86" s="8"/>
      <c r="X86" s="13"/>
    </row>
    <row r="87" spans="1:24" s="69" customFormat="1" x14ac:dyDescent="0.4">
      <c r="B87" s="20">
        <v>2019</v>
      </c>
      <c r="C87" s="20">
        <v>1</v>
      </c>
      <c r="D87" s="8">
        <v>18</v>
      </c>
      <c r="E87" s="24">
        <v>5000000</v>
      </c>
      <c r="F87" s="9" t="s">
        <v>526</v>
      </c>
      <c r="G87" s="30" t="s">
        <v>285</v>
      </c>
      <c r="H87" s="8" t="s">
        <v>224</v>
      </c>
      <c r="I87" s="47" t="s">
        <v>286</v>
      </c>
      <c r="J87" s="13"/>
      <c r="L87" s="77"/>
      <c r="M87" s="77"/>
      <c r="N87" s="8"/>
      <c r="O87" s="8">
        <v>2019</v>
      </c>
      <c r="P87" s="8">
        <v>1</v>
      </c>
      <c r="Q87" s="8">
        <v>18</v>
      </c>
      <c r="R87" s="24"/>
      <c r="S87" s="68"/>
      <c r="T87" s="8"/>
      <c r="U87" s="8"/>
      <c r="V87" s="8"/>
      <c r="W87" s="8"/>
      <c r="X87" s="13"/>
    </row>
    <row r="88" spans="1:24" s="69" customFormat="1" x14ac:dyDescent="0.4">
      <c r="B88" s="20">
        <v>2019</v>
      </c>
      <c r="C88" s="20">
        <v>1</v>
      </c>
      <c r="D88" s="8">
        <v>18</v>
      </c>
      <c r="E88" s="24">
        <v>5000000</v>
      </c>
      <c r="F88" s="9" t="s">
        <v>527</v>
      </c>
      <c r="G88" s="30" t="s">
        <v>287</v>
      </c>
      <c r="H88" s="8" t="s">
        <v>241</v>
      </c>
      <c r="I88" s="8" t="s">
        <v>288</v>
      </c>
      <c r="J88" s="13"/>
      <c r="L88" s="77"/>
      <c r="M88" s="77"/>
      <c r="N88" s="8"/>
      <c r="O88" s="8">
        <v>2019</v>
      </c>
      <c r="P88" s="8">
        <v>1</v>
      </c>
      <c r="Q88" s="8">
        <v>18</v>
      </c>
      <c r="R88" s="24"/>
      <c r="S88" s="68"/>
      <c r="T88" s="8"/>
      <c r="U88" s="8"/>
      <c r="V88" s="8"/>
      <c r="W88" s="8"/>
      <c r="X88" s="13"/>
    </row>
    <row r="89" spans="1:24" s="69" customFormat="1" x14ac:dyDescent="0.4">
      <c r="B89" s="20">
        <v>2019</v>
      </c>
      <c r="C89" s="20">
        <v>1</v>
      </c>
      <c r="D89" s="8">
        <v>18</v>
      </c>
      <c r="E89" s="24">
        <v>1100000</v>
      </c>
      <c r="F89" s="9" t="s">
        <v>528</v>
      </c>
      <c r="G89" s="30" t="s">
        <v>289</v>
      </c>
      <c r="H89" s="8" t="s">
        <v>203</v>
      </c>
      <c r="I89" s="8" t="s">
        <v>290</v>
      </c>
      <c r="J89" s="13"/>
      <c r="L89" s="77"/>
      <c r="M89" s="77"/>
      <c r="N89" s="8"/>
      <c r="O89" s="8">
        <v>2019</v>
      </c>
      <c r="P89" s="8">
        <v>1</v>
      </c>
      <c r="Q89" s="8">
        <v>18</v>
      </c>
      <c r="R89" s="24"/>
      <c r="S89" s="68"/>
      <c r="T89" s="8"/>
      <c r="U89" s="8"/>
      <c r="V89" s="8"/>
      <c r="W89" s="8"/>
      <c r="X89" s="13"/>
    </row>
    <row r="90" spans="1:24" s="69" customFormat="1" x14ac:dyDescent="0.4">
      <c r="B90" s="20">
        <v>2019</v>
      </c>
      <c r="C90" s="20">
        <v>1</v>
      </c>
      <c r="D90" s="8">
        <v>18</v>
      </c>
      <c r="E90" s="24">
        <v>2000000</v>
      </c>
      <c r="F90" s="9" t="s">
        <v>529</v>
      </c>
      <c r="G90" s="30" t="s">
        <v>291</v>
      </c>
      <c r="H90" s="8" t="s">
        <v>188</v>
      </c>
      <c r="I90" s="8" t="s">
        <v>292</v>
      </c>
      <c r="J90" s="13"/>
      <c r="L90" s="77"/>
      <c r="M90" s="77"/>
      <c r="N90" s="8"/>
      <c r="O90" s="8">
        <v>2019</v>
      </c>
      <c r="P90" s="8">
        <v>1</v>
      </c>
      <c r="Q90" s="8">
        <v>18</v>
      </c>
      <c r="R90" s="24"/>
      <c r="S90" s="67"/>
      <c r="T90" s="8"/>
      <c r="U90" s="8"/>
      <c r="V90" s="8"/>
      <c r="W90" s="8"/>
      <c r="X90" s="13"/>
    </row>
    <row r="91" spans="1:24" s="69" customFormat="1" ht="18" thickBot="1" x14ac:dyDescent="0.45">
      <c r="B91" s="20">
        <v>2019</v>
      </c>
      <c r="C91" s="20">
        <v>1</v>
      </c>
      <c r="D91" s="8">
        <v>18</v>
      </c>
      <c r="E91" s="24">
        <v>1000000</v>
      </c>
      <c r="F91" s="9" t="s">
        <v>530</v>
      </c>
      <c r="G91" s="30" t="s">
        <v>293</v>
      </c>
      <c r="H91" s="8" t="s">
        <v>294</v>
      </c>
      <c r="I91" s="8" t="s">
        <v>295</v>
      </c>
      <c r="J91" s="13"/>
      <c r="L91" s="78"/>
      <c r="M91" s="78"/>
      <c r="N91" s="26"/>
      <c r="O91" s="26">
        <v>2019</v>
      </c>
      <c r="P91" s="26">
        <v>1</v>
      </c>
      <c r="Q91" s="26">
        <v>18</v>
      </c>
      <c r="R91" s="27"/>
      <c r="S91" s="72"/>
      <c r="T91" s="26"/>
      <c r="U91" s="26"/>
      <c r="V91" s="26"/>
      <c r="W91" s="26"/>
      <c r="X91" s="18"/>
    </row>
    <row r="92" spans="1:24" x14ac:dyDescent="0.4">
      <c r="A92" s="66"/>
      <c r="B92" s="48">
        <v>2019</v>
      </c>
      <c r="C92" s="20">
        <v>1</v>
      </c>
      <c r="D92" s="8">
        <v>18</v>
      </c>
      <c r="E92" s="4">
        <v>3000000</v>
      </c>
      <c r="F92" s="6" t="s">
        <v>531</v>
      </c>
      <c r="G92" s="7" t="s">
        <v>296</v>
      </c>
      <c r="H92" s="7" t="s">
        <v>294</v>
      </c>
      <c r="I92" s="7" t="s">
        <v>297</v>
      </c>
      <c r="J92" s="14"/>
      <c r="L92" s="77"/>
      <c r="M92" s="77"/>
      <c r="N92" s="8"/>
      <c r="O92" s="8">
        <v>2019</v>
      </c>
      <c r="P92" s="8">
        <v>1</v>
      </c>
      <c r="Q92" s="8">
        <v>19</v>
      </c>
      <c r="R92" s="24"/>
      <c r="S92" s="68"/>
      <c r="T92" s="8"/>
      <c r="U92" s="8"/>
      <c r="V92" s="8"/>
      <c r="W92" s="8"/>
      <c r="X92" s="13"/>
    </row>
    <row r="93" spans="1:24" ht="18" thickBot="1" x14ac:dyDescent="0.45">
      <c r="A93" s="66"/>
      <c r="B93" s="49">
        <v>2019</v>
      </c>
      <c r="C93" s="25">
        <v>1</v>
      </c>
      <c r="D93" s="26">
        <v>18</v>
      </c>
      <c r="E93" s="15">
        <v>5000000</v>
      </c>
      <c r="F93" s="16" t="s">
        <v>532</v>
      </c>
      <c r="G93" s="17" t="s">
        <v>298</v>
      </c>
      <c r="H93" s="17" t="s">
        <v>203</v>
      </c>
      <c r="I93" s="17" t="s">
        <v>299</v>
      </c>
      <c r="J93" s="50"/>
      <c r="L93" s="77"/>
      <c r="M93" s="77"/>
      <c r="N93" s="8"/>
      <c r="O93" s="8">
        <v>2019</v>
      </c>
      <c r="P93" s="8">
        <v>1</v>
      </c>
      <c r="Q93" s="8">
        <v>19</v>
      </c>
      <c r="R93" s="24"/>
      <c r="S93" s="68"/>
      <c r="T93" s="8"/>
      <c r="U93" s="8"/>
      <c r="V93" s="8"/>
      <c r="W93" s="8"/>
      <c r="X93" s="13"/>
    </row>
    <row r="94" spans="1:24" x14ac:dyDescent="0.4">
      <c r="A94" s="66"/>
      <c r="B94" s="51">
        <v>2019</v>
      </c>
      <c r="C94" s="52">
        <v>1</v>
      </c>
      <c r="D94" s="29">
        <v>19</v>
      </c>
      <c r="E94" s="53">
        <v>1500000</v>
      </c>
      <c r="F94" s="54" t="s">
        <v>524</v>
      </c>
      <c r="G94" s="55" t="s">
        <v>281</v>
      </c>
      <c r="H94" s="55" t="s">
        <v>185</v>
      </c>
      <c r="I94" s="55" t="s">
        <v>282</v>
      </c>
      <c r="J94" s="56"/>
      <c r="L94" s="77"/>
      <c r="M94" s="77"/>
      <c r="N94" s="8"/>
      <c r="O94" s="8">
        <v>2019</v>
      </c>
      <c r="P94" s="8">
        <v>1</v>
      </c>
      <c r="Q94" s="8">
        <v>19</v>
      </c>
      <c r="R94" s="24"/>
      <c r="S94" s="68"/>
      <c r="T94" s="8"/>
      <c r="U94" s="8"/>
      <c r="V94" s="8"/>
      <c r="W94" s="8"/>
      <c r="X94" s="13"/>
    </row>
    <row r="95" spans="1:24" x14ac:dyDescent="0.4">
      <c r="A95" s="66"/>
      <c r="B95" s="57">
        <v>2019</v>
      </c>
      <c r="C95" s="58">
        <v>1</v>
      </c>
      <c r="D95" s="7">
        <v>19</v>
      </c>
      <c r="E95" s="4">
        <v>6000000</v>
      </c>
      <c r="F95" s="6" t="s">
        <v>533</v>
      </c>
      <c r="G95" s="7" t="s">
        <v>300</v>
      </c>
      <c r="H95" s="7" t="s">
        <v>203</v>
      </c>
      <c r="I95" s="7" t="s">
        <v>301</v>
      </c>
      <c r="J95" s="14"/>
      <c r="L95" s="77"/>
      <c r="M95" s="77"/>
      <c r="N95" s="8"/>
      <c r="O95" s="8">
        <v>2019</v>
      </c>
      <c r="P95" s="8">
        <v>1</v>
      </c>
      <c r="Q95" s="8">
        <v>19</v>
      </c>
      <c r="R95" s="24"/>
      <c r="S95" s="68"/>
      <c r="T95" s="8"/>
      <c r="U95" s="8"/>
      <c r="V95" s="8"/>
      <c r="W95" s="8"/>
      <c r="X95" s="13"/>
    </row>
    <row r="96" spans="1:24" ht="18" thickBot="1" x14ac:dyDescent="0.45">
      <c r="A96" s="66"/>
      <c r="B96" s="59">
        <v>2019</v>
      </c>
      <c r="C96" s="60">
        <v>1</v>
      </c>
      <c r="D96" s="17">
        <v>19</v>
      </c>
      <c r="E96" s="15">
        <v>1000000</v>
      </c>
      <c r="F96" s="16" t="s">
        <v>534</v>
      </c>
      <c r="G96" s="17" t="s">
        <v>302</v>
      </c>
      <c r="H96" s="17" t="s">
        <v>203</v>
      </c>
      <c r="I96" s="17" t="s">
        <v>303</v>
      </c>
      <c r="J96" s="50"/>
      <c r="L96" s="78"/>
      <c r="M96" s="78"/>
      <c r="N96" s="26"/>
      <c r="O96" s="26">
        <v>2019</v>
      </c>
      <c r="P96" s="26">
        <v>1</v>
      </c>
      <c r="Q96" s="26">
        <v>19</v>
      </c>
      <c r="R96" s="27"/>
      <c r="S96" s="72"/>
      <c r="T96" s="26"/>
      <c r="U96" s="26"/>
      <c r="V96" s="26"/>
      <c r="W96" s="26"/>
      <c r="X96" s="18"/>
    </row>
    <row r="97" spans="2:24" s="69" customFormat="1" x14ac:dyDescent="0.4">
      <c r="B97" s="20">
        <v>2019</v>
      </c>
      <c r="C97" s="20">
        <v>1</v>
      </c>
      <c r="D97" s="8">
        <v>21</v>
      </c>
      <c r="E97" s="24">
        <v>3000000</v>
      </c>
      <c r="F97" s="9" t="s">
        <v>304</v>
      </c>
      <c r="G97" s="30" t="s">
        <v>305</v>
      </c>
      <c r="H97" s="8" t="s">
        <v>221</v>
      </c>
      <c r="I97" s="8" t="s">
        <v>306</v>
      </c>
      <c r="J97" s="13"/>
      <c r="L97" s="80">
        <v>2018</v>
      </c>
      <c r="M97" s="80">
        <v>11</v>
      </c>
      <c r="N97" s="29">
        <v>26</v>
      </c>
      <c r="O97" s="29">
        <v>2019</v>
      </c>
      <c r="P97" s="29">
        <v>1</v>
      </c>
      <c r="Q97" s="29">
        <v>21</v>
      </c>
      <c r="R97" s="34">
        <v>1000000</v>
      </c>
      <c r="S97" s="81">
        <v>-750000</v>
      </c>
      <c r="T97" s="29" t="s">
        <v>575</v>
      </c>
      <c r="U97" s="29" t="s">
        <v>82</v>
      </c>
      <c r="V97" s="29" t="s">
        <v>206</v>
      </c>
      <c r="W97" s="29" t="s">
        <v>83</v>
      </c>
      <c r="X97" s="37"/>
    </row>
    <row r="98" spans="2:24" s="69" customFormat="1" x14ac:dyDescent="0.4">
      <c r="B98" s="20">
        <v>2019</v>
      </c>
      <c r="C98" s="20">
        <v>1</v>
      </c>
      <c r="D98" s="8">
        <v>21</v>
      </c>
      <c r="E98" s="24">
        <v>3000000</v>
      </c>
      <c r="F98" s="9" t="s">
        <v>307</v>
      </c>
      <c r="G98" s="30" t="s">
        <v>308</v>
      </c>
      <c r="H98" s="8" t="s">
        <v>227</v>
      </c>
      <c r="I98" s="8" t="s">
        <v>309</v>
      </c>
      <c r="J98" s="13"/>
      <c r="L98" s="77">
        <v>2018</v>
      </c>
      <c r="M98" s="77">
        <v>10</v>
      </c>
      <c r="N98" s="8">
        <v>29</v>
      </c>
      <c r="O98" s="8">
        <v>2019</v>
      </c>
      <c r="P98" s="8">
        <v>1</v>
      </c>
      <c r="Q98" s="8">
        <v>21</v>
      </c>
      <c r="R98" s="24">
        <v>3000000</v>
      </c>
      <c r="S98" s="68">
        <v>-2289041</v>
      </c>
      <c r="T98" s="8" t="s">
        <v>576</v>
      </c>
      <c r="U98" s="8" t="s">
        <v>48</v>
      </c>
      <c r="V98" s="8" t="s">
        <v>241</v>
      </c>
      <c r="W98" s="8" t="s">
        <v>49</v>
      </c>
      <c r="X98" s="13"/>
    </row>
    <row r="99" spans="2:24" s="69" customFormat="1" x14ac:dyDescent="0.4">
      <c r="B99" s="20">
        <v>2019</v>
      </c>
      <c r="C99" s="20">
        <v>1</v>
      </c>
      <c r="D99" s="8">
        <v>21</v>
      </c>
      <c r="E99" s="24">
        <v>3000000</v>
      </c>
      <c r="F99" s="9" t="s">
        <v>310</v>
      </c>
      <c r="G99" s="30" t="s">
        <v>311</v>
      </c>
      <c r="H99" s="8" t="s">
        <v>215</v>
      </c>
      <c r="I99" s="8" t="s">
        <v>312</v>
      </c>
      <c r="J99" s="13"/>
      <c r="L99" s="77">
        <v>2018</v>
      </c>
      <c r="M99" s="77">
        <v>12</v>
      </c>
      <c r="N99" s="8">
        <v>1</v>
      </c>
      <c r="O99" s="8">
        <v>2019</v>
      </c>
      <c r="P99" s="8">
        <v>1</v>
      </c>
      <c r="Q99" s="8">
        <v>21</v>
      </c>
      <c r="R99" s="24">
        <v>7000000</v>
      </c>
      <c r="S99" s="68">
        <v>-6789041</v>
      </c>
      <c r="T99" s="8" t="s">
        <v>577</v>
      </c>
      <c r="U99" s="8" t="s">
        <v>97</v>
      </c>
      <c r="V99" s="8" t="s">
        <v>241</v>
      </c>
      <c r="W99" s="8" t="s">
        <v>98</v>
      </c>
      <c r="X99" s="13"/>
    </row>
    <row r="100" spans="2:24" s="69" customFormat="1" x14ac:dyDescent="0.4">
      <c r="B100" s="20">
        <v>2019</v>
      </c>
      <c r="C100" s="20">
        <v>1</v>
      </c>
      <c r="D100" s="8">
        <v>21</v>
      </c>
      <c r="E100" s="24">
        <v>3000000</v>
      </c>
      <c r="F100" s="9" t="s">
        <v>313</v>
      </c>
      <c r="G100" s="30" t="s">
        <v>314</v>
      </c>
      <c r="H100" s="8" t="s">
        <v>188</v>
      </c>
      <c r="I100" s="8" t="s">
        <v>315</v>
      </c>
      <c r="J100" s="42"/>
      <c r="L100" s="77">
        <v>2018</v>
      </c>
      <c r="M100" s="77">
        <v>10</v>
      </c>
      <c r="N100" s="8">
        <v>31</v>
      </c>
      <c r="O100" s="8">
        <v>2019</v>
      </c>
      <c r="P100" s="8">
        <v>1</v>
      </c>
      <c r="Q100" s="8">
        <v>21</v>
      </c>
      <c r="R100" s="24">
        <v>5000000</v>
      </c>
      <c r="S100" s="68">
        <v>-3927658</v>
      </c>
      <c r="T100" s="8" t="s">
        <v>578</v>
      </c>
      <c r="U100" s="8" t="s">
        <v>55</v>
      </c>
      <c r="V100" s="8" t="s">
        <v>241</v>
      </c>
      <c r="W100" s="8" t="s">
        <v>56</v>
      </c>
      <c r="X100" s="13"/>
    </row>
    <row r="101" spans="2:24" s="69" customFormat="1" x14ac:dyDescent="0.4">
      <c r="B101" s="20">
        <v>2019</v>
      </c>
      <c r="C101" s="20">
        <v>1</v>
      </c>
      <c r="D101" s="8">
        <v>21</v>
      </c>
      <c r="E101" s="24">
        <v>3000000</v>
      </c>
      <c r="F101" s="9" t="s">
        <v>316</v>
      </c>
      <c r="G101" s="30" t="s">
        <v>317</v>
      </c>
      <c r="H101" s="8" t="s">
        <v>203</v>
      </c>
      <c r="I101" s="47" t="s">
        <v>318</v>
      </c>
      <c r="J101" s="13"/>
      <c r="L101" s="77"/>
      <c r="M101" s="77"/>
      <c r="N101" s="8"/>
      <c r="O101" s="8">
        <v>2019</v>
      </c>
      <c r="P101" s="8">
        <v>1</v>
      </c>
      <c r="Q101" s="8">
        <v>21</v>
      </c>
      <c r="R101" s="24"/>
      <c r="S101" s="68"/>
      <c r="T101" s="8"/>
      <c r="U101" s="8"/>
      <c r="V101" s="8"/>
      <c r="W101" s="8"/>
      <c r="X101" s="13"/>
    </row>
    <row r="102" spans="2:24" s="69" customFormat="1" x14ac:dyDescent="0.4">
      <c r="B102" s="20">
        <v>2019</v>
      </c>
      <c r="C102" s="20">
        <v>1</v>
      </c>
      <c r="D102" s="8">
        <v>21</v>
      </c>
      <c r="E102" s="24">
        <v>6000000</v>
      </c>
      <c r="F102" s="9" t="s">
        <v>319</v>
      </c>
      <c r="G102" s="30" t="s">
        <v>320</v>
      </c>
      <c r="H102" s="8" t="s">
        <v>206</v>
      </c>
      <c r="I102" s="8" t="s">
        <v>321</v>
      </c>
      <c r="J102" s="13"/>
      <c r="L102" s="77"/>
      <c r="M102" s="77"/>
      <c r="N102" s="8"/>
      <c r="O102" s="8">
        <v>2019</v>
      </c>
      <c r="P102" s="8">
        <v>1</v>
      </c>
      <c r="Q102" s="8">
        <v>21</v>
      </c>
      <c r="R102" s="24"/>
      <c r="S102" s="68"/>
      <c r="T102" s="8"/>
      <c r="U102" s="8"/>
      <c r="V102" s="8"/>
      <c r="W102" s="8"/>
      <c r="X102" s="13"/>
    </row>
    <row r="103" spans="2:24" s="69" customFormat="1" x14ac:dyDescent="0.4">
      <c r="B103" s="20">
        <v>2019</v>
      </c>
      <c r="C103" s="20">
        <v>1</v>
      </c>
      <c r="D103" s="8">
        <v>21</v>
      </c>
      <c r="E103" s="24">
        <v>3000000</v>
      </c>
      <c r="F103" s="9" t="s">
        <v>322</v>
      </c>
      <c r="G103" s="30" t="s">
        <v>323</v>
      </c>
      <c r="H103" s="8" t="s">
        <v>198</v>
      </c>
      <c r="I103" s="8" t="s">
        <v>324</v>
      </c>
      <c r="J103" s="13"/>
      <c r="L103" s="77"/>
      <c r="M103" s="77"/>
      <c r="N103" s="8"/>
      <c r="O103" s="8">
        <v>2019</v>
      </c>
      <c r="P103" s="8">
        <v>1</v>
      </c>
      <c r="Q103" s="8">
        <v>21</v>
      </c>
      <c r="R103" s="24"/>
      <c r="S103" s="68"/>
      <c r="T103" s="8"/>
      <c r="U103" s="8"/>
      <c r="V103" s="8"/>
      <c r="W103" s="8"/>
      <c r="X103" s="13"/>
    </row>
    <row r="104" spans="2:24" s="69" customFormat="1" x14ac:dyDescent="0.4">
      <c r="B104" s="20">
        <v>2019</v>
      </c>
      <c r="C104" s="20">
        <v>1</v>
      </c>
      <c r="D104" s="8">
        <v>21</v>
      </c>
      <c r="E104" s="24">
        <v>3000000</v>
      </c>
      <c r="F104" s="9" t="s">
        <v>325</v>
      </c>
      <c r="G104" s="30" t="s">
        <v>326</v>
      </c>
      <c r="H104" s="8" t="s">
        <v>185</v>
      </c>
      <c r="I104" s="8" t="s">
        <v>327</v>
      </c>
      <c r="J104" s="13"/>
      <c r="L104" s="77"/>
      <c r="M104" s="77"/>
      <c r="N104" s="8"/>
      <c r="O104" s="8">
        <v>2019</v>
      </c>
      <c r="P104" s="8">
        <v>1</v>
      </c>
      <c r="Q104" s="8">
        <v>21</v>
      </c>
      <c r="R104" s="24"/>
      <c r="S104" s="68"/>
      <c r="T104" s="8"/>
      <c r="U104" s="8"/>
      <c r="V104" s="8"/>
      <c r="W104" s="8"/>
      <c r="X104" s="13"/>
    </row>
    <row r="105" spans="2:24" s="69" customFormat="1" x14ac:dyDescent="0.4">
      <c r="B105" s="20">
        <v>2019</v>
      </c>
      <c r="C105" s="20">
        <v>1</v>
      </c>
      <c r="D105" s="8">
        <v>21</v>
      </c>
      <c r="E105" s="24">
        <v>3000000</v>
      </c>
      <c r="F105" s="9" t="s">
        <v>328</v>
      </c>
      <c r="G105" s="30" t="s">
        <v>329</v>
      </c>
      <c r="H105" s="8" t="s">
        <v>241</v>
      </c>
      <c r="I105" s="8" t="s">
        <v>330</v>
      </c>
      <c r="J105" s="42"/>
      <c r="L105" s="77"/>
      <c r="M105" s="77"/>
      <c r="N105" s="8"/>
      <c r="O105" s="8">
        <v>2019</v>
      </c>
      <c r="P105" s="8">
        <v>1</v>
      </c>
      <c r="Q105" s="8">
        <v>21</v>
      </c>
      <c r="R105" s="24"/>
      <c r="S105" s="68"/>
      <c r="T105" s="8"/>
      <c r="U105" s="8"/>
      <c r="V105" s="8"/>
      <c r="W105" s="8"/>
      <c r="X105" s="13"/>
    </row>
    <row r="106" spans="2:24" s="69" customFormat="1" ht="18" thickBot="1" x14ac:dyDescent="0.45">
      <c r="B106" s="25">
        <v>2019</v>
      </c>
      <c r="C106" s="25">
        <v>1</v>
      </c>
      <c r="D106" s="26">
        <v>21</v>
      </c>
      <c r="E106" s="27">
        <v>4000000</v>
      </c>
      <c r="F106" s="28" t="s">
        <v>331</v>
      </c>
      <c r="G106" s="32" t="s">
        <v>332</v>
      </c>
      <c r="H106" s="26" t="s">
        <v>200</v>
      </c>
      <c r="I106" s="31" t="s">
        <v>333</v>
      </c>
      <c r="J106" s="18"/>
      <c r="L106" s="78"/>
      <c r="M106" s="78"/>
      <c r="N106" s="26"/>
      <c r="O106" s="26">
        <v>2019</v>
      </c>
      <c r="P106" s="26">
        <v>1</v>
      </c>
      <c r="Q106" s="26">
        <v>21</v>
      </c>
      <c r="R106" s="27"/>
      <c r="S106" s="72"/>
      <c r="T106" s="26"/>
      <c r="U106" s="26"/>
      <c r="V106" s="26"/>
      <c r="W106" s="26"/>
      <c r="X106" s="18"/>
    </row>
    <row r="107" spans="2:24" s="69" customFormat="1" x14ac:dyDescent="0.4">
      <c r="B107" s="20">
        <v>2019</v>
      </c>
      <c r="C107" s="20">
        <v>1</v>
      </c>
      <c r="D107" s="8">
        <v>22</v>
      </c>
      <c r="E107" s="24">
        <v>3000000</v>
      </c>
      <c r="F107" s="9" t="s">
        <v>334</v>
      </c>
      <c r="G107" s="30" t="s">
        <v>335</v>
      </c>
      <c r="H107" s="8" t="s">
        <v>221</v>
      </c>
      <c r="I107" s="8" t="s">
        <v>336</v>
      </c>
      <c r="J107" s="13"/>
      <c r="L107" s="80"/>
      <c r="M107" s="80"/>
      <c r="N107" s="29"/>
      <c r="O107" s="29">
        <v>2019</v>
      </c>
      <c r="P107" s="29">
        <v>1</v>
      </c>
      <c r="Q107" s="29">
        <v>22</v>
      </c>
      <c r="R107" s="34"/>
      <c r="S107" s="81"/>
      <c r="T107" s="29"/>
      <c r="U107" s="29"/>
      <c r="V107" s="29"/>
      <c r="W107" s="29"/>
      <c r="X107" s="37"/>
    </row>
    <row r="108" spans="2:24" s="69" customFormat="1" x14ac:dyDescent="0.4">
      <c r="B108" s="20">
        <v>2019</v>
      </c>
      <c r="C108" s="20">
        <v>1</v>
      </c>
      <c r="D108" s="8">
        <v>22</v>
      </c>
      <c r="E108" s="24">
        <v>5000000</v>
      </c>
      <c r="F108" s="9" t="s">
        <v>337</v>
      </c>
      <c r="G108" s="30" t="s">
        <v>293</v>
      </c>
      <c r="H108" s="8" t="s">
        <v>241</v>
      </c>
      <c r="I108" s="8" t="s">
        <v>295</v>
      </c>
      <c r="J108" s="13"/>
      <c r="L108" s="77"/>
      <c r="M108" s="77"/>
      <c r="N108" s="8"/>
      <c r="O108" s="8">
        <v>2019</v>
      </c>
      <c r="P108" s="8">
        <v>1</v>
      </c>
      <c r="Q108" s="8">
        <v>22</v>
      </c>
      <c r="R108" s="24"/>
      <c r="S108" s="68"/>
      <c r="T108" s="8"/>
      <c r="U108" s="8"/>
      <c r="V108" s="8"/>
      <c r="W108" s="8"/>
      <c r="X108" s="13"/>
    </row>
    <row r="109" spans="2:24" s="69" customFormat="1" x14ac:dyDescent="0.4">
      <c r="B109" s="20">
        <v>2019</v>
      </c>
      <c r="C109" s="20">
        <v>1</v>
      </c>
      <c r="D109" s="8">
        <v>22</v>
      </c>
      <c r="E109" s="24">
        <v>5500000</v>
      </c>
      <c r="F109" s="9" t="s">
        <v>338</v>
      </c>
      <c r="G109" s="30" t="s">
        <v>339</v>
      </c>
      <c r="H109" s="8" t="s">
        <v>198</v>
      </c>
      <c r="I109" s="8" t="s">
        <v>340</v>
      </c>
      <c r="J109" s="13"/>
      <c r="L109" s="77"/>
      <c r="M109" s="77"/>
      <c r="N109" s="8"/>
      <c r="O109" s="8">
        <v>2019</v>
      </c>
      <c r="P109" s="8">
        <v>1</v>
      </c>
      <c r="Q109" s="8">
        <v>22</v>
      </c>
      <c r="R109" s="24"/>
      <c r="S109" s="68"/>
      <c r="T109" s="8"/>
      <c r="U109" s="8"/>
      <c r="V109" s="8"/>
      <c r="W109" s="8"/>
      <c r="X109" s="13"/>
    </row>
    <row r="110" spans="2:24" s="69" customFormat="1" x14ac:dyDescent="0.4">
      <c r="B110" s="20">
        <v>2019</v>
      </c>
      <c r="C110" s="20">
        <v>1</v>
      </c>
      <c r="D110" s="8">
        <v>22</v>
      </c>
      <c r="E110" s="24">
        <v>5000000</v>
      </c>
      <c r="F110" s="9" t="s">
        <v>341</v>
      </c>
      <c r="G110" s="30" t="s">
        <v>342</v>
      </c>
      <c r="H110" s="8" t="s">
        <v>224</v>
      </c>
      <c r="I110" s="8" t="s">
        <v>343</v>
      </c>
      <c r="J110" s="42"/>
      <c r="L110" s="77"/>
      <c r="M110" s="77"/>
      <c r="N110" s="8"/>
      <c r="O110" s="8">
        <v>2019</v>
      </c>
      <c r="P110" s="8">
        <v>1</v>
      </c>
      <c r="Q110" s="8">
        <v>22</v>
      </c>
      <c r="R110" s="24"/>
      <c r="S110" s="68"/>
      <c r="T110" s="8"/>
      <c r="U110" s="8"/>
      <c r="V110" s="8"/>
      <c r="W110" s="8"/>
      <c r="X110" s="13"/>
    </row>
    <row r="111" spans="2:24" s="69" customFormat="1" x14ac:dyDescent="0.4">
      <c r="B111" s="20">
        <v>2019</v>
      </c>
      <c r="C111" s="20">
        <v>1</v>
      </c>
      <c r="D111" s="8">
        <v>22</v>
      </c>
      <c r="E111" s="24">
        <v>500000</v>
      </c>
      <c r="F111" s="9" t="s">
        <v>344</v>
      </c>
      <c r="G111" s="30" t="s">
        <v>345</v>
      </c>
      <c r="H111" s="8" t="s">
        <v>198</v>
      </c>
      <c r="I111" s="47" t="s">
        <v>346</v>
      </c>
      <c r="J111" s="13"/>
      <c r="L111" s="77"/>
      <c r="M111" s="77"/>
      <c r="N111" s="8"/>
      <c r="O111" s="8">
        <v>2019</v>
      </c>
      <c r="P111" s="8">
        <v>1</v>
      </c>
      <c r="Q111" s="8">
        <v>22</v>
      </c>
      <c r="R111" s="24"/>
      <c r="S111" s="68"/>
      <c r="T111" s="8"/>
      <c r="U111" s="8"/>
      <c r="V111" s="8"/>
      <c r="W111" s="8"/>
      <c r="X111" s="13"/>
    </row>
    <row r="112" spans="2:24" s="69" customFormat="1" x14ac:dyDescent="0.4">
      <c r="B112" s="20">
        <v>2019</v>
      </c>
      <c r="C112" s="20">
        <v>1</v>
      </c>
      <c r="D112" s="8">
        <v>22</v>
      </c>
      <c r="E112" s="24">
        <v>3000000</v>
      </c>
      <c r="F112" s="9" t="s">
        <v>347</v>
      </c>
      <c r="G112" s="30" t="s">
        <v>348</v>
      </c>
      <c r="H112" s="8" t="s">
        <v>185</v>
      </c>
      <c r="I112" s="8" t="s">
        <v>349</v>
      </c>
      <c r="J112" s="13"/>
      <c r="L112" s="77"/>
      <c r="M112" s="77"/>
      <c r="N112" s="8"/>
      <c r="O112" s="8">
        <v>2019</v>
      </c>
      <c r="P112" s="8">
        <v>1</v>
      </c>
      <c r="Q112" s="8">
        <v>22</v>
      </c>
      <c r="R112" s="24"/>
      <c r="S112" s="68"/>
      <c r="T112" s="8"/>
      <c r="U112" s="8"/>
      <c r="V112" s="8"/>
      <c r="W112" s="8"/>
      <c r="X112" s="13"/>
    </row>
    <row r="113" spans="2:24" s="69" customFormat="1" x14ac:dyDescent="0.4">
      <c r="B113" s="20">
        <v>2019</v>
      </c>
      <c r="C113" s="20">
        <v>1</v>
      </c>
      <c r="D113" s="8">
        <v>22</v>
      </c>
      <c r="E113" s="24">
        <v>6000000</v>
      </c>
      <c r="F113" s="9" t="s">
        <v>350</v>
      </c>
      <c r="G113" s="30" t="s">
        <v>351</v>
      </c>
      <c r="H113" s="8" t="s">
        <v>188</v>
      </c>
      <c r="I113" s="8" t="s">
        <v>352</v>
      </c>
      <c r="J113" s="13"/>
      <c r="L113" s="77"/>
      <c r="M113" s="77"/>
      <c r="N113" s="8"/>
      <c r="O113" s="8">
        <v>2019</v>
      </c>
      <c r="P113" s="8">
        <v>1</v>
      </c>
      <c r="Q113" s="8">
        <v>22</v>
      </c>
      <c r="R113" s="24"/>
      <c r="S113" s="68"/>
      <c r="T113" s="8"/>
      <c r="U113" s="8"/>
      <c r="V113" s="8"/>
      <c r="W113" s="8"/>
      <c r="X113" s="13"/>
    </row>
    <row r="114" spans="2:24" s="69" customFormat="1" x14ac:dyDescent="0.4">
      <c r="B114" s="20">
        <v>2019</v>
      </c>
      <c r="C114" s="20">
        <v>1</v>
      </c>
      <c r="D114" s="8">
        <v>22</v>
      </c>
      <c r="E114" s="24">
        <v>6000000</v>
      </c>
      <c r="F114" s="9" t="s">
        <v>353</v>
      </c>
      <c r="G114" s="30" t="s">
        <v>354</v>
      </c>
      <c r="H114" s="8" t="s">
        <v>224</v>
      </c>
      <c r="I114" s="8" t="s">
        <v>355</v>
      </c>
      <c r="J114" s="13"/>
      <c r="L114" s="77"/>
      <c r="M114" s="77"/>
      <c r="N114" s="8"/>
      <c r="O114" s="8">
        <v>2019</v>
      </c>
      <c r="P114" s="8">
        <v>1</v>
      </c>
      <c r="Q114" s="8">
        <v>22</v>
      </c>
      <c r="R114" s="24"/>
      <c r="S114" s="68"/>
      <c r="T114" s="8"/>
      <c r="U114" s="8"/>
      <c r="V114" s="8"/>
      <c r="W114" s="8"/>
      <c r="X114" s="13"/>
    </row>
    <row r="115" spans="2:24" s="69" customFormat="1" x14ac:dyDescent="0.4">
      <c r="B115" s="20">
        <v>2019</v>
      </c>
      <c r="C115" s="20">
        <v>1</v>
      </c>
      <c r="D115" s="8">
        <v>22</v>
      </c>
      <c r="E115" s="24">
        <v>4000000</v>
      </c>
      <c r="F115" s="9" t="s">
        <v>356</v>
      </c>
      <c r="G115" s="30" t="s">
        <v>357</v>
      </c>
      <c r="H115" s="8" t="s">
        <v>185</v>
      </c>
      <c r="I115" s="8" t="s">
        <v>358</v>
      </c>
      <c r="J115" s="42"/>
      <c r="L115" s="77"/>
      <c r="M115" s="77"/>
      <c r="N115" s="8"/>
      <c r="O115" s="8">
        <v>2019</v>
      </c>
      <c r="P115" s="8">
        <v>1</v>
      </c>
      <c r="Q115" s="8">
        <v>22</v>
      </c>
      <c r="R115" s="24"/>
      <c r="S115" s="68"/>
      <c r="T115" s="8"/>
      <c r="U115" s="8"/>
      <c r="V115" s="8"/>
      <c r="W115" s="8"/>
      <c r="X115" s="13"/>
    </row>
    <row r="116" spans="2:24" s="69" customFormat="1" ht="18" thickBot="1" x14ac:dyDescent="0.45">
      <c r="B116" s="25">
        <v>2019</v>
      </c>
      <c r="C116" s="25">
        <v>1</v>
      </c>
      <c r="D116" s="26">
        <v>22</v>
      </c>
      <c r="E116" s="27">
        <v>3300000</v>
      </c>
      <c r="F116" s="28" t="s">
        <v>359</v>
      </c>
      <c r="G116" s="32" t="s">
        <v>360</v>
      </c>
      <c r="H116" s="26" t="s">
        <v>198</v>
      </c>
      <c r="I116" s="31" t="s">
        <v>361</v>
      </c>
      <c r="J116" s="18"/>
      <c r="L116" s="78"/>
      <c r="M116" s="78"/>
      <c r="N116" s="26"/>
      <c r="O116" s="26">
        <v>2019</v>
      </c>
      <c r="P116" s="26">
        <v>1</v>
      </c>
      <c r="Q116" s="26">
        <v>22</v>
      </c>
      <c r="R116" s="27"/>
      <c r="S116" s="72"/>
      <c r="T116" s="26"/>
      <c r="U116" s="26"/>
      <c r="V116" s="26"/>
      <c r="W116" s="26"/>
      <c r="X116" s="18"/>
    </row>
    <row r="117" spans="2:24" s="69" customFormat="1" x14ac:dyDescent="0.4">
      <c r="B117" s="20">
        <v>2019</v>
      </c>
      <c r="C117" s="20">
        <v>1</v>
      </c>
      <c r="D117" s="8">
        <v>23</v>
      </c>
      <c r="E117" s="24">
        <v>5400000</v>
      </c>
      <c r="F117" s="9" t="s">
        <v>362</v>
      </c>
      <c r="G117" s="30" t="s">
        <v>363</v>
      </c>
      <c r="H117" s="8" t="s">
        <v>364</v>
      </c>
      <c r="I117" s="8" t="s">
        <v>365</v>
      </c>
      <c r="J117" s="13"/>
      <c r="L117" s="80">
        <v>2018</v>
      </c>
      <c r="M117" s="80">
        <v>11</v>
      </c>
      <c r="N117" s="29">
        <v>29</v>
      </c>
      <c r="O117" s="29">
        <v>2019</v>
      </c>
      <c r="P117" s="29">
        <v>1</v>
      </c>
      <c r="Q117" s="29">
        <v>23</v>
      </c>
      <c r="R117" s="34">
        <v>1500000</v>
      </c>
      <c r="S117" s="81">
        <v>-1298219</v>
      </c>
      <c r="T117" s="29" t="s">
        <v>579</v>
      </c>
      <c r="U117" s="29" t="s">
        <v>90</v>
      </c>
      <c r="V117" s="29" t="s">
        <v>580</v>
      </c>
      <c r="W117" s="29" t="s">
        <v>91</v>
      </c>
      <c r="X117" s="37"/>
    </row>
    <row r="118" spans="2:24" s="69" customFormat="1" x14ac:dyDescent="0.4">
      <c r="B118" s="20">
        <v>2019</v>
      </c>
      <c r="C118" s="20">
        <v>1</v>
      </c>
      <c r="D118" s="8">
        <v>23</v>
      </c>
      <c r="E118" s="24">
        <v>6000000</v>
      </c>
      <c r="F118" s="9" t="s">
        <v>366</v>
      </c>
      <c r="G118" s="30" t="s">
        <v>367</v>
      </c>
      <c r="H118" s="8" t="s">
        <v>294</v>
      </c>
      <c r="I118" s="8" t="s">
        <v>368</v>
      </c>
      <c r="J118" s="13"/>
      <c r="L118" s="77">
        <v>2019</v>
      </c>
      <c r="M118" s="77">
        <v>1</v>
      </c>
      <c r="N118" s="8">
        <v>17</v>
      </c>
      <c r="O118" s="8">
        <v>2019</v>
      </c>
      <c r="P118" s="8">
        <v>1</v>
      </c>
      <c r="Q118" s="8">
        <v>23</v>
      </c>
      <c r="R118" s="24">
        <v>4000000</v>
      </c>
      <c r="S118" s="68">
        <v>-3989041</v>
      </c>
      <c r="T118" s="8" t="s">
        <v>258</v>
      </c>
      <c r="U118" s="8" t="s">
        <v>259</v>
      </c>
      <c r="V118" s="8" t="s">
        <v>188</v>
      </c>
      <c r="W118" s="8" t="s">
        <v>260</v>
      </c>
      <c r="X118" s="13"/>
    </row>
    <row r="119" spans="2:24" s="69" customFormat="1" x14ac:dyDescent="0.4">
      <c r="B119" s="20">
        <v>2019</v>
      </c>
      <c r="C119" s="20">
        <v>1</v>
      </c>
      <c r="D119" s="8">
        <v>23</v>
      </c>
      <c r="E119" s="24">
        <v>6000000</v>
      </c>
      <c r="F119" s="9" t="s">
        <v>369</v>
      </c>
      <c r="G119" s="30" t="s">
        <v>370</v>
      </c>
      <c r="H119" s="8" t="s">
        <v>185</v>
      </c>
      <c r="I119" s="8" t="s">
        <v>371</v>
      </c>
      <c r="J119" s="13"/>
      <c r="L119" s="77">
        <v>2018</v>
      </c>
      <c r="M119" s="77">
        <v>11</v>
      </c>
      <c r="N119" s="8">
        <v>29</v>
      </c>
      <c r="O119" s="8">
        <v>2019</v>
      </c>
      <c r="P119" s="8">
        <v>1</v>
      </c>
      <c r="Q119" s="8">
        <v>23</v>
      </c>
      <c r="R119" s="24">
        <v>3000000</v>
      </c>
      <c r="S119" s="68">
        <v>-2330145</v>
      </c>
      <c r="T119" s="8" t="s">
        <v>581</v>
      </c>
      <c r="U119" s="8" t="s">
        <v>88</v>
      </c>
      <c r="V119" s="8" t="s">
        <v>221</v>
      </c>
      <c r="W119" s="8" t="s">
        <v>89</v>
      </c>
      <c r="X119" s="13"/>
    </row>
    <row r="120" spans="2:24" s="69" customFormat="1" x14ac:dyDescent="0.4">
      <c r="B120" s="20">
        <v>2019</v>
      </c>
      <c r="C120" s="20">
        <v>1</v>
      </c>
      <c r="D120" s="8">
        <v>23</v>
      </c>
      <c r="E120" s="24">
        <v>2400000</v>
      </c>
      <c r="F120" s="9" t="s">
        <v>372</v>
      </c>
      <c r="G120" s="30" t="s">
        <v>373</v>
      </c>
      <c r="H120" s="8" t="s">
        <v>364</v>
      </c>
      <c r="I120" s="8" t="s">
        <v>374</v>
      </c>
      <c r="J120" s="42"/>
      <c r="L120" s="77">
        <v>2018</v>
      </c>
      <c r="M120" s="77">
        <v>11</v>
      </c>
      <c r="N120" s="8">
        <v>21</v>
      </c>
      <c r="O120" s="8">
        <v>2019</v>
      </c>
      <c r="P120" s="8">
        <v>1</v>
      </c>
      <c r="Q120" s="8">
        <v>23</v>
      </c>
      <c r="R120" s="24">
        <v>5000000</v>
      </c>
      <c r="S120" s="68">
        <v>-4253436</v>
      </c>
      <c r="T120" s="8" t="s">
        <v>582</v>
      </c>
      <c r="U120" s="8" t="s">
        <v>74</v>
      </c>
      <c r="V120" s="8" t="s">
        <v>583</v>
      </c>
      <c r="W120" s="8" t="s">
        <v>75</v>
      </c>
      <c r="X120" s="13"/>
    </row>
    <row r="121" spans="2:24" s="69" customFormat="1" x14ac:dyDescent="0.4">
      <c r="B121" s="20">
        <v>2019</v>
      </c>
      <c r="C121" s="20">
        <v>1</v>
      </c>
      <c r="D121" s="8">
        <v>23</v>
      </c>
      <c r="E121" s="24">
        <v>4000000</v>
      </c>
      <c r="F121" s="9" t="s">
        <v>375</v>
      </c>
      <c r="G121" s="30" t="s">
        <v>376</v>
      </c>
      <c r="H121" s="8" t="s">
        <v>210</v>
      </c>
      <c r="I121" s="47" t="s">
        <v>377</v>
      </c>
      <c r="J121" s="13"/>
      <c r="L121" s="77">
        <v>2018</v>
      </c>
      <c r="M121" s="77">
        <v>10</v>
      </c>
      <c r="N121" s="8">
        <v>1</v>
      </c>
      <c r="O121" s="8">
        <v>2019</v>
      </c>
      <c r="P121" s="8">
        <v>1</v>
      </c>
      <c r="Q121" s="8">
        <v>23</v>
      </c>
      <c r="R121" s="24">
        <v>5000000</v>
      </c>
      <c r="S121" s="68">
        <v>-3513699</v>
      </c>
      <c r="T121" s="8" t="s">
        <v>584</v>
      </c>
      <c r="U121" s="8" t="s">
        <v>19</v>
      </c>
      <c r="V121" s="8" t="s">
        <v>585</v>
      </c>
      <c r="W121" s="8" t="s">
        <v>20</v>
      </c>
      <c r="X121" s="13"/>
    </row>
    <row r="122" spans="2:24" s="69" customFormat="1" x14ac:dyDescent="0.4">
      <c r="B122" s="20">
        <v>2019</v>
      </c>
      <c r="C122" s="20">
        <v>1</v>
      </c>
      <c r="D122" s="8">
        <v>23</v>
      </c>
      <c r="E122" s="24">
        <v>1000000</v>
      </c>
      <c r="F122" s="9" t="s">
        <v>378</v>
      </c>
      <c r="G122" s="30" t="s">
        <v>379</v>
      </c>
      <c r="H122" s="8" t="s">
        <v>210</v>
      </c>
      <c r="I122" s="8" t="s">
        <v>380</v>
      </c>
      <c r="J122" s="13"/>
      <c r="L122" s="77"/>
      <c r="M122" s="77"/>
      <c r="N122" s="8"/>
      <c r="O122" s="8">
        <v>2019</v>
      </c>
      <c r="P122" s="8">
        <v>1</v>
      </c>
      <c r="Q122" s="8">
        <v>23</v>
      </c>
      <c r="R122" s="24"/>
      <c r="S122" s="68"/>
      <c r="T122" s="8"/>
      <c r="U122" s="8"/>
      <c r="V122" s="8"/>
      <c r="W122" s="8"/>
      <c r="X122" s="13"/>
    </row>
    <row r="123" spans="2:24" s="69" customFormat="1" x14ac:dyDescent="0.4">
      <c r="B123" s="20">
        <v>2019</v>
      </c>
      <c r="C123" s="20">
        <v>1</v>
      </c>
      <c r="D123" s="8">
        <v>23</v>
      </c>
      <c r="E123" s="24">
        <v>1000000</v>
      </c>
      <c r="F123" s="9" t="s">
        <v>381</v>
      </c>
      <c r="G123" s="30" t="s">
        <v>382</v>
      </c>
      <c r="H123" s="8" t="s">
        <v>294</v>
      </c>
      <c r="I123" s="8" t="s">
        <v>383</v>
      </c>
      <c r="J123" s="13"/>
      <c r="L123" s="77"/>
      <c r="M123" s="77"/>
      <c r="N123" s="8"/>
      <c r="O123" s="8">
        <v>2019</v>
      </c>
      <c r="P123" s="8">
        <v>1</v>
      </c>
      <c r="Q123" s="8">
        <v>23</v>
      </c>
      <c r="R123" s="24"/>
      <c r="S123" s="68"/>
      <c r="T123" s="8"/>
      <c r="U123" s="8"/>
      <c r="V123" s="8"/>
      <c r="W123" s="8"/>
      <c r="X123" s="13"/>
    </row>
    <row r="124" spans="2:24" s="69" customFormat="1" x14ac:dyDescent="0.4">
      <c r="B124" s="20">
        <v>2019</v>
      </c>
      <c r="C124" s="20">
        <v>1</v>
      </c>
      <c r="D124" s="8">
        <v>23</v>
      </c>
      <c r="E124" s="24">
        <v>3300000</v>
      </c>
      <c r="F124" s="9" t="s">
        <v>384</v>
      </c>
      <c r="G124" s="30" t="s">
        <v>385</v>
      </c>
      <c r="H124" s="8" t="s">
        <v>185</v>
      </c>
      <c r="I124" s="8" t="s">
        <v>386</v>
      </c>
      <c r="J124" s="13"/>
      <c r="L124" s="77"/>
      <c r="M124" s="77"/>
      <c r="N124" s="8"/>
      <c r="O124" s="8">
        <v>2019</v>
      </c>
      <c r="P124" s="8">
        <v>1</v>
      </c>
      <c r="Q124" s="8">
        <v>23</v>
      </c>
      <c r="R124" s="24"/>
      <c r="S124" s="68"/>
      <c r="T124" s="8"/>
      <c r="U124" s="8"/>
      <c r="V124" s="8"/>
      <c r="W124" s="8"/>
      <c r="X124" s="13"/>
    </row>
    <row r="125" spans="2:24" s="69" customFormat="1" x14ac:dyDescent="0.4">
      <c r="B125" s="20">
        <v>2019</v>
      </c>
      <c r="C125" s="20">
        <v>1</v>
      </c>
      <c r="D125" s="8">
        <v>23</v>
      </c>
      <c r="E125" s="24">
        <v>700000</v>
      </c>
      <c r="F125" s="9" t="s">
        <v>387</v>
      </c>
      <c r="G125" s="30" t="s">
        <v>388</v>
      </c>
      <c r="H125" s="8" t="s">
        <v>185</v>
      </c>
      <c r="I125" s="8" t="s">
        <v>389</v>
      </c>
      <c r="J125" s="42"/>
      <c r="L125" s="77"/>
      <c r="M125" s="77"/>
      <c r="N125" s="8"/>
      <c r="O125" s="8">
        <v>2019</v>
      </c>
      <c r="P125" s="8">
        <v>1</v>
      </c>
      <c r="Q125" s="8">
        <v>23</v>
      </c>
      <c r="R125" s="24"/>
      <c r="S125" s="68"/>
      <c r="T125" s="8"/>
      <c r="U125" s="8"/>
      <c r="V125" s="8"/>
      <c r="W125" s="8"/>
      <c r="X125" s="13"/>
    </row>
    <row r="126" spans="2:24" s="69" customFormat="1" ht="18" thickBot="1" x14ac:dyDescent="0.45">
      <c r="B126" s="25">
        <v>2019</v>
      </c>
      <c r="C126" s="25">
        <v>1</v>
      </c>
      <c r="D126" s="26">
        <v>23</v>
      </c>
      <c r="E126" s="27">
        <v>3000000</v>
      </c>
      <c r="F126" s="28" t="s">
        <v>390</v>
      </c>
      <c r="G126" s="32" t="s">
        <v>391</v>
      </c>
      <c r="H126" s="26" t="s">
        <v>210</v>
      </c>
      <c r="I126" s="31" t="s">
        <v>535</v>
      </c>
      <c r="J126" s="18"/>
      <c r="L126" s="78"/>
      <c r="M126" s="78"/>
      <c r="N126" s="26"/>
      <c r="O126" s="26">
        <v>2019</v>
      </c>
      <c r="P126" s="26">
        <v>1</v>
      </c>
      <c r="Q126" s="26">
        <v>23</v>
      </c>
      <c r="R126" s="27"/>
      <c r="S126" s="72"/>
      <c r="T126" s="26"/>
      <c r="U126" s="26"/>
      <c r="V126" s="26"/>
      <c r="W126" s="26"/>
      <c r="X126" s="18"/>
    </row>
    <row r="127" spans="2:24" s="69" customFormat="1" x14ac:dyDescent="0.4">
      <c r="B127" s="20">
        <v>2019</v>
      </c>
      <c r="C127" s="20">
        <v>1</v>
      </c>
      <c r="D127" s="8">
        <v>24</v>
      </c>
      <c r="E127" s="24">
        <v>6000000</v>
      </c>
      <c r="F127" s="9" t="s">
        <v>392</v>
      </c>
      <c r="G127" s="30" t="s">
        <v>393</v>
      </c>
      <c r="H127" s="8" t="s">
        <v>221</v>
      </c>
      <c r="I127" s="8" t="s">
        <v>394</v>
      </c>
      <c r="J127" s="13"/>
      <c r="L127" s="80">
        <v>2018</v>
      </c>
      <c r="M127" s="80">
        <v>10</v>
      </c>
      <c r="N127" s="29">
        <v>31</v>
      </c>
      <c r="O127" s="29">
        <v>2019</v>
      </c>
      <c r="P127" s="29">
        <v>1</v>
      </c>
      <c r="Q127" s="29">
        <v>24</v>
      </c>
      <c r="R127" s="34">
        <v>3000000</v>
      </c>
      <c r="S127" s="81">
        <v>-2000000</v>
      </c>
      <c r="T127" s="29" t="s">
        <v>586</v>
      </c>
      <c r="U127" s="29" t="s">
        <v>53</v>
      </c>
      <c r="V127" s="29" t="s">
        <v>221</v>
      </c>
      <c r="W127" s="29" t="s">
        <v>54</v>
      </c>
      <c r="X127" s="37"/>
    </row>
    <row r="128" spans="2:24" s="69" customFormat="1" x14ac:dyDescent="0.4">
      <c r="B128" s="20">
        <v>2019</v>
      </c>
      <c r="C128" s="20">
        <v>1</v>
      </c>
      <c r="D128" s="8">
        <v>24</v>
      </c>
      <c r="E128" s="24">
        <v>3000000</v>
      </c>
      <c r="F128" s="9" t="s">
        <v>395</v>
      </c>
      <c r="G128" s="30" t="s">
        <v>396</v>
      </c>
      <c r="H128" s="8" t="s">
        <v>221</v>
      </c>
      <c r="I128" s="8" t="s">
        <v>397</v>
      </c>
      <c r="J128" s="13"/>
      <c r="L128" s="77">
        <v>2019</v>
      </c>
      <c r="M128" s="77">
        <v>1</v>
      </c>
      <c r="N128" s="8">
        <v>11</v>
      </c>
      <c r="O128" s="8">
        <v>2019</v>
      </c>
      <c r="P128" s="8">
        <v>1</v>
      </c>
      <c r="Q128" s="8">
        <v>24</v>
      </c>
      <c r="R128" s="24">
        <v>3000000</v>
      </c>
      <c r="S128" s="68">
        <v>-3000000</v>
      </c>
      <c r="T128" s="8" t="s">
        <v>193</v>
      </c>
      <c r="U128" s="8" t="s">
        <v>194</v>
      </c>
      <c r="V128" s="8" t="s">
        <v>188</v>
      </c>
      <c r="W128" s="8" t="s">
        <v>195</v>
      </c>
      <c r="X128" s="13"/>
    </row>
    <row r="129" spans="2:24" s="69" customFormat="1" x14ac:dyDescent="0.4">
      <c r="B129" s="20">
        <v>2019</v>
      </c>
      <c r="C129" s="20">
        <v>1</v>
      </c>
      <c r="D129" s="8">
        <v>24</v>
      </c>
      <c r="E129" s="24">
        <v>4000000</v>
      </c>
      <c r="F129" s="9" t="s">
        <v>398</v>
      </c>
      <c r="G129" s="30" t="s">
        <v>399</v>
      </c>
      <c r="H129" s="8" t="s">
        <v>294</v>
      </c>
      <c r="I129" s="8" t="s">
        <v>400</v>
      </c>
      <c r="J129" s="13"/>
      <c r="L129" s="77">
        <v>2018</v>
      </c>
      <c r="M129" s="77">
        <v>10</v>
      </c>
      <c r="N129" s="8">
        <v>30</v>
      </c>
      <c r="O129" s="8">
        <v>2019</v>
      </c>
      <c r="P129" s="8">
        <v>1</v>
      </c>
      <c r="Q129" s="8">
        <v>24</v>
      </c>
      <c r="R129" s="24">
        <v>6000000</v>
      </c>
      <c r="S129" s="68">
        <v>-4117808</v>
      </c>
      <c r="T129" s="8" t="s">
        <v>587</v>
      </c>
      <c r="U129" s="8" t="s">
        <v>51</v>
      </c>
      <c r="V129" s="8" t="s">
        <v>221</v>
      </c>
      <c r="W129" s="8" t="s">
        <v>52</v>
      </c>
      <c r="X129" s="13"/>
    </row>
    <row r="130" spans="2:24" s="69" customFormat="1" x14ac:dyDescent="0.4">
      <c r="B130" s="20">
        <v>2019</v>
      </c>
      <c r="C130" s="20">
        <v>1</v>
      </c>
      <c r="D130" s="8">
        <v>24</v>
      </c>
      <c r="E130" s="24">
        <v>3000000</v>
      </c>
      <c r="F130" s="9" t="s">
        <v>401</v>
      </c>
      <c r="G130" s="30" t="s">
        <v>402</v>
      </c>
      <c r="H130" s="8" t="s">
        <v>364</v>
      </c>
      <c r="I130" s="8" t="s">
        <v>403</v>
      </c>
      <c r="J130" s="42"/>
      <c r="L130" s="77">
        <v>2019</v>
      </c>
      <c r="M130" s="77">
        <v>1</v>
      </c>
      <c r="N130" s="8">
        <v>18</v>
      </c>
      <c r="O130" s="8">
        <v>2019</v>
      </c>
      <c r="P130" s="8">
        <v>1</v>
      </c>
      <c r="Q130" s="8">
        <v>24</v>
      </c>
      <c r="R130" s="24">
        <v>4000000</v>
      </c>
      <c r="S130" s="68">
        <v>-3967126</v>
      </c>
      <c r="T130" s="8" t="s">
        <v>588</v>
      </c>
      <c r="U130" s="8" t="s">
        <v>283</v>
      </c>
      <c r="V130" s="8" t="s">
        <v>221</v>
      </c>
      <c r="W130" s="8" t="s">
        <v>284</v>
      </c>
      <c r="X130" s="13"/>
    </row>
    <row r="131" spans="2:24" s="69" customFormat="1" x14ac:dyDescent="0.4">
      <c r="B131" s="20">
        <v>2019</v>
      </c>
      <c r="C131" s="20">
        <v>1</v>
      </c>
      <c r="D131" s="8">
        <v>24</v>
      </c>
      <c r="E131" s="24">
        <v>5000000</v>
      </c>
      <c r="F131" s="9" t="s">
        <v>404</v>
      </c>
      <c r="G131" s="30" t="s">
        <v>405</v>
      </c>
      <c r="H131" s="8" t="s">
        <v>203</v>
      </c>
      <c r="I131" s="47" t="s">
        <v>406</v>
      </c>
      <c r="J131" s="13"/>
      <c r="L131" s="77">
        <v>2018</v>
      </c>
      <c r="M131" s="77">
        <v>9</v>
      </c>
      <c r="N131" s="8">
        <v>14</v>
      </c>
      <c r="O131" s="8">
        <v>2019</v>
      </c>
      <c r="P131" s="8">
        <v>1</v>
      </c>
      <c r="Q131" s="8">
        <v>24</v>
      </c>
      <c r="R131" s="24">
        <v>5000000</v>
      </c>
      <c r="S131" s="67">
        <v>-4089440</v>
      </c>
      <c r="T131" s="8" t="s">
        <v>589</v>
      </c>
      <c r="U131" s="8" t="s">
        <v>16</v>
      </c>
      <c r="V131" s="8" t="s">
        <v>185</v>
      </c>
      <c r="W131" s="8" t="s">
        <v>590</v>
      </c>
      <c r="X131" s="13"/>
    </row>
    <row r="132" spans="2:24" s="69" customFormat="1" ht="18" thickBot="1" x14ac:dyDescent="0.45">
      <c r="B132" s="25">
        <v>2019</v>
      </c>
      <c r="C132" s="25">
        <v>1</v>
      </c>
      <c r="D132" s="26">
        <v>24</v>
      </c>
      <c r="E132" s="27">
        <v>2000000</v>
      </c>
      <c r="F132" s="28" t="s">
        <v>407</v>
      </c>
      <c r="G132" s="32" t="s">
        <v>408</v>
      </c>
      <c r="H132" s="26" t="s">
        <v>364</v>
      </c>
      <c r="I132" s="31" t="s">
        <v>409</v>
      </c>
      <c r="J132" s="18"/>
      <c r="L132" s="78"/>
      <c r="M132" s="78"/>
      <c r="N132" s="26"/>
      <c r="O132" s="26">
        <v>2019</v>
      </c>
      <c r="P132" s="26">
        <v>1</v>
      </c>
      <c r="Q132" s="26">
        <v>24</v>
      </c>
      <c r="R132" s="27"/>
      <c r="S132" s="72"/>
      <c r="T132" s="26"/>
      <c r="U132" s="26"/>
      <c r="V132" s="26"/>
      <c r="W132" s="26"/>
      <c r="X132" s="18"/>
    </row>
    <row r="133" spans="2:24" s="69" customFormat="1" ht="18" thickBot="1" x14ac:dyDescent="0.45">
      <c r="B133" s="21">
        <v>2019</v>
      </c>
      <c r="C133" s="21">
        <v>1</v>
      </c>
      <c r="D133" s="38">
        <v>25</v>
      </c>
      <c r="E133" s="39">
        <v>3000000</v>
      </c>
      <c r="F133" s="22" t="s">
        <v>410</v>
      </c>
      <c r="G133" s="40" t="s">
        <v>411</v>
      </c>
      <c r="H133" s="38" t="s">
        <v>221</v>
      </c>
      <c r="I133" s="38" t="s">
        <v>412</v>
      </c>
      <c r="J133" s="41"/>
      <c r="L133" s="80"/>
      <c r="M133" s="80"/>
      <c r="N133" s="29"/>
      <c r="O133" s="29">
        <v>2019</v>
      </c>
      <c r="P133" s="29">
        <v>1</v>
      </c>
      <c r="Q133" s="29">
        <v>25</v>
      </c>
      <c r="R133" s="34"/>
      <c r="S133" s="81"/>
      <c r="T133" s="29"/>
      <c r="U133" s="29"/>
      <c r="V133" s="29"/>
      <c r="W133" s="29"/>
      <c r="X133" s="37"/>
    </row>
    <row r="134" spans="2:24" s="69" customFormat="1" ht="18" thickBot="1" x14ac:dyDescent="0.45">
      <c r="B134" s="21">
        <v>2019</v>
      </c>
      <c r="C134" s="21">
        <v>1</v>
      </c>
      <c r="D134" s="38">
        <v>26</v>
      </c>
      <c r="E134" s="39">
        <v>3000000</v>
      </c>
      <c r="F134" s="22" t="s">
        <v>344</v>
      </c>
      <c r="G134" s="40" t="s">
        <v>345</v>
      </c>
      <c r="H134" s="38" t="s">
        <v>198</v>
      </c>
      <c r="I134" s="38" t="s">
        <v>346</v>
      </c>
      <c r="J134" s="41"/>
      <c r="L134" s="77"/>
      <c r="M134" s="77"/>
      <c r="N134" s="8"/>
      <c r="O134" s="8">
        <v>2019</v>
      </c>
      <c r="P134" s="8">
        <v>1</v>
      </c>
      <c r="Q134" s="8">
        <v>26</v>
      </c>
      <c r="R134" s="24"/>
      <c r="S134" s="68"/>
      <c r="T134" s="8"/>
      <c r="U134" s="8"/>
      <c r="V134" s="8"/>
      <c r="W134" s="8"/>
      <c r="X134" s="13"/>
    </row>
    <row r="135" spans="2:24" s="69" customFormat="1" x14ac:dyDescent="0.4">
      <c r="B135" s="33">
        <v>2019</v>
      </c>
      <c r="C135" s="33">
        <v>1</v>
      </c>
      <c r="D135" s="29">
        <v>27</v>
      </c>
      <c r="E135" s="34">
        <v>500000</v>
      </c>
      <c r="F135" s="35" t="s">
        <v>404</v>
      </c>
      <c r="G135" s="36" t="s">
        <v>405</v>
      </c>
      <c r="H135" s="29" t="s">
        <v>203</v>
      </c>
      <c r="I135" s="29" t="s">
        <v>406</v>
      </c>
      <c r="J135" s="37"/>
      <c r="L135" s="77"/>
      <c r="M135" s="77"/>
      <c r="N135" s="8"/>
      <c r="O135" s="8">
        <v>2019</v>
      </c>
      <c r="P135" s="8">
        <v>1</v>
      </c>
      <c r="Q135" s="8">
        <v>27</v>
      </c>
      <c r="R135" s="24"/>
      <c r="S135" s="68"/>
      <c r="T135" s="8"/>
      <c r="U135" s="8"/>
      <c r="V135" s="8"/>
      <c r="W135" s="8"/>
      <c r="X135" s="13"/>
    </row>
    <row r="136" spans="2:24" s="69" customFormat="1" ht="18" thickBot="1" x14ac:dyDescent="0.45">
      <c r="B136" s="25">
        <v>2019</v>
      </c>
      <c r="C136" s="25">
        <v>1</v>
      </c>
      <c r="D136" s="26">
        <v>27</v>
      </c>
      <c r="E136" s="27">
        <v>6600000</v>
      </c>
      <c r="F136" s="28" t="s">
        <v>413</v>
      </c>
      <c r="G136" s="32" t="s">
        <v>414</v>
      </c>
      <c r="H136" s="26" t="s">
        <v>203</v>
      </c>
      <c r="I136" s="26" t="s">
        <v>415</v>
      </c>
      <c r="J136" s="46"/>
      <c r="L136" s="78"/>
      <c r="M136" s="78"/>
      <c r="N136" s="26"/>
      <c r="O136" s="26">
        <v>2019</v>
      </c>
      <c r="P136" s="26">
        <v>1</v>
      </c>
      <c r="Q136" s="26">
        <v>27</v>
      </c>
      <c r="R136" s="27"/>
      <c r="S136" s="72"/>
      <c r="T136" s="26"/>
      <c r="U136" s="26"/>
      <c r="V136" s="26"/>
      <c r="W136" s="26"/>
      <c r="X136" s="18"/>
    </row>
    <row r="137" spans="2:24" s="69" customFormat="1" x14ac:dyDescent="0.4">
      <c r="B137" s="20">
        <v>2019</v>
      </c>
      <c r="C137" s="20">
        <v>1</v>
      </c>
      <c r="D137" s="8">
        <v>28</v>
      </c>
      <c r="E137" s="24">
        <v>3000000</v>
      </c>
      <c r="F137" s="9" t="s">
        <v>416</v>
      </c>
      <c r="G137" s="30" t="s">
        <v>417</v>
      </c>
      <c r="H137" s="8" t="s">
        <v>200</v>
      </c>
      <c r="I137" s="8" t="s">
        <v>418</v>
      </c>
      <c r="J137" s="13"/>
      <c r="L137" s="80"/>
      <c r="M137" s="80"/>
      <c r="N137" s="29"/>
      <c r="O137" s="29">
        <v>2019</v>
      </c>
      <c r="P137" s="29">
        <v>1</v>
      </c>
      <c r="Q137" s="29">
        <v>28</v>
      </c>
      <c r="R137" s="34"/>
      <c r="S137" s="81"/>
      <c r="T137" s="29"/>
      <c r="U137" s="29"/>
      <c r="V137" s="29"/>
      <c r="W137" s="29"/>
      <c r="X137" s="37"/>
    </row>
    <row r="138" spans="2:24" s="69" customFormat="1" ht="18" thickBot="1" x14ac:dyDescent="0.45">
      <c r="B138" s="25">
        <v>2019</v>
      </c>
      <c r="C138" s="25">
        <v>1</v>
      </c>
      <c r="D138" s="26">
        <v>28</v>
      </c>
      <c r="E138" s="27">
        <v>3300000</v>
      </c>
      <c r="F138" s="28" t="s">
        <v>419</v>
      </c>
      <c r="G138" s="32" t="s">
        <v>420</v>
      </c>
      <c r="H138" s="26" t="s">
        <v>203</v>
      </c>
      <c r="I138" s="26" t="s">
        <v>421</v>
      </c>
      <c r="J138" s="18"/>
      <c r="L138" s="78"/>
      <c r="M138" s="78"/>
      <c r="N138" s="26"/>
      <c r="O138" s="26">
        <v>2019</v>
      </c>
      <c r="P138" s="26">
        <v>1</v>
      </c>
      <c r="Q138" s="26">
        <v>28</v>
      </c>
      <c r="R138" s="27"/>
      <c r="S138" s="72"/>
      <c r="T138" s="26"/>
      <c r="U138" s="26"/>
      <c r="V138" s="26"/>
      <c r="W138" s="26"/>
      <c r="X138" s="18"/>
    </row>
  </sheetData>
  <autoFilter ref="C2:X2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C6AF-5DE5-47DC-BC86-30AA6C485654}">
  <dimension ref="B2:S45"/>
  <sheetViews>
    <sheetView workbookViewId="0">
      <selection activeCell="D17" sqref="D17"/>
    </sheetView>
  </sheetViews>
  <sheetFormatPr defaultRowHeight="17.399999999999999" x14ac:dyDescent="0.4"/>
  <cols>
    <col min="3" max="3" width="8.5" customWidth="1"/>
    <col min="4" max="4" width="9.09765625" customWidth="1"/>
    <col min="5" max="5" width="13.3984375" style="1" customWidth="1"/>
    <col min="6" max="6" width="14.59765625" style="2" bestFit="1" customWidth="1"/>
    <col min="7" max="7" width="14.09765625" bestFit="1" customWidth="1"/>
    <col min="8" max="8" width="14.09765625" customWidth="1"/>
    <col min="9" max="9" width="14.69921875" customWidth="1"/>
    <col min="10" max="10" width="18" customWidth="1"/>
    <col min="18" max="19" width="8.796875" style="63"/>
  </cols>
  <sheetData>
    <row r="2" spans="2:10" x14ac:dyDescent="0.4">
      <c r="B2" s="3" t="s">
        <v>422</v>
      </c>
      <c r="C2" s="3" t="s">
        <v>423</v>
      </c>
      <c r="D2" s="4" t="s">
        <v>424</v>
      </c>
      <c r="E2" s="4" t="s">
        <v>425</v>
      </c>
      <c r="F2" s="5" t="s">
        <v>426</v>
      </c>
      <c r="G2" s="3" t="s">
        <v>427</v>
      </c>
      <c r="H2" s="3" t="s">
        <v>428</v>
      </c>
      <c r="I2" s="3" t="s">
        <v>429</v>
      </c>
      <c r="J2" s="3" t="s">
        <v>430</v>
      </c>
    </row>
    <row r="3" spans="2:10" ht="18" thickBot="1" x14ac:dyDescent="0.45">
      <c r="B3" s="25">
        <v>2019</v>
      </c>
      <c r="C3" s="25">
        <v>1</v>
      </c>
      <c r="D3" s="26">
        <v>4</v>
      </c>
      <c r="E3" s="27">
        <v>3000000</v>
      </c>
      <c r="F3" s="28" t="s">
        <v>466</v>
      </c>
      <c r="G3" s="32" t="s">
        <v>121</v>
      </c>
      <c r="H3" s="26" t="s">
        <v>433</v>
      </c>
      <c r="I3" s="26" t="s">
        <v>467</v>
      </c>
      <c r="J3" s="18" t="s">
        <v>435</v>
      </c>
    </row>
    <row r="4" spans="2:10" x14ac:dyDescent="0.4">
      <c r="B4" s="20">
        <v>2019</v>
      </c>
      <c r="C4" s="20">
        <v>1</v>
      </c>
      <c r="D4" s="29">
        <v>7</v>
      </c>
      <c r="E4" s="24">
        <v>6000000</v>
      </c>
      <c r="F4" s="9" t="s">
        <v>123</v>
      </c>
      <c r="G4" s="30" t="s">
        <v>124</v>
      </c>
      <c r="H4" s="8" t="s">
        <v>4</v>
      </c>
      <c r="I4" s="8" t="s">
        <v>125</v>
      </c>
      <c r="J4" s="13"/>
    </row>
    <row r="5" spans="2:10" x14ac:dyDescent="0.4">
      <c r="B5" s="20">
        <v>2019</v>
      </c>
      <c r="C5" s="20">
        <v>1</v>
      </c>
      <c r="D5" s="8">
        <v>7</v>
      </c>
      <c r="E5" s="24">
        <v>1700000</v>
      </c>
      <c r="F5" s="9" t="s">
        <v>126</v>
      </c>
      <c r="G5" s="30" t="s">
        <v>127</v>
      </c>
      <c r="H5" s="8" t="s">
        <v>0</v>
      </c>
      <c r="I5" s="8" t="s">
        <v>128</v>
      </c>
      <c r="J5" s="13"/>
    </row>
    <row r="6" spans="2:10" x14ac:dyDescent="0.4">
      <c r="B6" s="20">
        <v>2019</v>
      </c>
      <c r="C6" s="20">
        <v>1</v>
      </c>
      <c r="D6" s="8">
        <v>8</v>
      </c>
      <c r="E6" s="24">
        <v>5000000</v>
      </c>
      <c r="F6" s="9" t="s">
        <v>146</v>
      </c>
      <c r="G6" s="30" t="s">
        <v>147</v>
      </c>
      <c r="H6" s="8" t="s">
        <v>12</v>
      </c>
      <c r="I6" s="8" t="s">
        <v>148</v>
      </c>
      <c r="J6" s="13"/>
    </row>
    <row r="7" spans="2:10" x14ac:dyDescent="0.4">
      <c r="B7" s="20">
        <v>2019</v>
      </c>
      <c r="C7" s="20">
        <v>1</v>
      </c>
      <c r="D7" s="8">
        <v>9</v>
      </c>
      <c r="E7" s="24">
        <v>2200000</v>
      </c>
      <c r="F7" s="9" t="s">
        <v>481</v>
      </c>
      <c r="G7" s="30" t="s">
        <v>164</v>
      </c>
      <c r="H7" s="8" t="s">
        <v>6</v>
      </c>
      <c r="I7" s="8" t="s">
        <v>482</v>
      </c>
      <c r="J7" s="13"/>
    </row>
    <row r="8" spans="2:10" ht="18" thickBot="1" x14ac:dyDescent="0.45">
      <c r="B8" s="20">
        <v>2019</v>
      </c>
      <c r="C8" s="20">
        <v>1</v>
      </c>
      <c r="D8" s="8">
        <v>10</v>
      </c>
      <c r="E8" s="24">
        <v>3000000</v>
      </c>
      <c r="F8" s="9" t="s">
        <v>171</v>
      </c>
      <c r="G8" s="30" t="s">
        <v>172</v>
      </c>
      <c r="H8" s="8" t="s">
        <v>103</v>
      </c>
      <c r="I8" s="8" t="s">
        <v>486</v>
      </c>
      <c r="J8" s="13"/>
    </row>
    <row r="9" spans="2:10" x14ac:dyDescent="0.4">
      <c r="B9" s="19">
        <v>2019</v>
      </c>
      <c r="C9" s="19">
        <v>1</v>
      </c>
      <c r="D9" s="11">
        <v>11</v>
      </c>
      <c r="E9" s="23">
        <v>4000000</v>
      </c>
      <c r="F9" s="10" t="s">
        <v>183</v>
      </c>
      <c r="G9" s="44" t="s">
        <v>184</v>
      </c>
      <c r="H9" s="11" t="s">
        <v>185</v>
      </c>
      <c r="I9" s="11" t="s">
        <v>492</v>
      </c>
      <c r="J9" s="12"/>
    </row>
    <row r="10" spans="2:10" x14ac:dyDescent="0.4">
      <c r="B10" s="20">
        <v>2019</v>
      </c>
      <c r="C10" s="20">
        <v>1</v>
      </c>
      <c r="D10" s="8">
        <v>11</v>
      </c>
      <c r="E10" s="24">
        <v>3000000</v>
      </c>
      <c r="F10" s="9" t="s">
        <v>193</v>
      </c>
      <c r="G10" s="30" t="s">
        <v>194</v>
      </c>
      <c r="H10" s="8" t="s">
        <v>188</v>
      </c>
      <c r="I10" s="8" t="s">
        <v>496</v>
      </c>
      <c r="J10" s="13"/>
    </row>
    <row r="11" spans="2:10" ht="18" thickBot="1" x14ac:dyDescent="0.45">
      <c r="B11" s="25">
        <v>2019</v>
      </c>
      <c r="C11" s="25">
        <v>1</v>
      </c>
      <c r="D11" s="26">
        <v>11</v>
      </c>
      <c r="E11" s="27">
        <v>3000000</v>
      </c>
      <c r="F11" s="28" t="s">
        <v>196</v>
      </c>
      <c r="G11" s="32" t="s">
        <v>197</v>
      </c>
      <c r="H11" s="26" t="s">
        <v>198</v>
      </c>
      <c r="I11" s="26" t="s">
        <v>497</v>
      </c>
      <c r="J11" s="18"/>
    </row>
    <row r="12" spans="2:10" x14ac:dyDescent="0.4">
      <c r="B12" s="20">
        <v>2019</v>
      </c>
      <c r="C12" s="20">
        <v>1</v>
      </c>
      <c r="D12" s="8">
        <v>14</v>
      </c>
      <c r="E12" s="24">
        <v>6000000</v>
      </c>
      <c r="F12" s="9" t="s">
        <v>208</v>
      </c>
      <c r="G12" s="30" t="s">
        <v>209</v>
      </c>
      <c r="H12" s="8" t="s">
        <v>210</v>
      </c>
      <c r="I12" s="8" t="s">
        <v>211</v>
      </c>
      <c r="J12" s="13"/>
    </row>
    <row r="13" spans="2:10" x14ac:dyDescent="0.4">
      <c r="B13" s="20">
        <v>2019</v>
      </c>
      <c r="C13" s="20">
        <v>1</v>
      </c>
      <c r="D13" s="8">
        <v>15</v>
      </c>
      <c r="E13" s="24">
        <v>6000000</v>
      </c>
      <c r="F13" s="9" t="s">
        <v>222</v>
      </c>
      <c r="G13" s="30" t="s">
        <v>223</v>
      </c>
      <c r="H13" s="8" t="s">
        <v>224</v>
      </c>
      <c r="I13" s="8" t="s">
        <v>505</v>
      </c>
      <c r="J13" s="13"/>
    </row>
    <row r="14" spans="2:10" x14ac:dyDescent="0.4">
      <c r="B14" s="20">
        <v>2019</v>
      </c>
      <c r="C14" s="20">
        <v>1</v>
      </c>
      <c r="D14" s="29">
        <v>16</v>
      </c>
      <c r="E14" s="24">
        <v>1000000</v>
      </c>
      <c r="F14" s="9" t="s">
        <v>237</v>
      </c>
      <c r="G14" s="30" t="s">
        <v>238</v>
      </c>
      <c r="H14" s="8" t="s">
        <v>221</v>
      </c>
      <c r="I14" s="8" t="s">
        <v>511</v>
      </c>
      <c r="J14" s="13"/>
    </row>
    <row r="15" spans="2:10" x14ac:dyDescent="0.4">
      <c r="B15" s="20">
        <v>2019</v>
      </c>
      <c r="C15" s="20">
        <v>1</v>
      </c>
      <c r="D15" s="29">
        <v>17</v>
      </c>
      <c r="E15" s="24">
        <v>7000000</v>
      </c>
      <c r="F15" s="9" t="s">
        <v>250</v>
      </c>
      <c r="G15" s="30" t="s">
        <v>251</v>
      </c>
      <c r="H15" s="8" t="s">
        <v>215</v>
      </c>
      <c r="I15" s="8" t="s">
        <v>252</v>
      </c>
      <c r="J15" s="13"/>
    </row>
    <row r="16" spans="2:10" x14ac:dyDescent="0.4">
      <c r="B16" s="20">
        <v>2019</v>
      </c>
      <c r="C16" s="20">
        <v>1</v>
      </c>
      <c r="D16" s="29">
        <v>17</v>
      </c>
      <c r="E16" s="24">
        <v>3000000</v>
      </c>
      <c r="F16" s="9" t="s">
        <v>253</v>
      </c>
      <c r="G16" s="30" t="s">
        <v>254</v>
      </c>
      <c r="H16" s="8" t="s">
        <v>188</v>
      </c>
      <c r="I16" s="8" t="s">
        <v>255</v>
      </c>
      <c r="J16" s="13"/>
    </row>
    <row r="17" spans="2:10" x14ac:dyDescent="0.4">
      <c r="B17" s="20">
        <v>2019</v>
      </c>
      <c r="C17" s="20">
        <v>1</v>
      </c>
      <c r="D17" s="29">
        <v>17</v>
      </c>
      <c r="E17" s="24">
        <v>4000000</v>
      </c>
      <c r="F17" s="9" t="s">
        <v>258</v>
      </c>
      <c r="G17" s="30" t="s">
        <v>259</v>
      </c>
      <c r="H17" s="8" t="s">
        <v>188</v>
      </c>
      <c r="I17" s="8" t="s">
        <v>260</v>
      </c>
      <c r="J17" s="42"/>
    </row>
    <row r="18" spans="2:10" ht="18" thickBot="1" x14ac:dyDescent="0.45">
      <c r="B18" s="25">
        <v>2019</v>
      </c>
      <c r="C18" s="25">
        <v>1</v>
      </c>
      <c r="D18" s="26">
        <v>17</v>
      </c>
      <c r="E18" s="27">
        <v>5000000</v>
      </c>
      <c r="F18" s="28" t="s">
        <v>264</v>
      </c>
      <c r="G18" s="32" t="s">
        <v>265</v>
      </c>
      <c r="H18" s="26" t="s">
        <v>206</v>
      </c>
      <c r="I18" s="26" t="s">
        <v>266</v>
      </c>
      <c r="J18" s="18"/>
    </row>
    <row r="19" spans="2:10" x14ac:dyDescent="0.4">
      <c r="B19" s="20">
        <v>2019</v>
      </c>
      <c r="C19" s="20">
        <v>1</v>
      </c>
      <c r="D19" s="8">
        <v>18</v>
      </c>
      <c r="E19" s="34">
        <v>3300000</v>
      </c>
      <c r="F19" s="35" t="s">
        <v>516</v>
      </c>
      <c r="G19" s="36" t="s">
        <v>267</v>
      </c>
      <c r="H19" s="29" t="s">
        <v>188</v>
      </c>
      <c r="I19" s="29" t="s">
        <v>268</v>
      </c>
      <c r="J19" s="12"/>
    </row>
    <row r="20" spans="2:10" x14ac:dyDescent="0.4">
      <c r="B20" s="20">
        <v>2019</v>
      </c>
      <c r="C20" s="20">
        <v>1</v>
      </c>
      <c r="D20" s="8">
        <v>18</v>
      </c>
      <c r="E20" s="24">
        <v>6000000</v>
      </c>
      <c r="F20" s="9" t="s">
        <v>517</v>
      </c>
      <c r="G20" s="30" t="s">
        <v>269</v>
      </c>
      <c r="H20" s="8" t="s">
        <v>221</v>
      </c>
      <c r="I20" s="8" t="s">
        <v>270</v>
      </c>
      <c r="J20" s="13"/>
    </row>
    <row r="21" spans="2:10" x14ac:dyDescent="0.4">
      <c r="B21" s="20">
        <v>2019</v>
      </c>
      <c r="C21" s="20">
        <v>1</v>
      </c>
      <c r="D21" s="8">
        <v>18</v>
      </c>
      <c r="E21" s="24">
        <v>4000000</v>
      </c>
      <c r="F21" s="9" t="s">
        <v>522</v>
      </c>
      <c r="G21" s="30" t="s">
        <v>277</v>
      </c>
      <c r="H21" s="8" t="s">
        <v>200</v>
      </c>
      <c r="I21" s="8" t="s">
        <v>278</v>
      </c>
      <c r="J21" s="13"/>
    </row>
    <row r="22" spans="2:10" x14ac:dyDescent="0.4">
      <c r="B22" s="20">
        <v>2019</v>
      </c>
      <c r="C22" s="20">
        <v>1</v>
      </c>
      <c r="D22" s="8">
        <v>18</v>
      </c>
      <c r="E22" s="24">
        <v>1000000</v>
      </c>
      <c r="F22" s="9" t="s">
        <v>530</v>
      </c>
      <c r="G22" s="30" t="s">
        <v>293</v>
      </c>
      <c r="H22" s="8" t="s">
        <v>294</v>
      </c>
      <c r="I22" s="8" t="s">
        <v>295</v>
      </c>
      <c r="J22" s="13"/>
    </row>
    <row r="23" spans="2:10" ht="18" thickBot="1" x14ac:dyDescent="0.45">
      <c r="B23" s="49">
        <v>2019</v>
      </c>
      <c r="C23" s="25">
        <v>1</v>
      </c>
      <c r="D23" s="26">
        <v>18</v>
      </c>
      <c r="E23" s="15">
        <v>5000000</v>
      </c>
      <c r="F23" s="16" t="s">
        <v>532</v>
      </c>
      <c r="G23" s="17" t="s">
        <v>298</v>
      </c>
      <c r="H23" s="17" t="s">
        <v>203</v>
      </c>
      <c r="I23" s="17" t="s">
        <v>299</v>
      </c>
      <c r="J23" s="50"/>
    </row>
    <row r="24" spans="2:10" x14ac:dyDescent="0.4">
      <c r="B24" s="57">
        <v>2019</v>
      </c>
      <c r="C24" s="58">
        <v>1</v>
      </c>
      <c r="D24" s="7">
        <v>19</v>
      </c>
      <c r="E24" s="4">
        <v>6000000</v>
      </c>
      <c r="F24" s="6" t="s">
        <v>533</v>
      </c>
      <c r="G24" s="7" t="s">
        <v>300</v>
      </c>
      <c r="H24" s="7" t="s">
        <v>203</v>
      </c>
      <c r="I24" s="7" t="s">
        <v>301</v>
      </c>
      <c r="J24" s="14"/>
    </row>
    <row r="25" spans="2:10" x14ac:dyDescent="0.4">
      <c r="B25" s="20">
        <v>2019</v>
      </c>
      <c r="C25" s="20">
        <v>1</v>
      </c>
      <c r="D25" s="8">
        <v>21</v>
      </c>
      <c r="E25" s="24">
        <v>3000000</v>
      </c>
      <c r="F25" s="9" t="s">
        <v>307</v>
      </c>
      <c r="G25" s="30" t="s">
        <v>308</v>
      </c>
      <c r="H25" s="8" t="s">
        <v>227</v>
      </c>
      <c r="I25" s="8" t="s">
        <v>309</v>
      </c>
      <c r="J25" s="13"/>
    </row>
    <row r="26" spans="2:10" x14ac:dyDescent="0.4">
      <c r="B26" s="20">
        <v>2019</v>
      </c>
      <c r="C26" s="20">
        <v>1</v>
      </c>
      <c r="D26" s="8">
        <v>21</v>
      </c>
      <c r="E26" s="24">
        <v>3000000</v>
      </c>
      <c r="F26" s="9" t="s">
        <v>310</v>
      </c>
      <c r="G26" s="30" t="s">
        <v>311</v>
      </c>
      <c r="H26" s="8" t="s">
        <v>215</v>
      </c>
      <c r="I26" s="8" t="s">
        <v>312</v>
      </c>
      <c r="J26" s="13"/>
    </row>
    <row r="27" spans="2:10" x14ac:dyDescent="0.4">
      <c r="B27" s="20">
        <v>2019</v>
      </c>
      <c r="C27" s="20">
        <v>1</v>
      </c>
      <c r="D27" s="8">
        <v>21</v>
      </c>
      <c r="E27" s="24">
        <v>3000000</v>
      </c>
      <c r="F27" s="9" t="s">
        <v>313</v>
      </c>
      <c r="G27" s="30" t="s">
        <v>314</v>
      </c>
      <c r="H27" s="8" t="s">
        <v>188</v>
      </c>
      <c r="I27" s="8" t="s">
        <v>315</v>
      </c>
      <c r="J27" s="42"/>
    </row>
    <row r="28" spans="2:10" x14ac:dyDescent="0.4">
      <c r="B28" s="20">
        <v>2019</v>
      </c>
      <c r="C28" s="20">
        <v>1</v>
      </c>
      <c r="D28" s="8">
        <v>21</v>
      </c>
      <c r="E28" s="24">
        <v>6000000</v>
      </c>
      <c r="F28" s="9" t="s">
        <v>319</v>
      </c>
      <c r="G28" s="30" t="s">
        <v>320</v>
      </c>
      <c r="H28" s="8" t="s">
        <v>206</v>
      </c>
      <c r="I28" s="8" t="s">
        <v>321</v>
      </c>
      <c r="J28" s="13"/>
    </row>
    <row r="29" spans="2:10" x14ac:dyDescent="0.4">
      <c r="B29" s="20">
        <v>2019</v>
      </c>
      <c r="C29" s="20">
        <v>1</v>
      </c>
      <c r="D29" s="8">
        <v>21</v>
      </c>
      <c r="E29" s="24">
        <v>3000000</v>
      </c>
      <c r="F29" s="9" t="s">
        <v>325</v>
      </c>
      <c r="G29" s="30" t="s">
        <v>326</v>
      </c>
      <c r="H29" s="8" t="s">
        <v>185</v>
      </c>
      <c r="I29" s="8" t="s">
        <v>327</v>
      </c>
      <c r="J29" s="13"/>
    </row>
    <row r="30" spans="2:10" x14ac:dyDescent="0.4">
      <c r="B30" s="20">
        <v>2019</v>
      </c>
      <c r="C30" s="20">
        <v>1</v>
      </c>
      <c r="D30" s="8">
        <v>21</v>
      </c>
      <c r="E30" s="24">
        <v>3000000</v>
      </c>
      <c r="F30" s="9" t="s">
        <v>328</v>
      </c>
      <c r="G30" s="30" t="s">
        <v>329</v>
      </c>
      <c r="H30" s="8" t="s">
        <v>241</v>
      </c>
      <c r="I30" s="8" t="s">
        <v>330</v>
      </c>
      <c r="J30" s="42"/>
    </row>
    <row r="31" spans="2:10" x14ac:dyDescent="0.4">
      <c r="B31" s="20">
        <v>2019</v>
      </c>
      <c r="C31" s="20">
        <v>1</v>
      </c>
      <c r="D31" s="8">
        <v>22</v>
      </c>
      <c r="E31" s="24">
        <v>5000000</v>
      </c>
      <c r="F31" s="9" t="s">
        <v>337</v>
      </c>
      <c r="G31" s="30" t="s">
        <v>293</v>
      </c>
      <c r="H31" s="8" t="s">
        <v>241</v>
      </c>
      <c r="I31" s="8" t="s">
        <v>295</v>
      </c>
      <c r="J31" s="13"/>
    </row>
    <row r="32" spans="2:10" x14ac:dyDescent="0.4">
      <c r="B32" s="20">
        <v>2019</v>
      </c>
      <c r="C32" s="20">
        <v>1</v>
      </c>
      <c r="D32" s="8">
        <v>22</v>
      </c>
      <c r="E32" s="24">
        <v>5500000</v>
      </c>
      <c r="F32" s="9" t="s">
        <v>338</v>
      </c>
      <c r="G32" s="30" t="s">
        <v>339</v>
      </c>
      <c r="H32" s="8" t="s">
        <v>198</v>
      </c>
      <c r="I32" s="8" t="s">
        <v>340</v>
      </c>
      <c r="J32" s="13"/>
    </row>
    <row r="33" spans="2:10" x14ac:dyDescent="0.4">
      <c r="B33" s="20">
        <v>2019</v>
      </c>
      <c r="C33" s="20">
        <v>1</v>
      </c>
      <c r="D33" s="8">
        <v>22</v>
      </c>
      <c r="E33" s="24">
        <v>5000000</v>
      </c>
      <c r="F33" s="9" t="s">
        <v>341</v>
      </c>
      <c r="G33" s="30" t="s">
        <v>342</v>
      </c>
      <c r="H33" s="8" t="s">
        <v>224</v>
      </c>
      <c r="I33" s="8" t="s">
        <v>343</v>
      </c>
      <c r="J33" s="42"/>
    </row>
    <row r="34" spans="2:10" x14ac:dyDescent="0.4">
      <c r="B34" s="20">
        <v>2019</v>
      </c>
      <c r="C34" s="20">
        <v>1</v>
      </c>
      <c r="D34" s="8">
        <v>22</v>
      </c>
      <c r="E34" s="24">
        <v>6000000</v>
      </c>
      <c r="F34" s="9" t="s">
        <v>350</v>
      </c>
      <c r="G34" s="30" t="s">
        <v>351</v>
      </c>
      <c r="H34" s="8" t="s">
        <v>188</v>
      </c>
      <c r="I34" s="8" t="s">
        <v>352</v>
      </c>
      <c r="J34" s="13"/>
    </row>
    <row r="35" spans="2:10" x14ac:dyDescent="0.4">
      <c r="B35" s="20">
        <v>2019</v>
      </c>
      <c r="C35" s="20">
        <v>1</v>
      </c>
      <c r="D35" s="8">
        <v>22</v>
      </c>
      <c r="E35" s="24">
        <v>6000000</v>
      </c>
      <c r="F35" s="9" t="s">
        <v>353</v>
      </c>
      <c r="G35" s="30" t="s">
        <v>354</v>
      </c>
      <c r="H35" s="8" t="s">
        <v>224</v>
      </c>
      <c r="I35" s="8" t="s">
        <v>355</v>
      </c>
      <c r="J35" s="13"/>
    </row>
    <row r="36" spans="2:10" x14ac:dyDescent="0.4">
      <c r="B36" s="20">
        <v>2019</v>
      </c>
      <c r="C36" s="20">
        <v>1</v>
      </c>
      <c r="D36" s="8">
        <v>22</v>
      </c>
      <c r="E36" s="24">
        <v>4000000</v>
      </c>
      <c r="F36" s="9" t="s">
        <v>356</v>
      </c>
      <c r="G36" s="30" t="s">
        <v>357</v>
      </c>
      <c r="H36" s="8" t="s">
        <v>185</v>
      </c>
      <c r="I36" s="8" t="s">
        <v>358</v>
      </c>
      <c r="J36" s="42"/>
    </row>
    <row r="37" spans="2:10" x14ac:dyDescent="0.4">
      <c r="B37" s="20">
        <v>2019</v>
      </c>
      <c r="C37" s="20">
        <v>1</v>
      </c>
      <c r="D37" s="8">
        <v>23</v>
      </c>
      <c r="E37" s="24">
        <v>5400000</v>
      </c>
      <c r="F37" s="9" t="s">
        <v>362</v>
      </c>
      <c r="G37" s="30" t="s">
        <v>363</v>
      </c>
      <c r="H37" s="8" t="s">
        <v>364</v>
      </c>
      <c r="I37" s="8" t="s">
        <v>365</v>
      </c>
      <c r="J37" s="13"/>
    </row>
    <row r="38" spans="2:10" x14ac:dyDescent="0.4">
      <c r="B38" s="20">
        <v>2019</v>
      </c>
      <c r="C38" s="20">
        <v>1</v>
      </c>
      <c r="D38" s="8">
        <v>23</v>
      </c>
      <c r="E38" s="24">
        <v>6000000</v>
      </c>
      <c r="F38" s="9" t="s">
        <v>369</v>
      </c>
      <c r="G38" s="30" t="s">
        <v>370</v>
      </c>
      <c r="H38" s="8" t="s">
        <v>185</v>
      </c>
      <c r="I38" s="8" t="s">
        <v>371</v>
      </c>
      <c r="J38" s="13"/>
    </row>
    <row r="39" spans="2:10" x14ac:dyDescent="0.4">
      <c r="B39" s="20">
        <v>2019</v>
      </c>
      <c r="C39" s="20">
        <v>1</v>
      </c>
      <c r="D39" s="8">
        <v>23</v>
      </c>
      <c r="E39" s="24">
        <v>4000000</v>
      </c>
      <c r="F39" s="9" t="s">
        <v>375</v>
      </c>
      <c r="G39" s="30" t="s">
        <v>376</v>
      </c>
      <c r="H39" s="8" t="s">
        <v>210</v>
      </c>
      <c r="I39" s="47" t="s">
        <v>377</v>
      </c>
      <c r="J39" s="13"/>
    </row>
    <row r="40" spans="2:10" x14ac:dyDescent="0.4">
      <c r="B40" s="20">
        <v>2019</v>
      </c>
      <c r="C40" s="20">
        <v>1</v>
      </c>
      <c r="D40" s="8">
        <v>23</v>
      </c>
      <c r="E40" s="24">
        <v>1000000</v>
      </c>
      <c r="F40" s="9" t="s">
        <v>378</v>
      </c>
      <c r="G40" s="30" t="s">
        <v>379</v>
      </c>
      <c r="H40" s="8" t="s">
        <v>210</v>
      </c>
      <c r="I40" s="8" t="s">
        <v>380</v>
      </c>
      <c r="J40" s="13"/>
    </row>
    <row r="41" spans="2:10" x14ac:dyDescent="0.4">
      <c r="B41" s="20">
        <v>2019</v>
      </c>
      <c r="C41" s="20">
        <v>1</v>
      </c>
      <c r="D41" s="8">
        <v>24</v>
      </c>
      <c r="E41" s="24">
        <v>3000000</v>
      </c>
      <c r="F41" s="9" t="s">
        <v>401</v>
      </c>
      <c r="G41" s="30" t="s">
        <v>402</v>
      </c>
      <c r="H41" s="8" t="s">
        <v>364</v>
      </c>
      <c r="I41" s="8" t="s">
        <v>403</v>
      </c>
      <c r="J41" s="42"/>
    </row>
    <row r="42" spans="2:10" x14ac:dyDescent="0.4">
      <c r="B42" s="20">
        <v>2019</v>
      </c>
      <c r="C42" s="20">
        <v>1</v>
      </c>
      <c r="D42" s="8">
        <v>24</v>
      </c>
      <c r="E42" s="24">
        <v>5000000</v>
      </c>
      <c r="F42" s="9" t="s">
        <v>404</v>
      </c>
      <c r="G42" s="30" t="s">
        <v>405</v>
      </c>
      <c r="H42" s="8" t="s">
        <v>203</v>
      </c>
      <c r="I42" s="47" t="s">
        <v>406</v>
      </c>
      <c r="J42" s="13"/>
    </row>
    <row r="43" spans="2:10" x14ac:dyDescent="0.4">
      <c r="B43" s="33">
        <v>2019</v>
      </c>
      <c r="C43" s="33">
        <v>1</v>
      </c>
      <c r="D43" s="29">
        <v>27</v>
      </c>
      <c r="E43" s="34">
        <v>500000</v>
      </c>
      <c r="F43" s="35" t="s">
        <v>404</v>
      </c>
      <c r="G43" s="36" t="s">
        <v>405</v>
      </c>
      <c r="H43" s="29" t="s">
        <v>203</v>
      </c>
      <c r="I43" s="29" t="s">
        <v>406</v>
      </c>
      <c r="J43" s="37"/>
    </row>
    <row r="44" spans="2:10" x14ac:dyDescent="0.4">
      <c r="B44" s="20">
        <v>2019</v>
      </c>
      <c r="C44" s="20">
        <v>1</v>
      </c>
      <c r="D44" s="8">
        <v>28</v>
      </c>
      <c r="E44" s="24">
        <v>3000000</v>
      </c>
      <c r="F44" s="9" t="s">
        <v>416</v>
      </c>
      <c r="G44" s="30" t="s">
        <v>417</v>
      </c>
      <c r="H44" s="8" t="s">
        <v>200</v>
      </c>
      <c r="I44" s="8" t="s">
        <v>418</v>
      </c>
      <c r="J44" s="13"/>
    </row>
    <row r="45" spans="2:10" x14ac:dyDescent="0.4">
      <c r="E45" s="1">
        <f>SUM(E3:E44)</f>
        <v>168600000</v>
      </c>
      <c r="F45" s="83">
        <f>E45/1.1</f>
        <v>153272727.27272725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1290-D371-4034-87A2-D4B57E090275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D11"/>
    </sheetView>
  </sheetViews>
  <sheetFormatPr defaultRowHeight="17.399999999999999" x14ac:dyDescent="0.4"/>
  <cols>
    <col min="2" max="2" width="10.09765625" customWidth="1"/>
    <col min="3" max="4" width="8.69921875" customWidth="1"/>
    <col min="5" max="5" width="10.19921875" customWidth="1"/>
    <col min="6" max="6" width="8.5" bestFit="1" customWidth="1"/>
    <col min="7" max="7" width="7.09765625" bestFit="1" customWidth="1"/>
    <col min="8" max="8" width="13.3984375" style="63" customWidth="1"/>
    <col min="9" max="9" width="14.3984375" style="63" customWidth="1"/>
    <col min="10" max="10" width="14.59765625" bestFit="1" customWidth="1"/>
    <col min="11" max="11" width="14.3984375" bestFit="1" customWidth="1"/>
    <col min="12" max="12" width="9.69921875" customWidth="1"/>
    <col min="13" max="13" width="14.5" customWidth="1"/>
    <col min="14" max="14" width="17.19921875" bestFit="1" customWidth="1"/>
  </cols>
  <sheetData>
    <row r="1" spans="2:14" x14ac:dyDescent="0.4">
      <c r="E1" s="61" t="s">
        <v>536</v>
      </c>
      <c r="F1" s="62"/>
    </row>
    <row r="2" spans="2:14" x14ac:dyDescent="0.4">
      <c r="B2" s="3" t="s">
        <v>422</v>
      </c>
      <c r="C2" s="3" t="s">
        <v>423</v>
      </c>
      <c r="D2" s="3" t="s">
        <v>424</v>
      </c>
      <c r="E2" s="64" t="s">
        <v>537</v>
      </c>
      <c r="F2" s="64" t="s">
        <v>538</v>
      </c>
      <c r="G2" s="3" t="s">
        <v>539</v>
      </c>
      <c r="H2" s="4" t="s">
        <v>425</v>
      </c>
      <c r="I2" s="4" t="s">
        <v>540</v>
      </c>
      <c r="J2" s="3" t="s">
        <v>426</v>
      </c>
      <c r="K2" s="3" t="s">
        <v>427</v>
      </c>
      <c r="L2" s="3" t="s">
        <v>428</v>
      </c>
      <c r="M2" s="3" t="s">
        <v>429</v>
      </c>
      <c r="N2" s="3" t="s">
        <v>430</v>
      </c>
    </row>
    <row r="3" spans="2:14" x14ac:dyDescent="0.4">
      <c r="B3" s="20">
        <v>2018</v>
      </c>
      <c r="C3" s="20">
        <v>10</v>
      </c>
      <c r="D3" s="8">
        <v>10</v>
      </c>
      <c r="E3" s="8">
        <v>2019</v>
      </c>
      <c r="F3" s="8">
        <v>1</v>
      </c>
      <c r="G3" s="8">
        <v>2</v>
      </c>
      <c r="H3" s="24">
        <v>6000000</v>
      </c>
      <c r="I3" s="68">
        <v>-3805479</v>
      </c>
      <c r="J3" s="8" t="s">
        <v>23</v>
      </c>
      <c r="K3" s="8" t="s">
        <v>24</v>
      </c>
      <c r="L3" s="8" t="s">
        <v>2</v>
      </c>
      <c r="M3" s="8" t="s">
        <v>436</v>
      </c>
      <c r="N3" s="13"/>
    </row>
    <row r="4" spans="2:14" ht="18" thickBot="1" x14ac:dyDescent="0.45">
      <c r="B4" s="25">
        <v>2018</v>
      </c>
      <c r="C4" s="25">
        <v>12</v>
      </c>
      <c r="D4" s="26">
        <v>26</v>
      </c>
      <c r="E4" s="26">
        <v>2019</v>
      </c>
      <c r="F4" s="26">
        <v>1</v>
      </c>
      <c r="G4" s="26">
        <v>2</v>
      </c>
      <c r="H4" s="27">
        <v>3000000</v>
      </c>
      <c r="I4" s="75">
        <v>-2983562</v>
      </c>
      <c r="J4" s="26" t="s">
        <v>542</v>
      </c>
      <c r="K4" s="26" t="s">
        <v>101</v>
      </c>
      <c r="L4" s="26" t="s">
        <v>432</v>
      </c>
      <c r="M4" s="26" t="s">
        <v>102</v>
      </c>
      <c r="N4" s="18"/>
    </row>
    <row r="5" spans="2:14" x14ac:dyDescent="0.4">
      <c r="B5" s="20">
        <v>2018</v>
      </c>
      <c r="C5" s="20">
        <v>11</v>
      </c>
      <c r="D5" s="8">
        <v>9</v>
      </c>
      <c r="E5" s="8">
        <v>2019</v>
      </c>
      <c r="F5" s="8">
        <v>1</v>
      </c>
      <c r="G5" s="8">
        <v>4</v>
      </c>
      <c r="H5" s="24">
        <v>3000000</v>
      </c>
      <c r="I5" s="68">
        <v>-1776924</v>
      </c>
      <c r="J5" s="8" t="s">
        <v>63</v>
      </c>
      <c r="K5" s="8" t="s">
        <v>64</v>
      </c>
      <c r="L5" s="8" t="s">
        <v>3</v>
      </c>
      <c r="M5" s="8" t="s">
        <v>440</v>
      </c>
      <c r="N5" s="13"/>
    </row>
    <row r="6" spans="2:14" x14ac:dyDescent="0.4">
      <c r="B6" s="77">
        <v>2018</v>
      </c>
      <c r="C6" s="77">
        <v>10</v>
      </c>
      <c r="D6" s="8">
        <v>17</v>
      </c>
      <c r="E6" s="8">
        <v>2019</v>
      </c>
      <c r="F6" s="8">
        <v>1</v>
      </c>
      <c r="G6" s="8">
        <v>7</v>
      </c>
      <c r="H6" s="24">
        <v>5400000</v>
      </c>
      <c r="I6" s="74">
        <v>-4253425</v>
      </c>
      <c r="J6" s="8" t="s">
        <v>37</v>
      </c>
      <c r="K6" s="8" t="s">
        <v>38</v>
      </c>
      <c r="L6" s="8" t="s">
        <v>6</v>
      </c>
      <c r="M6" s="8" t="s">
        <v>39</v>
      </c>
      <c r="N6" s="13"/>
    </row>
    <row r="7" spans="2:14" x14ac:dyDescent="0.4">
      <c r="B7" s="77">
        <v>2018</v>
      </c>
      <c r="C7" s="77">
        <v>11</v>
      </c>
      <c r="D7" s="8">
        <v>29</v>
      </c>
      <c r="E7" s="8">
        <v>2019</v>
      </c>
      <c r="F7" s="8">
        <v>1</v>
      </c>
      <c r="G7" s="8">
        <v>16</v>
      </c>
      <c r="H7" s="24">
        <v>3300000</v>
      </c>
      <c r="I7" s="68">
        <v>-2716849</v>
      </c>
      <c r="J7" s="8" t="s">
        <v>567</v>
      </c>
      <c r="K7" s="8" t="s">
        <v>92</v>
      </c>
      <c r="L7" s="8" t="s">
        <v>294</v>
      </c>
      <c r="M7" s="8" t="s">
        <v>452</v>
      </c>
      <c r="N7" s="13"/>
    </row>
    <row r="8" spans="2:14" x14ac:dyDescent="0.4">
      <c r="B8" s="77">
        <v>2018</v>
      </c>
      <c r="C8" s="77">
        <v>11</v>
      </c>
      <c r="D8" s="8">
        <v>30</v>
      </c>
      <c r="E8" s="8">
        <v>2019</v>
      </c>
      <c r="F8" s="8">
        <v>1</v>
      </c>
      <c r="G8" s="8">
        <v>16</v>
      </c>
      <c r="H8" s="24">
        <v>4500000</v>
      </c>
      <c r="I8" s="68">
        <v>-3556849</v>
      </c>
      <c r="J8" s="8" t="s">
        <v>568</v>
      </c>
      <c r="K8" s="8" t="s">
        <v>96</v>
      </c>
      <c r="L8" s="8" t="s">
        <v>215</v>
      </c>
      <c r="M8" s="8" t="s">
        <v>453</v>
      </c>
      <c r="N8" s="13"/>
    </row>
    <row r="9" spans="2:14" x14ac:dyDescent="0.4">
      <c r="B9" s="77">
        <v>2019</v>
      </c>
      <c r="C9" s="77">
        <v>1</v>
      </c>
      <c r="D9" s="8">
        <v>17</v>
      </c>
      <c r="E9" s="8">
        <v>2019</v>
      </c>
      <c r="F9" s="8">
        <v>1</v>
      </c>
      <c r="G9" s="8">
        <v>23</v>
      </c>
      <c r="H9" s="24">
        <v>4000000</v>
      </c>
      <c r="I9" s="68">
        <v>-3989041</v>
      </c>
      <c r="J9" s="8" t="s">
        <v>258</v>
      </c>
      <c r="K9" s="8" t="s">
        <v>259</v>
      </c>
      <c r="L9" s="8" t="s">
        <v>188</v>
      </c>
      <c r="M9" s="8" t="s">
        <v>260</v>
      </c>
      <c r="N9" s="13"/>
    </row>
    <row r="10" spans="2:14" x14ac:dyDescent="0.4">
      <c r="B10" s="77">
        <v>2019</v>
      </c>
      <c r="C10" s="77">
        <v>1</v>
      </c>
      <c r="D10" s="8">
        <v>11</v>
      </c>
      <c r="E10" s="8">
        <v>2019</v>
      </c>
      <c r="F10" s="8">
        <v>1</v>
      </c>
      <c r="G10" s="8">
        <v>24</v>
      </c>
      <c r="H10" s="24">
        <v>3000000</v>
      </c>
      <c r="I10" s="68">
        <v>-3000000</v>
      </c>
      <c r="J10" s="8" t="s">
        <v>193</v>
      </c>
      <c r="K10" s="8" t="s">
        <v>194</v>
      </c>
      <c r="L10" s="8" t="s">
        <v>188</v>
      </c>
      <c r="M10" s="8" t="s">
        <v>195</v>
      </c>
      <c r="N10" s="13"/>
    </row>
    <row r="11" spans="2:14" x14ac:dyDescent="0.4">
      <c r="B11" s="77">
        <v>2018</v>
      </c>
      <c r="C11" s="77">
        <v>9</v>
      </c>
      <c r="D11" s="8">
        <v>14</v>
      </c>
      <c r="E11" s="8">
        <v>2019</v>
      </c>
      <c r="F11" s="8">
        <v>1</v>
      </c>
      <c r="G11" s="8">
        <v>24</v>
      </c>
      <c r="H11" s="24">
        <v>5000000</v>
      </c>
      <c r="I11" s="67">
        <v>-4089440</v>
      </c>
      <c r="J11" s="8" t="s">
        <v>589</v>
      </c>
      <c r="K11" s="8" t="s">
        <v>16</v>
      </c>
      <c r="L11" s="8" t="s">
        <v>185</v>
      </c>
      <c r="M11" s="8" t="s">
        <v>590</v>
      </c>
      <c r="N11" s="13"/>
    </row>
    <row r="12" spans="2:14" x14ac:dyDescent="0.4">
      <c r="I12" s="63">
        <f>SUM(I3:I11)</f>
        <v>-30171569</v>
      </c>
      <c r="J12" s="63">
        <f>ROUND(I12/1.1,0)</f>
        <v>-27428699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시스템업로드정리 (수정본)</vt:lpstr>
      <vt:lpstr>시스템업로드정리</vt:lpstr>
      <vt:lpstr>요약</vt:lpstr>
      <vt:lpstr>투봇(8월 17일 이후)_1.21~</vt:lpstr>
      <vt:lpstr>매출</vt:lpstr>
      <vt:lpstr>환불</vt:lpstr>
      <vt:lpstr>'시스템업로드정리 (수정본)'!Print_Area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하동수</dc:creator>
  <cp:lastModifiedBy>하동수</cp:lastModifiedBy>
  <cp:lastPrinted>2019-02-01T03:39:49Z</cp:lastPrinted>
  <dcterms:created xsi:type="dcterms:W3CDTF">2019-01-29T08:32:03Z</dcterms:created>
  <dcterms:modified xsi:type="dcterms:W3CDTF">2019-02-01T03:43:19Z</dcterms:modified>
</cp:coreProperties>
</file>