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.Shahzad\Documents\"/>
    </mc:Choice>
  </mc:AlternateContent>
  <xr:revisionPtr revIDLastSave="0" documentId="13_ncr:1_{7CDA1D1F-4732-4C65-BECA-43A5DDF84755}" xr6:coauthVersionLast="47" xr6:coauthVersionMax="47" xr10:uidLastSave="{00000000-0000-0000-0000-000000000000}"/>
  <bookViews>
    <workbookView xWindow="28680" yWindow="-120" windowWidth="29040" windowHeight="15840" activeTab="2" xr2:uid="{B6628685-DA2D-4F5D-A326-4229A036B808}"/>
  </bookViews>
  <sheets>
    <sheet name="Rota" sheetId="1" r:id="rId1"/>
    <sheet name="Emp DB &amp; Assign" sheetId="2" r:id="rId2"/>
    <sheet name="Emp Hours Dashboard" sheetId="4" r:id="rId3"/>
    <sheet name="Patient DB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" l="1"/>
  <c r="D5" i="3"/>
  <c r="D4" i="3"/>
  <c r="D3" i="3"/>
  <c r="D2" i="3"/>
  <c r="D7" i="4" l="1"/>
  <c r="B7" i="4"/>
  <c r="X21" i="2"/>
  <c r="O18" i="2"/>
  <c r="U21" i="2"/>
  <c r="U16" i="2"/>
  <c r="U15" i="2"/>
  <c r="U14" i="2"/>
  <c r="X14" i="2" s="1"/>
  <c r="U13" i="2"/>
  <c r="U12" i="2"/>
  <c r="U11" i="2"/>
  <c r="U10" i="2"/>
  <c r="X10" i="2" s="1"/>
  <c r="U9" i="2"/>
  <c r="U8" i="2"/>
  <c r="X8" i="2" s="1"/>
  <c r="U7" i="2"/>
  <c r="U6" i="2"/>
  <c r="X6" i="2" s="1"/>
  <c r="U5" i="2"/>
  <c r="U4" i="2"/>
  <c r="X4" i="2" s="1"/>
  <c r="U3" i="2"/>
  <c r="X3" i="2" s="1"/>
  <c r="U2" i="2"/>
  <c r="X2" i="2" s="1"/>
  <c r="I21" i="2"/>
  <c r="L21" i="2" s="1"/>
  <c r="C7" i="4" s="1"/>
  <c r="E5" i="3"/>
  <c r="H38" i="1"/>
  <c r="S18" i="2"/>
  <c r="S19" i="2" s="1"/>
  <c r="R18" i="2"/>
  <c r="R19" i="2" s="1"/>
  <c r="Q18" i="2"/>
  <c r="P18" i="2"/>
  <c r="G7" i="3"/>
  <c r="F7" i="3"/>
  <c r="A18" i="2"/>
  <c r="B3" i="4"/>
  <c r="B2" i="4"/>
  <c r="A7" i="3"/>
  <c r="I16" i="2"/>
  <c r="L16" i="2" s="1"/>
  <c r="N16" i="2" s="1"/>
  <c r="I15" i="2"/>
  <c r="L15" i="2" s="1"/>
  <c r="N15" i="2" s="1"/>
  <c r="I14" i="2"/>
  <c r="L14" i="2" s="1"/>
  <c r="N14" i="2" s="1"/>
  <c r="I13" i="2"/>
  <c r="L13" i="2" s="1"/>
  <c r="N13" i="2" s="1"/>
  <c r="I12" i="2"/>
  <c r="L12" i="2" s="1"/>
  <c r="N12" i="2" s="1"/>
  <c r="I11" i="2"/>
  <c r="L11" i="2" s="1"/>
  <c r="N11" i="2" s="1"/>
  <c r="I10" i="2"/>
  <c r="L10" i="2" s="1"/>
  <c r="N10" i="2" s="1"/>
  <c r="I7" i="2"/>
  <c r="L7" i="2" s="1"/>
  <c r="N7" i="2" s="1"/>
  <c r="I8" i="2"/>
  <c r="L8" i="2" s="1"/>
  <c r="N8" i="2" s="1"/>
  <c r="I9" i="2"/>
  <c r="L9" i="2" s="1"/>
  <c r="N9" i="2" s="1"/>
  <c r="I3" i="2"/>
  <c r="L3" i="2" s="1"/>
  <c r="N3" i="2" s="1"/>
  <c r="I4" i="2"/>
  <c r="L4" i="2" s="1"/>
  <c r="N4" i="2" s="1"/>
  <c r="I5" i="2"/>
  <c r="L5" i="2" s="1"/>
  <c r="N5" i="2" s="1"/>
  <c r="I6" i="2"/>
  <c r="L6" i="2" s="1"/>
  <c r="N6" i="2" s="1"/>
  <c r="I2" i="2"/>
  <c r="L2" i="2" s="1"/>
  <c r="N2" i="2" s="1"/>
  <c r="E2" i="3"/>
  <c r="E4" i="3"/>
  <c r="E3" i="3"/>
  <c r="P19" i="2" l="1"/>
  <c r="S22" i="2"/>
  <c r="O21" i="2"/>
  <c r="V21" i="2" s="1"/>
  <c r="F7" i="4"/>
  <c r="Q19" i="2"/>
  <c r="E7" i="4"/>
  <c r="V3" i="2"/>
  <c r="V4" i="2"/>
  <c r="V7" i="2"/>
  <c r="V15" i="2"/>
  <c r="V8" i="2"/>
  <c r="V16" i="2"/>
  <c r="X7" i="2"/>
  <c r="X15" i="2"/>
  <c r="V9" i="2"/>
  <c r="U18" i="2"/>
  <c r="X16" i="2"/>
  <c r="V10" i="2"/>
  <c r="X9" i="2"/>
  <c r="V11" i="2"/>
  <c r="V12" i="2"/>
  <c r="X11" i="2"/>
  <c r="D3" i="4" s="1"/>
  <c r="C3" i="4"/>
  <c r="V5" i="2"/>
  <c r="V13" i="2"/>
  <c r="X12" i="2"/>
  <c r="V6" i="2"/>
  <c r="V14" i="2"/>
  <c r="X5" i="2"/>
  <c r="D2" i="4" s="1"/>
  <c r="X13" i="2"/>
  <c r="E7" i="3"/>
  <c r="D7" i="3"/>
  <c r="C2" i="4"/>
  <c r="V2" i="2"/>
  <c r="B4" i="4"/>
  <c r="L18" i="2"/>
  <c r="C4" i="4" l="1"/>
  <c r="V18" i="2"/>
  <c r="D4" i="4"/>
  <c r="E3" i="4"/>
  <c r="F3" i="4"/>
  <c r="X18" i="2"/>
  <c r="F2" i="4"/>
  <c r="E2" i="4"/>
  <c r="N18" i="2"/>
  <c r="S23" i="2" s="1"/>
  <c r="E4" i="4" l="1"/>
</calcChain>
</file>

<file path=xl/sharedStrings.xml><?xml version="1.0" encoding="utf-8"?>
<sst xmlns="http://schemas.openxmlformats.org/spreadsheetml/2006/main" count="102" uniqueCount="66">
  <si>
    <t>Days</t>
  </si>
  <si>
    <t>Date</t>
  </si>
  <si>
    <t>Emp #</t>
  </si>
  <si>
    <t>Patient Count</t>
  </si>
  <si>
    <t>Patient #</t>
  </si>
  <si>
    <t>PHS 001</t>
  </si>
  <si>
    <t>PHS 002</t>
  </si>
  <si>
    <t>PHS 003</t>
  </si>
  <si>
    <t>PHS 004</t>
  </si>
  <si>
    <t>PHS 005</t>
  </si>
  <si>
    <t>Level</t>
  </si>
  <si>
    <t>L1</t>
  </si>
  <si>
    <t>L2</t>
  </si>
  <si>
    <t>L3</t>
  </si>
  <si>
    <t>L4</t>
  </si>
  <si>
    <t>PT</t>
  </si>
  <si>
    <t>Monthly Hours Required</t>
  </si>
  <si>
    <t>Emp Name</t>
  </si>
  <si>
    <t>No of Days</t>
  </si>
  <si>
    <t>Emp # 1</t>
  </si>
  <si>
    <t>Weekly Off</t>
  </si>
  <si>
    <t>Public Holidays</t>
  </si>
  <si>
    <t>Working Days</t>
  </si>
  <si>
    <t>Per Day Hours</t>
  </si>
  <si>
    <t>Available Hours</t>
  </si>
  <si>
    <t>Monthly available Hours</t>
  </si>
  <si>
    <t>Monthly Sessions Required</t>
  </si>
  <si>
    <t>Total</t>
  </si>
  <si>
    <t>Emp # 2</t>
  </si>
  <si>
    <t>Emp # 3</t>
  </si>
  <si>
    <t>Emp # 4</t>
  </si>
  <si>
    <t>Emp # 5</t>
  </si>
  <si>
    <t>Emp # 6</t>
  </si>
  <si>
    <t>Emp # 7</t>
  </si>
  <si>
    <t>Emp # 8</t>
  </si>
  <si>
    <t>Sick Leave</t>
  </si>
  <si>
    <t>Annual Leave</t>
  </si>
  <si>
    <t>Emp # 9</t>
  </si>
  <si>
    <t>Emp # 10</t>
  </si>
  <si>
    <t>Emp # 11</t>
  </si>
  <si>
    <t>Emp # 12</t>
  </si>
  <si>
    <t>Emp # 13</t>
  </si>
  <si>
    <t>Emp # 14</t>
  </si>
  <si>
    <t>Emp # 15</t>
  </si>
  <si>
    <t>Emp # 16</t>
  </si>
  <si>
    <t>Designation</t>
  </si>
  <si>
    <t>12 Hours Duty</t>
  </si>
  <si>
    <t>Patient No.</t>
  </si>
  <si>
    <t>Registered Nurses</t>
  </si>
  <si>
    <t>Assistant Nurse</t>
  </si>
  <si>
    <t>Employee</t>
  </si>
  <si>
    <t># of Employee</t>
  </si>
  <si>
    <t>Assigned Hours</t>
  </si>
  <si>
    <t>Utilization %</t>
  </si>
  <si>
    <t>12 Hours Duties</t>
  </si>
  <si>
    <t>Registered Nurse Duties</t>
  </si>
  <si>
    <t>Assistant Nurse Duties</t>
  </si>
  <si>
    <t>Duty Start</t>
  </si>
  <si>
    <t>Duty End</t>
  </si>
  <si>
    <t># of Hours</t>
  </si>
  <si>
    <t>Assigned Duties</t>
  </si>
  <si>
    <t>Remaining Duties</t>
  </si>
  <si>
    <t>Overtime / (Under Time)</t>
  </si>
  <si>
    <t>Physiotherapist</t>
  </si>
  <si>
    <t>Sessions per day</t>
  </si>
  <si>
    <t>PT 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</si>
</sst>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1" applyFont="1"/>
    <xf numFmtId="0" fontId="0" fillId="2" borderId="0" xfId="0" applyFill="1"/>
    <xf numFmtId="0" fontId="0" fillId="2" borderId="1" xfId="0" applyFill="1" applyBorder="1"/>
    <xf numFmtId="43" fontId="0" fillId="0" borderId="0" xfId="0" applyNumberFormat="1"/>
    <xf numFmtId="0" fontId="2" fillId="2" borderId="1" xfId="0" applyFont="1" applyFill="1" applyBorder="1"/>
    <xf numFmtId="0" fontId="0" fillId="2" borderId="0" xfId="0" applyFill="1" applyAlignment="1">
      <alignment horizontal="center"/>
    </xf>
    <xf numFmtId="0" fontId="2" fillId="3" borderId="2" xfId="0" applyFont="1" applyFill="1" applyBorder="1"/>
    <xf numFmtId="0" fontId="2" fillId="3" borderId="1" xfId="0" applyFont="1" applyFill="1" applyBorder="1"/>
    <xf numFmtId="43" fontId="0" fillId="3" borderId="1" xfId="1" applyFont="1" applyFill="1" applyBorder="1"/>
    <xf numFmtId="0" fontId="0" fillId="3" borderId="1" xfId="0" applyFill="1" applyBorder="1"/>
    <xf numFmtId="43" fontId="0" fillId="3" borderId="1" xfId="0" applyNumberFormat="1" applyFill="1" applyBorder="1"/>
    <xf numFmtId="43" fontId="0" fillId="3" borderId="2" xfId="0" applyNumberFormat="1" applyFill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9" fontId="0" fillId="0" borderId="1" xfId="2" applyFont="1" applyBorder="1"/>
    <xf numFmtId="0" fontId="2" fillId="0" borderId="1" xfId="0" applyFont="1" applyBorder="1"/>
    <xf numFmtId="165" fontId="2" fillId="0" borderId="1" xfId="1" applyNumberFormat="1" applyFont="1" applyBorder="1"/>
    <xf numFmtId="0" fontId="0" fillId="0" borderId="1" xfId="0" applyBorder="1" applyAlignment="1">
      <alignment horizontal="center"/>
    </xf>
    <xf numFmtId="15" fontId="0" fillId="0" borderId="1" xfId="0" applyNumberFormat="1" applyBorder="1"/>
    <xf numFmtId="19" fontId="0" fillId="0" borderId="1" xfId="0" applyNumberFormat="1" applyBorder="1"/>
    <xf numFmtId="0" fontId="2" fillId="0" borderId="1" xfId="0" applyFont="1" applyBorder="1" applyAlignment="1">
      <alignment horizontal="center"/>
    </xf>
    <xf numFmtId="165" fontId="0" fillId="2" borderId="0" xfId="1" applyNumberFormat="1" applyFont="1" applyFill="1"/>
    <xf numFmtId="0" fontId="0" fillId="4" borderId="1" xfId="0" applyFill="1" applyBorder="1"/>
    <xf numFmtId="0" fontId="0" fillId="4" borderId="0" xfId="0" applyFill="1"/>
    <xf numFmtId="43" fontId="0" fillId="4" borderId="1" xfId="1" applyFont="1" applyFill="1" applyBorder="1"/>
    <xf numFmtId="43" fontId="0" fillId="4" borderId="1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6CE0-9396-44CE-AB57-A206EB4EE26B}">
  <dimension ref="A1:H38"/>
  <sheetViews>
    <sheetView workbookViewId="0">
      <selection activeCell="F31" sqref="F31"/>
    </sheetView>
  </sheetViews>
  <sheetFormatPr defaultRowHeight="14.4" x14ac:dyDescent="0.3"/>
  <cols>
    <col min="1" max="1" width="10.6640625" bestFit="1" customWidth="1"/>
    <col min="2" max="2" width="9.5546875" bestFit="1" customWidth="1"/>
    <col min="4" max="4" width="10.21875" bestFit="1" customWidth="1"/>
    <col min="5" max="5" width="11.21875" bestFit="1" customWidth="1"/>
    <col min="6" max="6" width="10.33203125" bestFit="1" customWidth="1"/>
    <col min="7" max="7" width="10.21875" bestFit="1" customWidth="1"/>
    <col min="8" max="8" width="11.21875" bestFit="1" customWidth="1"/>
    <col min="17" max="17" width="12" bestFit="1" customWidth="1"/>
  </cols>
  <sheetData>
    <row r="1" spans="1:8" x14ac:dyDescent="0.3">
      <c r="A1" t="s">
        <v>47</v>
      </c>
      <c r="B1" t="s">
        <v>5</v>
      </c>
    </row>
    <row r="5" spans="1:8" x14ac:dyDescent="0.3">
      <c r="A5" s="22" t="s">
        <v>0</v>
      </c>
      <c r="B5" s="22" t="s">
        <v>1</v>
      </c>
      <c r="C5" s="17" t="s">
        <v>2</v>
      </c>
      <c r="D5" s="17" t="s">
        <v>17</v>
      </c>
      <c r="E5" s="17" t="s">
        <v>45</v>
      </c>
      <c r="F5" s="17" t="s">
        <v>57</v>
      </c>
      <c r="G5" s="17" t="s">
        <v>58</v>
      </c>
      <c r="H5" s="17" t="s">
        <v>59</v>
      </c>
    </row>
    <row r="6" spans="1:8" x14ac:dyDescent="0.3">
      <c r="A6" s="19">
        <v>1</v>
      </c>
      <c r="B6" s="20">
        <v>44774</v>
      </c>
      <c r="C6" s="13" t="s">
        <v>19</v>
      </c>
      <c r="D6" s="13" t="s">
        <v>19</v>
      </c>
      <c r="E6" s="13"/>
      <c r="F6" s="21">
        <v>0.375</v>
      </c>
      <c r="G6" s="21">
        <v>0.875</v>
      </c>
      <c r="H6" s="14">
        <v>12</v>
      </c>
    </row>
    <row r="7" spans="1:8" x14ac:dyDescent="0.3">
      <c r="A7" s="19">
        <v>2</v>
      </c>
      <c r="B7" s="20">
        <v>44775</v>
      </c>
      <c r="C7" s="13"/>
      <c r="D7" s="13"/>
      <c r="E7" s="13"/>
      <c r="F7" s="21">
        <v>0.875</v>
      </c>
      <c r="G7" s="21">
        <v>0.375</v>
      </c>
      <c r="H7" s="14">
        <v>12</v>
      </c>
    </row>
    <row r="8" spans="1:8" x14ac:dyDescent="0.3">
      <c r="A8" s="19">
        <v>3</v>
      </c>
      <c r="B8" s="20">
        <v>44776</v>
      </c>
      <c r="C8" s="13"/>
      <c r="D8" s="13"/>
      <c r="E8" s="13"/>
      <c r="F8" s="21">
        <v>0.375</v>
      </c>
      <c r="G8" s="21">
        <v>0.875</v>
      </c>
      <c r="H8" s="14">
        <v>12</v>
      </c>
    </row>
    <row r="9" spans="1:8" x14ac:dyDescent="0.3">
      <c r="A9" s="19">
        <v>4</v>
      </c>
      <c r="B9" s="20">
        <v>44777</v>
      </c>
      <c r="C9" s="13"/>
      <c r="D9" s="13"/>
      <c r="E9" s="13"/>
      <c r="F9" s="21">
        <v>0.875</v>
      </c>
      <c r="G9" s="21">
        <v>0.375</v>
      </c>
      <c r="H9" s="14">
        <v>12</v>
      </c>
    </row>
    <row r="10" spans="1:8" x14ac:dyDescent="0.3">
      <c r="A10" s="19">
        <v>5</v>
      </c>
      <c r="B10" s="20">
        <v>44778</v>
      </c>
      <c r="C10" s="13"/>
      <c r="D10" s="13"/>
      <c r="E10" s="13"/>
      <c r="F10" s="21">
        <v>0.375</v>
      </c>
      <c r="G10" s="21">
        <v>0.875</v>
      </c>
      <c r="H10" s="14">
        <v>12</v>
      </c>
    </row>
    <row r="11" spans="1:8" x14ac:dyDescent="0.3">
      <c r="A11" s="19">
        <v>6</v>
      </c>
      <c r="B11" s="20">
        <v>44779</v>
      </c>
      <c r="C11" s="13"/>
      <c r="D11" s="13"/>
      <c r="E11" s="13"/>
      <c r="F11" s="21">
        <v>0.875</v>
      </c>
      <c r="G11" s="21">
        <v>0.375</v>
      </c>
      <c r="H11" s="14">
        <v>12</v>
      </c>
    </row>
    <row r="12" spans="1:8" x14ac:dyDescent="0.3">
      <c r="A12" s="19">
        <v>7</v>
      </c>
      <c r="B12" s="20">
        <v>44780</v>
      </c>
      <c r="C12" s="13"/>
      <c r="D12" s="13"/>
      <c r="E12" s="13"/>
      <c r="F12" s="21">
        <v>0.375</v>
      </c>
      <c r="G12" s="21">
        <v>0.875</v>
      </c>
      <c r="H12" s="14">
        <v>12</v>
      </c>
    </row>
    <row r="13" spans="1:8" x14ac:dyDescent="0.3">
      <c r="A13" s="19">
        <v>8</v>
      </c>
      <c r="B13" s="20">
        <v>44781</v>
      </c>
      <c r="C13" s="13"/>
      <c r="D13" s="13"/>
      <c r="E13" s="13"/>
      <c r="F13" s="21">
        <v>0.875</v>
      </c>
      <c r="G13" s="21">
        <v>0.375</v>
      </c>
      <c r="H13" s="14">
        <v>12</v>
      </c>
    </row>
    <row r="14" spans="1:8" x14ac:dyDescent="0.3">
      <c r="A14" s="19">
        <v>9</v>
      </c>
      <c r="B14" s="20">
        <v>44782</v>
      </c>
      <c r="C14" s="13"/>
      <c r="D14" s="13"/>
      <c r="E14" s="13"/>
      <c r="F14" s="21">
        <v>0.375</v>
      </c>
      <c r="G14" s="21">
        <v>0.875</v>
      </c>
      <c r="H14" s="14">
        <v>12</v>
      </c>
    </row>
    <row r="15" spans="1:8" x14ac:dyDescent="0.3">
      <c r="A15" s="19">
        <v>10</v>
      </c>
      <c r="B15" s="20">
        <v>44783</v>
      </c>
      <c r="C15" s="13"/>
      <c r="D15" s="13"/>
      <c r="E15" s="13"/>
      <c r="F15" s="21">
        <v>0.875</v>
      </c>
      <c r="G15" s="21">
        <v>0.375</v>
      </c>
      <c r="H15" s="14">
        <v>12</v>
      </c>
    </row>
    <row r="16" spans="1:8" x14ac:dyDescent="0.3">
      <c r="A16" s="19">
        <v>11</v>
      </c>
      <c r="B16" s="20">
        <v>44784</v>
      </c>
      <c r="C16" s="13"/>
      <c r="D16" s="13"/>
      <c r="E16" s="13"/>
      <c r="F16" s="21">
        <v>0.375</v>
      </c>
      <c r="G16" s="21">
        <v>0.875</v>
      </c>
      <c r="H16" s="14">
        <v>12</v>
      </c>
    </row>
    <row r="17" spans="1:8" x14ac:dyDescent="0.3">
      <c r="A17" s="19">
        <v>12</v>
      </c>
      <c r="B17" s="20">
        <v>44785</v>
      </c>
      <c r="C17" s="13"/>
      <c r="D17" s="13"/>
      <c r="E17" s="13"/>
      <c r="F17" s="21">
        <v>0.875</v>
      </c>
      <c r="G17" s="21">
        <v>0.375</v>
      </c>
      <c r="H17" s="14">
        <v>12</v>
      </c>
    </row>
    <row r="18" spans="1:8" x14ac:dyDescent="0.3">
      <c r="A18" s="19">
        <v>13</v>
      </c>
      <c r="B18" s="20">
        <v>44786</v>
      </c>
      <c r="C18" s="13"/>
      <c r="D18" s="13"/>
      <c r="E18" s="13"/>
      <c r="F18" s="21">
        <v>0.375</v>
      </c>
      <c r="G18" s="21">
        <v>0.875</v>
      </c>
      <c r="H18" s="14">
        <v>12</v>
      </c>
    </row>
    <row r="19" spans="1:8" x14ac:dyDescent="0.3">
      <c r="A19" s="19">
        <v>14</v>
      </c>
      <c r="B19" s="20">
        <v>44787</v>
      </c>
      <c r="C19" s="13"/>
      <c r="D19" s="13"/>
      <c r="E19" s="13"/>
      <c r="F19" s="21">
        <v>0.875</v>
      </c>
      <c r="G19" s="21">
        <v>0.375</v>
      </c>
      <c r="H19" s="14">
        <v>12</v>
      </c>
    </row>
    <row r="20" spans="1:8" x14ac:dyDescent="0.3">
      <c r="A20" s="19">
        <v>15</v>
      </c>
      <c r="B20" s="20">
        <v>44788</v>
      </c>
      <c r="C20" s="13"/>
      <c r="D20" s="13"/>
      <c r="E20" s="13"/>
      <c r="F20" s="21">
        <v>0.375</v>
      </c>
      <c r="G20" s="21">
        <v>0.875</v>
      </c>
      <c r="H20" s="14">
        <v>12</v>
      </c>
    </row>
    <row r="21" spans="1:8" x14ac:dyDescent="0.3">
      <c r="A21" s="19">
        <v>16</v>
      </c>
      <c r="B21" s="20">
        <v>44789</v>
      </c>
      <c r="C21" s="13"/>
      <c r="D21" s="13"/>
      <c r="E21" s="13"/>
      <c r="F21" s="21">
        <v>0.875</v>
      </c>
      <c r="G21" s="21">
        <v>0.375</v>
      </c>
      <c r="H21" s="14">
        <v>12</v>
      </c>
    </row>
    <row r="22" spans="1:8" x14ac:dyDescent="0.3">
      <c r="A22" s="19">
        <v>17</v>
      </c>
      <c r="B22" s="20">
        <v>44790</v>
      </c>
      <c r="C22" s="13"/>
      <c r="D22" s="13"/>
      <c r="E22" s="13"/>
      <c r="F22" s="21">
        <v>0.375</v>
      </c>
      <c r="G22" s="21">
        <v>0.875</v>
      </c>
      <c r="H22" s="14">
        <v>12</v>
      </c>
    </row>
    <row r="23" spans="1:8" x14ac:dyDescent="0.3">
      <c r="A23" s="19">
        <v>18</v>
      </c>
      <c r="B23" s="20">
        <v>44791</v>
      </c>
      <c r="C23" s="13"/>
      <c r="D23" s="13"/>
      <c r="E23" s="13"/>
      <c r="F23" s="21">
        <v>0.875</v>
      </c>
      <c r="G23" s="21">
        <v>0.375</v>
      </c>
      <c r="H23" s="14">
        <v>12</v>
      </c>
    </row>
    <row r="24" spans="1:8" x14ac:dyDescent="0.3">
      <c r="A24" s="19">
        <v>19</v>
      </c>
      <c r="B24" s="20">
        <v>44792</v>
      </c>
      <c r="C24" s="13"/>
      <c r="D24" s="13"/>
      <c r="E24" s="13"/>
      <c r="F24" s="21">
        <v>0.375</v>
      </c>
      <c r="G24" s="21">
        <v>0.875</v>
      </c>
      <c r="H24" s="14">
        <v>12</v>
      </c>
    </row>
    <row r="25" spans="1:8" x14ac:dyDescent="0.3">
      <c r="A25" s="19">
        <v>20</v>
      </c>
      <c r="B25" s="20">
        <v>44793</v>
      </c>
      <c r="C25" s="13"/>
      <c r="D25" s="13"/>
      <c r="E25" s="13"/>
      <c r="F25" s="21">
        <v>0.875</v>
      </c>
      <c r="G25" s="21">
        <v>0.375</v>
      </c>
      <c r="H25" s="14">
        <v>12</v>
      </c>
    </row>
    <row r="26" spans="1:8" x14ac:dyDescent="0.3">
      <c r="A26" s="19">
        <v>21</v>
      </c>
      <c r="B26" s="20">
        <v>44794</v>
      </c>
      <c r="C26" s="13"/>
      <c r="D26" s="13"/>
      <c r="E26" s="13"/>
      <c r="F26" s="21">
        <v>0.375</v>
      </c>
      <c r="G26" s="21">
        <v>0.875</v>
      </c>
      <c r="H26" s="14">
        <v>12</v>
      </c>
    </row>
    <row r="27" spans="1:8" x14ac:dyDescent="0.3">
      <c r="A27" s="19">
        <v>22</v>
      </c>
      <c r="B27" s="20">
        <v>44795</v>
      </c>
      <c r="C27" s="13"/>
      <c r="D27" s="13"/>
      <c r="E27" s="13"/>
      <c r="F27" s="21">
        <v>0.875</v>
      </c>
      <c r="G27" s="21">
        <v>0.375</v>
      </c>
      <c r="H27" s="14">
        <v>12</v>
      </c>
    </row>
    <row r="28" spans="1:8" x14ac:dyDescent="0.3">
      <c r="A28" s="19">
        <v>23</v>
      </c>
      <c r="B28" s="20">
        <v>44796</v>
      </c>
      <c r="C28" s="13"/>
      <c r="D28" s="13"/>
      <c r="E28" s="13"/>
      <c r="F28" s="21">
        <v>0.375</v>
      </c>
      <c r="G28" s="21">
        <v>0.875</v>
      </c>
      <c r="H28" s="14">
        <v>12</v>
      </c>
    </row>
    <row r="29" spans="1:8" x14ac:dyDescent="0.3">
      <c r="A29" s="19">
        <v>24</v>
      </c>
      <c r="B29" s="20">
        <v>44797</v>
      </c>
      <c r="C29" s="13"/>
      <c r="D29" s="13"/>
      <c r="E29" s="13"/>
      <c r="F29" s="21">
        <v>0.875</v>
      </c>
      <c r="G29" s="21">
        <v>0.375</v>
      </c>
      <c r="H29" s="14">
        <v>12</v>
      </c>
    </row>
    <row r="30" spans="1:8" x14ac:dyDescent="0.3">
      <c r="A30" s="19">
        <v>25</v>
      </c>
      <c r="B30" s="20">
        <v>44798</v>
      </c>
      <c r="C30" s="13"/>
      <c r="D30" s="13"/>
      <c r="E30" s="13"/>
      <c r="F30" s="21">
        <v>0.375</v>
      </c>
      <c r="G30" s="21">
        <v>0.875</v>
      </c>
      <c r="H30" s="14">
        <v>12</v>
      </c>
    </row>
    <row r="31" spans="1:8" x14ac:dyDescent="0.3">
      <c r="A31" s="19">
        <v>26</v>
      </c>
      <c r="B31" s="20">
        <v>44799</v>
      </c>
      <c r="C31" s="13"/>
      <c r="D31" s="13"/>
      <c r="E31" s="13"/>
      <c r="F31" s="21">
        <v>0.875</v>
      </c>
      <c r="G31" s="21">
        <v>0.375</v>
      </c>
      <c r="H31" s="14">
        <v>12</v>
      </c>
    </row>
    <row r="32" spans="1:8" x14ac:dyDescent="0.3">
      <c r="A32" s="19">
        <v>27</v>
      </c>
      <c r="B32" s="20">
        <v>44800</v>
      </c>
      <c r="C32" s="13"/>
      <c r="D32" s="13"/>
      <c r="E32" s="13"/>
      <c r="F32" s="21">
        <v>0.375</v>
      </c>
      <c r="G32" s="21">
        <v>0.875</v>
      </c>
      <c r="H32" s="14">
        <v>12</v>
      </c>
    </row>
    <row r="33" spans="1:8" x14ac:dyDescent="0.3">
      <c r="A33" s="19">
        <v>28</v>
      </c>
      <c r="B33" s="20">
        <v>44801</v>
      </c>
      <c r="C33" s="13"/>
      <c r="D33" s="13"/>
      <c r="E33" s="13"/>
      <c r="F33" s="21">
        <v>0.875</v>
      </c>
      <c r="G33" s="21">
        <v>0.375</v>
      </c>
      <c r="H33" s="14">
        <v>12</v>
      </c>
    </row>
    <row r="34" spans="1:8" x14ac:dyDescent="0.3">
      <c r="A34" s="19">
        <v>29</v>
      </c>
      <c r="B34" s="20">
        <v>44802</v>
      </c>
      <c r="C34" s="13"/>
      <c r="D34" s="13"/>
      <c r="E34" s="13"/>
      <c r="F34" s="21">
        <v>0.375</v>
      </c>
      <c r="G34" s="21">
        <v>0.875</v>
      </c>
      <c r="H34" s="14">
        <v>12</v>
      </c>
    </row>
    <row r="35" spans="1:8" x14ac:dyDescent="0.3">
      <c r="A35" s="19">
        <v>30</v>
      </c>
      <c r="B35" s="20">
        <v>44803</v>
      </c>
      <c r="C35" s="13"/>
      <c r="D35" s="13"/>
      <c r="E35" s="13"/>
      <c r="F35" s="21">
        <v>0.875</v>
      </c>
      <c r="G35" s="21">
        <v>0.375</v>
      </c>
      <c r="H35" s="14">
        <v>12</v>
      </c>
    </row>
    <row r="36" spans="1:8" x14ac:dyDescent="0.3">
      <c r="A36" s="19">
        <v>31</v>
      </c>
      <c r="B36" s="20">
        <v>44804</v>
      </c>
      <c r="C36" s="13"/>
      <c r="D36" s="13"/>
      <c r="E36" s="13"/>
      <c r="F36" s="21">
        <v>0.375</v>
      </c>
      <c r="G36" s="21">
        <v>0.875</v>
      </c>
      <c r="H36" s="14">
        <v>12</v>
      </c>
    </row>
    <row r="38" spans="1:8" x14ac:dyDescent="0.3">
      <c r="H38" s="1">
        <f>SUM(H6:H37)</f>
        <v>372</v>
      </c>
    </row>
  </sheetData>
  <phoneticPr fontId="3" type="noConversion"/>
  <pageMargins left="0.7" right="0.7" top="0.75" bottom="0.75" header="0.3" footer="0.3"/>
  <ignoredErrors>
    <ignoredError sqref="H5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478331E-4694-4355-BE5B-7967B9F28A73}">
          <x14:formula1>
            <xm:f>'Emp DB &amp; Assign'!$B$2:$B$16</xm:f>
          </x14:formula1>
          <xm:sqref>C6:E37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8090-D854-48E5-B223-129FD0FBB567}">
  <dimension ref="A1:X56"/>
  <sheetViews>
    <sheetView showGridLines="0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V21" sqref="V21"/>
    </sheetView>
  </sheetViews>
  <sheetFormatPr defaultRowHeight="14.4" x14ac:dyDescent="0.3"/>
  <cols>
    <col min="1" max="1" width="6.21875" bestFit="1" customWidth="1"/>
    <col min="2" max="2" width="10.21875" bestFit="1" customWidth="1"/>
    <col min="3" max="3" width="16.88671875" bestFit="1" customWidth="1"/>
    <col min="4" max="4" width="10.109375" bestFit="1" customWidth="1"/>
    <col min="5" max="5" width="10.77734375" bestFit="1" customWidth="1"/>
    <col min="6" max="6" width="9.6640625" bestFit="1" customWidth="1"/>
    <col min="7" max="7" width="12.44140625" bestFit="1" customWidth="1"/>
    <col min="8" max="8" width="14.109375" bestFit="1" customWidth="1"/>
    <col min="9" max="9" width="12.88671875" bestFit="1" customWidth="1"/>
    <col min="10" max="10" width="13" bestFit="1" customWidth="1"/>
    <col min="11" max="11" width="15.21875" bestFit="1" customWidth="1"/>
    <col min="12" max="12" width="22.33203125" bestFit="1" customWidth="1"/>
    <col min="14" max="14" width="14.44140625" bestFit="1" customWidth="1"/>
    <col min="15" max="15" width="10.77734375" bestFit="1" customWidth="1"/>
    <col min="16" max="20" width="7.77734375" bestFit="1" customWidth="1"/>
    <col min="21" max="21" width="14.88671875" bestFit="1" customWidth="1"/>
    <col min="22" max="22" width="16.21875" bestFit="1" customWidth="1"/>
    <col min="24" max="24" width="14.33203125" bestFit="1" customWidth="1"/>
  </cols>
  <sheetData>
    <row r="1" spans="1:24" x14ac:dyDescent="0.3">
      <c r="A1" s="5" t="s">
        <v>2</v>
      </c>
      <c r="B1" s="5" t="s">
        <v>17</v>
      </c>
      <c r="C1" s="5" t="s">
        <v>45</v>
      </c>
      <c r="D1" s="5" t="s">
        <v>18</v>
      </c>
      <c r="E1" s="5" t="s">
        <v>20</v>
      </c>
      <c r="F1" s="5" t="s">
        <v>35</v>
      </c>
      <c r="G1" s="5" t="s">
        <v>36</v>
      </c>
      <c r="H1" s="5" t="s">
        <v>21</v>
      </c>
      <c r="I1" s="5" t="s">
        <v>22</v>
      </c>
      <c r="J1" s="5" t="s">
        <v>23</v>
      </c>
      <c r="K1" s="5" t="s">
        <v>64</v>
      </c>
      <c r="L1" s="5" t="s">
        <v>25</v>
      </c>
      <c r="N1" s="8" t="s">
        <v>54</v>
      </c>
      <c r="O1" s="8" t="s">
        <v>65</v>
      </c>
      <c r="P1" s="8" t="s">
        <v>5</v>
      </c>
      <c r="Q1" s="8" t="s">
        <v>6</v>
      </c>
      <c r="R1" s="8" t="s">
        <v>7</v>
      </c>
      <c r="S1" s="8" t="s">
        <v>8</v>
      </c>
      <c r="T1" s="8" t="s">
        <v>9</v>
      </c>
      <c r="U1" s="8" t="s">
        <v>60</v>
      </c>
      <c r="V1" s="8" t="s">
        <v>61</v>
      </c>
      <c r="X1" s="7" t="s">
        <v>52</v>
      </c>
    </row>
    <row r="2" spans="1:24" x14ac:dyDescent="0.3">
      <c r="A2" s="3">
        <v>1</v>
      </c>
      <c r="B2" s="3" t="s">
        <v>19</v>
      </c>
      <c r="C2" s="3" t="s">
        <v>49</v>
      </c>
      <c r="D2" s="3">
        <v>31</v>
      </c>
      <c r="E2" s="3">
        <v>4</v>
      </c>
      <c r="F2" s="3">
        <v>10</v>
      </c>
      <c r="G2" s="3"/>
      <c r="H2" s="3">
        <v>1</v>
      </c>
      <c r="I2" s="3">
        <f>D2-E2-H2-F2-G2</f>
        <v>16</v>
      </c>
      <c r="J2" s="3">
        <v>8</v>
      </c>
      <c r="K2" s="3"/>
      <c r="L2" s="3">
        <f>I2*J2</f>
        <v>128</v>
      </c>
      <c r="N2" s="9">
        <f>ROUND(L2/12,0)</f>
        <v>11</v>
      </c>
      <c r="O2" s="9"/>
      <c r="P2" s="10">
        <v>11</v>
      </c>
      <c r="Q2" s="10"/>
      <c r="R2" s="10"/>
      <c r="S2" s="10"/>
      <c r="T2" s="10"/>
      <c r="U2" s="10">
        <f>SUM(P2:T2)</f>
        <v>11</v>
      </c>
      <c r="V2" s="11">
        <f>N2-U2</f>
        <v>0</v>
      </c>
      <c r="X2">
        <f>U2*12</f>
        <v>132</v>
      </c>
    </row>
    <row r="3" spans="1:24" x14ac:dyDescent="0.3">
      <c r="A3" s="3">
        <v>1</v>
      </c>
      <c r="B3" s="3" t="s">
        <v>28</v>
      </c>
      <c r="C3" s="3" t="s">
        <v>48</v>
      </c>
      <c r="D3" s="3">
        <v>31</v>
      </c>
      <c r="E3" s="3">
        <v>4</v>
      </c>
      <c r="F3" s="3"/>
      <c r="G3" s="3">
        <v>5</v>
      </c>
      <c r="H3" s="3">
        <v>1</v>
      </c>
      <c r="I3" s="3">
        <f t="shared" ref="I3:I9" si="0">D3-E3-H3-F3-G3</f>
        <v>21</v>
      </c>
      <c r="J3" s="3">
        <v>8</v>
      </c>
      <c r="K3" s="3"/>
      <c r="L3" s="3">
        <f t="shared" ref="L3:L6" si="1">I3*J3</f>
        <v>168</v>
      </c>
      <c r="N3" s="9">
        <f t="shared" ref="N3:N16" si="2">ROUND(L3/12,0)</f>
        <v>14</v>
      </c>
      <c r="O3" s="9"/>
      <c r="P3" s="10"/>
      <c r="Q3" s="10"/>
      <c r="R3" s="10"/>
      <c r="S3" s="10">
        <v>14</v>
      </c>
      <c r="T3" s="10"/>
      <c r="U3" s="10">
        <f t="shared" ref="U3:U16" si="3">SUM(P3:T3)</f>
        <v>14</v>
      </c>
      <c r="V3" s="11">
        <f t="shared" ref="V3:V16" si="4">N3-U3</f>
        <v>0</v>
      </c>
      <c r="X3">
        <f t="shared" ref="X3:X16" si="5">U3*12</f>
        <v>168</v>
      </c>
    </row>
    <row r="4" spans="1:24" x14ac:dyDescent="0.3">
      <c r="A4" s="3">
        <v>1</v>
      </c>
      <c r="B4" s="3" t="s">
        <v>29</v>
      </c>
      <c r="C4" s="3" t="s">
        <v>48</v>
      </c>
      <c r="D4" s="3">
        <v>31</v>
      </c>
      <c r="E4" s="3">
        <v>4</v>
      </c>
      <c r="F4" s="3"/>
      <c r="G4" s="3"/>
      <c r="H4" s="3">
        <v>1</v>
      </c>
      <c r="I4" s="3">
        <f t="shared" si="0"/>
        <v>26</v>
      </c>
      <c r="J4" s="3">
        <v>8</v>
      </c>
      <c r="K4" s="3"/>
      <c r="L4" s="3">
        <f t="shared" si="1"/>
        <v>208</v>
      </c>
      <c r="N4" s="9">
        <f t="shared" si="2"/>
        <v>17</v>
      </c>
      <c r="O4" s="9"/>
      <c r="P4" s="10"/>
      <c r="Q4" s="10"/>
      <c r="R4" s="10"/>
      <c r="S4" s="10">
        <v>17</v>
      </c>
      <c r="T4" s="10"/>
      <c r="U4" s="10">
        <f t="shared" si="3"/>
        <v>17</v>
      </c>
      <c r="V4" s="11">
        <f t="shared" si="4"/>
        <v>0</v>
      </c>
      <c r="X4">
        <f t="shared" si="5"/>
        <v>204</v>
      </c>
    </row>
    <row r="5" spans="1:24" x14ac:dyDescent="0.3">
      <c r="A5" s="3">
        <v>1</v>
      </c>
      <c r="B5" s="3" t="s">
        <v>30</v>
      </c>
      <c r="C5" s="3" t="s">
        <v>48</v>
      </c>
      <c r="D5" s="3">
        <v>31</v>
      </c>
      <c r="E5" s="3">
        <v>4</v>
      </c>
      <c r="F5" s="3"/>
      <c r="G5" s="3"/>
      <c r="H5" s="3">
        <v>1</v>
      </c>
      <c r="I5" s="3">
        <f t="shared" si="0"/>
        <v>26</v>
      </c>
      <c r="J5" s="3">
        <v>8</v>
      </c>
      <c r="K5" s="3"/>
      <c r="L5" s="3">
        <f t="shared" si="1"/>
        <v>208</v>
      </c>
      <c r="N5" s="9">
        <f t="shared" si="2"/>
        <v>17</v>
      </c>
      <c r="O5" s="9"/>
      <c r="P5" s="10"/>
      <c r="Q5" s="10"/>
      <c r="R5" s="10"/>
      <c r="S5" s="10">
        <v>17</v>
      </c>
      <c r="T5" s="10"/>
      <c r="U5" s="10">
        <f t="shared" si="3"/>
        <v>17</v>
      </c>
      <c r="V5" s="11">
        <f t="shared" si="4"/>
        <v>0</v>
      </c>
      <c r="X5">
        <f t="shared" si="5"/>
        <v>204</v>
      </c>
    </row>
    <row r="6" spans="1:24" x14ac:dyDescent="0.3">
      <c r="A6" s="3">
        <v>1</v>
      </c>
      <c r="B6" s="3" t="s">
        <v>31</v>
      </c>
      <c r="C6" s="3" t="s">
        <v>48</v>
      </c>
      <c r="D6" s="3">
        <v>31</v>
      </c>
      <c r="E6" s="3">
        <v>4</v>
      </c>
      <c r="F6" s="3"/>
      <c r="G6" s="3"/>
      <c r="H6" s="3">
        <v>1</v>
      </c>
      <c r="I6" s="3">
        <f t="shared" si="0"/>
        <v>26</v>
      </c>
      <c r="J6" s="3">
        <v>8</v>
      </c>
      <c r="K6" s="3"/>
      <c r="L6" s="3">
        <f t="shared" si="1"/>
        <v>208</v>
      </c>
      <c r="N6" s="9">
        <f t="shared" si="2"/>
        <v>17</v>
      </c>
      <c r="O6" s="9"/>
      <c r="P6" s="10"/>
      <c r="Q6" s="10">
        <v>5</v>
      </c>
      <c r="R6" s="10"/>
      <c r="S6" s="10">
        <v>14</v>
      </c>
      <c r="T6" s="10"/>
      <c r="U6" s="10">
        <f t="shared" si="3"/>
        <v>19</v>
      </c>
      <c r="V6" s="11">
        <f t="shared" si="4"/>
        <v>-2</v>
      </c>
      <c r="X6">
        <f t="shared" si="5"/>
        <v>228</v>
      </c>
    </row>
    <row r="7" spans="1:24" x14ac:dyDescent="0.3">
      <c r="A7" s="3">
        <v>1</v>
      </c>
      <c r="B7" s="3" t="s">
        <v>32</v>
      </c>
      <c r="C7" s="3" t="s">
        <v>48</v>
      </c>
      <c r="D7" s="3">
        <v>31</v>
      </c>
      <c r="E7" s="3">
        <v>4</v>
      </c>
      <c r="F7" s="3"/>
      <c r="G7" s="3"/>
      <c r="H7" s="3">
        <v>1</v>
      </c>
      <c r="I7" s="3">
        <f>D7-E7-H7-F7-G7</f>
        <v>26</v>
      </c>
      <c r="J7" s="3">
        <v>8</v>
      </c>
      <c r="K7" s="3"/>
      <c r="L7" s="3">
        <f t="shared" ref="L7:L9" si="6">I7*J7</f>
        <v>208</v>
      </c>
      <c r="N7" s="9">
        <f t="shared" si="2"/>
        <v>17</v>
      </c>
      <c r="O7" s="9"/>
      <c r="P7" s="10"/>
      <c r="Q7" s="10"/>
      <c r="R7" s="10">
        <v>17</v>
      </c>
      <c r="S7" s="10"/>
      <c r="T7" s="10"/>
      <c r="U7" s="10">
        <f t="shared" si="3"/>
        <v>17</v>
      </c>
      <c r="V7" s="11">
        <f t="shared" si="4"/>
        <v>0</v>
      </c>
      <c r="X7">
        <f t="shared" si="5"/>
        <v>204</v>
      </c>
    </row>
    <row r="8" spans="1:24" x14ac:dyDescent="0.3">
      <c r="A8" s="3">
        <v>1</v>
      </c>
      <c r="B8" s="3" t="s">
        <v>33</v>
      </c>
      <c r="C8" s="3" t="s">
        <v>49</v>
      </c>
      <c r="D8" s="3">
        <v>31</v>
      </c>
      <c r="E8" s="3">
        <v>4</v>
      </c>
      <c r="F8" s="3"/>
      <c r="G8" s="3"/>
      <c r="H8" s="3">
        <v>1</v>
      </c>
      <c r="I8" s="3">
        <f t="shared" si="0"/>
        <v>26</v>
      </c>
      <c r="J8" s="3">
        <v>8</v>
      </c>
      <c r="K8" s="3"/>
      <c r="L8" s="3">
        <f t="shared" si="6"/>
        <v>208</v>
      </c>
      <c r="N8" s="9">
        <f t="shared" si="2"/>
        <v>17</v>
      </c>
      <c r="O8" s="9"/>
      <c r="P8" s="10">
        <v>10</v>
      </c>
      <c r="Q8" s="10">
        <v>5</v>
      </c>
      <c r="R8" s="10"/>
      <c r="S8" s="10">
        <v>8</v>
      </c>
      <c r="T8" s="10"/>
      <c r="U8" s="10">
        <f t="shared" si="3"/>
        <v>23</v>
      </c>
      <c r="V8" s="11">
        <f t="shared" si="4"/>
        <v>-6</v>
      </c>
      <c r="X8">
        <f t="shared" si="5"/>
        <v>276</v>
      </c>
    </row>
    <row r="9" spans="1:24" x14ac:dyDescent="0.3">
      <c r="A9" s="3">
        <v>1</v>
      </c>
      <c r="B9" s="3" t="s">
        <v>34</v>
      </c>
      <c r="C9" s="3" t="s">
        <v>49</v>
      </c>
      <c r="D9" s="3">
        <v>31</v>
      </c>
      <c r="E9" s="3">
        <v>4</v>
      </c>
      <c r="F9" s="3"/>
      <c r="G9" s="3"/>
      <c r="H9" s="3">
        <v>1</v>
      </c>
      <c r="I9" s="3">
        <f t="shared" si="0"/>
        <v>26</v>
      </c>
      <c r="J9" s="3">
        <v>8</v>
      </c>
      <c r="K9" s="3"/>
      <c r="L9" s="3">
        <f t="shared" si="6"/>
        <v>208</v>
      </c>
      <c r="N9" s="9">
        <f t="shared" si="2"/>
        <v>17</v>
      </c>
      <c r="O9" s="9"/>
      <c r="P9" s="10">
        <v>10</v>
      </c>
      <c r="Q9" s="10">
        <v>5</v>
      </c>
      <c r="R9" s="10"/>
      <c r="S9" s="10">
        <v>7</v>
      </c>
      <c r="T9" s="10"/>
      <c r="U9" s="10">
        <f t="shared" si="3"/>
        <v>22</v>
      </c>
      <c r="V9" s="11">
        <f t="shared" si="4"/>
        <v>-5</v>
      </c>
      <c r="X9">
        <f t="shared" si="5"/>
        <v>264</v>
      </c>
    </row>
    <row r="10" spans="1:24" x14ac:dyDescent="0.3">
      <c r="A10" s="3">
        <v>1</v>
      </c>
      <c r="B10" s="3" t="s">
        <v>37</v>
      </c>
      <c r="C10" s="3" t="s">
        <v>49</v>
      </c>
      <c r="D10" s="3">
        <v>31</v>
      </c>
      <c r="E10" s="3">
        <v>4</v>
      </c>
      <c r="F10" s="3"/>
      <c r="G10" s="3"/>
      <c r="H10" s="3">
        <v>1</v>
      </c>
      <c r="I10" s="3">
        <f t="shared" ref="I10:I13" si="7">D10-E10-H10-F10-G10</f>
        <v>26</v>
      </c>
      <c r="J10" s="3">
        <v>8</v>
      </c>
      <c r="K10" s="3"/>
      <c r="L10" s="3">
        <f t="shared" ref="L10:L13" si="8">I10*J10</f>
        <v>208</v>
      </c>
      <c r="N10" s="9">
        <f t="shared" si="2"/>
        <v>17</v>
      </c>
      <c r="O10" s="9"/>
      <c r="P10" s="10"/>
      <c r="Q10" s="10">
        <v>5</v>
      </c>
      <c r="R10" s="10"/>
      <c r="S10" s="10">
        <v>17</v>
      </c>
      <c r="T10" s="10"/>
      <c r="U10" s="10">
        <f t="shared" si="3"/>
        <v>22</v>
      </c>
      <c r="V10" s="11">
        <f t="shared" si="4"/>
        <v>-5</v>
      </c>
      <c r="X10">
        <f t="shared" si="5"/>
        <v>264</v>
      </c>
    </row>
    <row r="11" spans="1:24" x14ac:dyDescent="0.3">
      <c r="A11" s="3">
        <v>1</v>
      </c>
      <c r="B11" s="3" t="s">
        <v>38</v>
      </c>
      <c r="C11" s="3" t="s">
        <v>49</v>
      </c>
      <c r="D11" s="3">
        <v>31</v>
      </c>
      <c r="E11" s="3">
        <v>4</v>
      </c>
      <c r="F11" s="3"/>
      <c r="G11" s="3"/>
      <c r="H11" s="3">
        <v>1</v>
      </c>
      <c r="I11" s="3">
        <f t="shared" si="7"/>
        <v>26</v>
      </c>
      <c r="J11" s="3">
        <v>8</v>
      </c>
      <c r="K11" s="3"/>
      <c r="L11" s="3">
        <f t="shared" si="8"/>
        <v>208</v>
      </c>
      <c r="N11" s="9">
        <f t="shared" si="2"/>
        <v>17</v>
      </c>
      <c r="O11" s="9"/>
      <c r="P11" s="10"/>
      <c r="Q11" s="10">
        <v>9</v>
      </c>
      <c r="R11" s="10"/>
      <c r="S11" s="10">
        <v>17</v>
      </c>
      <c r="T11" s="10"/>
      <c r="U11" s="10">
        <f t="shared" si="3"/>
        <v>26</v>
      </c>
      <c r="V11" s="11">
        <f t="shared" si="4"/>
        <v>-9</v>
      </c>
      <c r="X11">
        <f t="shared" si="5"/>
        <v>312</v>
      </c>
    </row>
    <row r="12" spans="1:24" x14ac:dyDescent="0.3">
      <c r="A12" s="3">
        <v>1</v>
      </c>
      <c r="B12" s="3" t="s">
        <v>39</v>
      </c>
      <c r="C12" s="3" t="s">
        <v>49</v>
      </c>
      <c r="D12" s="3">
        <v>31</v>
      </c>
      <c r="E12" s="3">
        <v>4</v>
      </c>
      <c r="F12" s="3"/>
      <c r="G12" s="3"/>
      <c r="H12" s="3">
        <v>1</v>
      </c>
      <c r="I12" s="3">
        <f t="shared" si="7"/>
        <v>26</v>
      </c>
      <c r="J12" s="3">
        <v>8</v>
      </c>
      <c r="K12" s="3"/>
      <c r="L12" s="3">
        <f t="shared" si="8"/>
        <v>208</v>
      </c>
      <c r="N12" s="9">
        <f t="shared" si="2"/>
        <v>17</v>
      </c>
      <c r="O12" s="9"/>
      <c r="P12" s="10"/>
      <c r="Q12" s="10">
        <v>7</v>
      </c>
      <c r="R12" s="10"/>
      <c r="S12" s="10">
        <v>13</v>
      </c>
      <c r="T12" s="10"/>
      <c r="U12" s="10">
        <f t="shared" si="3"/>
        <v>20</v>
      </c>
      <c r="V12" s="11">
        <f t="shared" si="4"/>
        <v>-3</v>
      </c>
      <c r="X12">
        <f t="shared" si="5"/>
        <v>240</v>
      </c>
    </row>
    <row r="13" spans="1:24" x14ac:dyDescent="0.3">
      <c r="A13" s="3">
        <v>1</v>
      </c>
      <c r="B13" s="3" t="s">
        <v>40</v>
      </c>
      <c r="C13" s="3" t="s">
        <v>48</v>
      </c>
      <c r="D13" s="3">
        <v>31</v>
      </c>
      <c r="E13" s="3">
        <v>4</v>
      </c>
      <c r="F13" s="3"/>
      <c r="G13" s="3"/>
      <c r="H13" s="3">
        <v>1</v>
      </c>
      <c r="I13" s="3">
        <f t="shared" si="7"/>
        <v>26</v>
      </c>
      <c r="J13" s="3">
        <v>8</v>
      </c>
      <c r="K13" s="3"/>
      <c r="L13" s="3">
        <f t="shared" si="8"/>
        <v>208</v>
      </c>
      <c r="N13" s="9">
        <f t="shared" si="2"/>
        <v>17</v>
      </c>
      <c r="O13" s="9"/>
      <c r="P13" s="10"/>
      <c r="Q13" s="10"/>
      <c r="R13" s="10">
        <v>17</v>
      </c>
      <c r="S13" s="10"/>
      <c r="T13" s="10"/>
      <c r="U13" s="10">
        <f t="shared" si="3"/>
        <v>17</v>
      </c>
      <c r="V13" s="11">
        <f t="shared" si="4"/>
        <v>0</v>
      </c>
      <c r="X13">
        <f t="shared" si="5"/>
        <v>204</v>
      </c>
    </row>
    <row r="14" spans="1:24" x14ac:dyDescent="0.3">
      <c r="A14" s="3">
        <v>1</v>
      </c>
      <c r="B14" s="3" t="s">
        <v>41</v>
      </c>
      <c r="C14" s="3" t="s">
        <v>48</v>
      </c>
      <c r="D14" s="3">
        <v>31</v>
      </c>
      <c r="E14" s="3">
        <v>4</v>
      </c>
      <c r="F14" s="3"/>
      <c r="G14" s="3"/>
      <c r="H14" s="3">
        <v>1</v>
      </c>
      <c r="I14" s="3">
        <f t="shared" ref="I14:I16" si="9">D14-E14-H14-F14-G14</f>
        <v>26</v>
      </c>
      <c r="J14" s="3">
        <v>8</v>
      </c>
      <c r="K14" s="3"/>
      <c r="L14" s="3">
        <f t="shared" ref="L14:L16" si="10">I14*J14</f>
        <v>208</v>
      </c>
      <c r="N14" s="9">
        <f t="shared" si="2"/>
        <v>17</v>
      </c>
      <c r="O14" s="9"/>
      <c r="P14" s="10"/>
      <c r="Q14" s="10"/>
      <c r="R14" s="10">
        <v>17</v>
      </c>
      <c r="S14" s="10"/>
      <c r="T14" s="10"/>
      <c r="U14" s="10">
        <f t="shared" si="3"/>
        <v>17</v>
      </c>
      <c r="V14" s="11">
        <f t="shared" si="4"/>
        <v>0</v>
      </c>
      <c r="X14">
        <f t="shared" si="5"/>
        <v>204</v>
      </c>
    </row>
    <row r="15" spans="1:24" x14ac:dyDescent="0.3">
      <c r="A15" s="3">
        <v>1</v>
      </c>
      <c r="B15" s="3" t="s">
        <v>42</v>
      </c>
      <c r="C15" s="3" t="s">
        <v>48</v>
      </c>
      <c r="D15" s="3">
        <v>31</v>
      </c>
      <c r="E15" s="3">
        <v>4</v>
      </c>
      <c r="F15" s="3"/>
      <c r="G15" s="3"/>
      <c r="H15" s="3">
        <v>1</v>
      </c>
      <c r="I15" s="3">
        <f t="shared" si="9"/>
        <v>26</v>
      </c>
      <c r="J15" s="3">
        <v>8</v>
      </c>
      <c r="K15" s="3"/>
      <c r="L15" s="3">
        <f t="shared" si="10"/>
        <v>208</v>
      </c>
      <c r="N15" s="9">
        <f t="shared" si="2"/>
        <v>17</v>
      </c>
      <c r="O15" s="9"/>
      <c r="P15" s="10"/>
      <c r="Q15" s="10">
        <v>9</v>
      </c>
      <c r="R15" s="10">
        <v>11</v>
      </c>
      <c r="S15" s="10"/>
      <c r="T15" s="10"/>
      <c r="U15" s="10">
        <f t="shared" si="3"/>
        <v>20</v>
      </c>
      <c r="V15" s="11">
        <f t="shared" si="4"/>
        <v>-3</v>
      </c>
      <c r="X15">
        <f t="shared" si="5"/>
        <v>240</v>
      </c>
    </row>
    <row r="16" spans="1:24" x14ac:dyDescent="0.3">
      <c r="A16" s="3">
        <v>1</v>
      </c>
      <c r="B16" s="3" t="s">
        <v>43</v>
      </c>
      <c r="C16" s="3" t="s">
        <v>48</v>
      </c>
      <c r="D16" s="3">
        <v>31</v>
      </c>
      <c r="E16" s="3">
        <v>4</v>
      </c>
      <c r="F16" s="3"/>
      <c r="G16" s="3"/>
      <c r="H16" s="3">
        <v>1</v>
      </c>
      <c r="I16" s="3">
        <f t="shared" si="9"/>
        <v>26</v>
      </c>
      <c r="J16" s="3">
        <v>8</v>
      </c>
      <c r="K16" s="3"/>
      <c r="L16" s="3">
        <f t="shared" si="10"/>
        <v>208</v>
      </c>
      <c r="N16" s="9">
        <f t="shared" si="2"/>
        <v>17</v>
      </c>
      <c r="O16" s="9"/>
      <c r="P16" s="10"/>
      <c r="Q16" s="10">
        <v>17</v>
      </c>
      <c r="R16" s="10"/>
      <c r="S16" s="10"/>
      <c r="T16" s="10"/>
      <c r="U16" s="10">
        <f t="shared" si="3"/>
        <v>17</v>
      </c>
      <c r="V16" s="11">
        <f t="shared" si="4"/>
        <v>0</v>
      </c>
      <c r="X16">
        <f t="shared" si="5"/>
        <v>204</v>
      </c>
    </row>
    <row r="17" spans="1:2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N17" s="10"/>
      <c r="O17" s="10"/>
      <c r="P17" s="10"/>
      <c r="Q17" s="10"/>
      <c r="R17" s="10"/>
      <c r="S17" s="10"/>
      <c r="T17" s="10"/>
      <c r="U17" s="10"/>
      <c r="V17" s="10"/>
    </row>
    <row r="18" spans="1:24" x14ac:dyDescent="0.3">
      <c r="A18" s="3">
        <f>SUM(A2:A17)</f>
        <v>15</v>
      </c>
      <c r="B18" s="3" t="s">
        <v>27</v>
      </c>
      <c r="C18" s="3"/>
      <c r="D18" s="3"/>
      <c r="E18" s="3"/>
      <c r="F18" s="3"/>
      <c r="G18" s="3"/>
      <c r="H18" s="3"/>
      <c r="I18" s="3"/>
      <c r="J18" s="3"/>
      <c r="K18" s="3"/>
      <c r="L18" s="3">
        <f>SUM(L2:L17)</f>
        <v>3000</v>
      </c>
      <c r="N18" s="11">
        <f>SUM(N2:N17)</f>
        <v>246</v>
      </c>
      <c r="O18" s="11">
        <f>SUM(O2:O17)</f>
        <v>0</v>
      </c>
      <c r="P18" s="11">
        <f>SUM(P2:P17)</f>
        <v>31</v>
      </c>
      <c r="Q18" s="11">
        <f>SUM(Q2:Q17)</f>
        <v>62</v>
      </c>
      <c r="R18" s="11">
        <f>SUM(R2:R17)</f>
        <v>62</v>
      </c>
      <c r="S18" s="11">
        <f>SUM(S2:S17)</f>
        <v>124</v>
      </c>
      <c r="T18" s="11"/>
      <c r="U18" s="11">
        <f>SUM(U2:U17)</f>
        <v>279</v>
      </c>
      <c r="V18" s="11">
        <f>SUM(V2:V17)</f>
        <v>-33</v>
      </c>
      <c r="X18" s="12">
        <f>SUM(X2:X17)</f>
        <v>3348</v>
      </c>
    </row>
    <row r="19" spans="1:24" x14ac:dyDescent="0.3">
      <c r="P19" s="4">
        <f>+P18-'Patient DB'!E2</f>
        <v>0</v>
      </c>
      <c r="Q19" s="4">
        <f>+Q18-'Patient DB'!E3</f>
        <v>0</v>
      </c>
      <c r="R19" s="4">
        <f>+R18-'Patient DB'!E4</f>
        <v>0</v>
      </c>
      <c r="S19" s="4">
        <f>+S18-'Patient DB'!E5</f>
        <v>0</v>
      </c>
      <c r="T19" s="4"/>
    </row>
    <row r="21" spans="1:24" s="25" customFormat="1" x14ac:dyDescent="0.3">
      <c r="A21" s="24">
        <v>1</v>
      </c>
      <c r="B21" s="24" t="s">
        <v>44</v>
      </c>
      <c r="C21" s="24" t="s">
        <v>63</v>
      </c>
      <c r="D21" s="24">
        <v>31</v>
      </c>
      <c r="E21" s="24">
        <v>4</v>
      </c>
      <c r="F21" s="24"/>
      <c r="G21" s="24"/>
      <c r="H21" s="24">
        <v>1</v>
      </c>
      <c r="I21" s="24">
        <f>D21-E21-H21-F21-G21</f>
        <v>26</v>
      </c>
      <c r="J21" s="24"/>
      <c r="K21" s="24">
        <v>5</v>
      </c>
      <c r="L21" s="24">
        <f>I21*K21</f>
        <v>130</v>
      </c>
      <c r="N21" s="26">
        <v>0</v>
      </c>
      <c r="O21" s="26">
        <f>+L21</f>
        <v>130</v>
      </c>
      <c r="P21" s="24"/>
      <c r="Q21" s="24"/>
      <c r="R21" s="24"/>
      <c r="S21" s="24"/>
      <c r="T21" s="24">
        <v>12</v>
      </c>
      <c r="U21" s="24">
        <f>SUM(P21:T21)</f>
        <v>12</v>
      </c>
      <c r="V21" s="27">
        <f>O21-U21</f>
        <v>118</v>
      </c>
      <c r="X21" s="25">
        <f>+T21</f>
        <v>12</v>
      </c>
    </row>
    <row r="22" spans="1:24" x14ac:dyDescent="0.3">
      <c r="S22" s="4">
        <f>+P18+Q18+R18+S18</f>
        <v>279</v>
      </c>
    </row>
    <row r="23" spans="1:24" x14ac:dyDescent="0.3">
      <c r="S23" s="4">
        <f>+S22-N18</f>
        <v>33</v>
      </c>
    </row>
    <row r="26" spans="1:24" x14ac:dyDescent="0.3">
      <c r="B26">
        <v>28</v>
      </c>
      <c r="C26">
        <v>8</v>
      </c>
      <c r="D26">
        <v>1</v>
      </c>
    </row>
    <row r="27" spans="1:24" x14ac:dyDescent="0.3">
      <c r="B27">
        <v>29</v>
      </c>
      <c r="D27">
        <v>2</v>
      </c>
    </row>
    <row r="28" spans="1:24" x14ac:dyDescent="0.3">
      <c r="B28">
        <v>30</v>
      </c>
      <c r="D28">
        <v>3</v>
      </c>
    </row>
    <row r="29" spans="1:24" x14ac:dyDescent="0.3">
      <c r="B29">
        <v>31</v>
      </c>
      <c r="D29">
        <v>4</v>
      </c>
    </row>
    <row r="30" spans="1:24" x14ac:dyDescent="0.3">
      <c r="D30">
        <v>5</v>
      </c>
    </row>
    <row r="31" spans="1:24" x14ac:dyDescent="0.3">
      <c r="D31">
        <v>6</v>
      </c>
    </row>
    <row r="32" spans="1:24" x14ac:dyDescent="0.3">
      <c r="D32">
        <v>7</v>
      </c>
    </row>
    <row r="33" spans="4:4" x14ac:dyDescent="0.3">
      <c r="D33">
        <v>8</v>
      </c>
    </row>
    <row r="34" spans="4:4" x14ac:dyDescent="0.3">
      <c r="D34">
        <v>9</v>
      </c>
    </row>
    <row r="35" spans="4:4" x14ac:dyDescent="0.3">
      <c r="D35">
        <v>10</v>
      </c>
    </row>
    <row r="36" spans="4:4" x14ac:dyDescent="0.3">
      <c r="D36">
        <v>11</v>
      </c>
    </row>
    <row r="37" spans="4:4" x14ac:dyDescent="0.3">
      <c r="D37">
        <v>12</v>
      </c>
    </row>
    <row r="38" spans="4:4" x14ac:dyDescent="0.3">
      <c r="D38">
        <v>13</v>
      </c>
    </row>
    <row r="39" spans="4:4" x14ac:dyDescent="0.3">
      <c r="D39">
        <v>14</v>
      </c>
    </row>
    <row r="40" spans="4:4" x14ac:dyDescent="0.3">
      <c r="D40">
        <v>15</v>
      </c>
    </row>
    <row r="41" spans="4:4" x14ac:dyDescent="0.3">
      <c r="D41">
        <v>16</v>
      </c>
    </row>
    <row r="42" spans="4:4" x14ac:dyDescent="0.3">
      <c r="D42">
        <v>17</v>
      </c>
    </row>
    <row r="43" spans="4:4" x14ac:dyDescent="0.3">
      <c r="D43">
        <v>18</v>
      </c>
    </row>
    <row r="44" spans="4:4" x14ac:dyDescent="0.3">
      <c r="D44">
        <v>19</v>
      </c>
    </row>
    <row r="45" spans="4:4" x14ac:dyDescent="0.3">
      <c r="D45">
        <v>20</v>
      </c>
    </row>
    <row r="46" spans="4:4" x14ac:dyDescent="0.3">
      <c r="D46">
        <v>21</v>
      </c>
    </row>
    <row r="47" spans="4:4" x14ac:dyDescent="0.3">
      <c r="D47">
        <v>22</v>
      </c>
    </row>
    <row r="48" spans="4:4" x14ac:dyDescent="0.3">
      <c r="D48">
        <v>23</v>
      </c>
    </row>
    <row r="49" spans="4:4" x14ac:dyDescent="0.3">
      <c r="D49">
        <v>24</v>
      </c>
    </row>
    <row r="50" spans="4:4" x14ac:dyDescent="0.3">
      <c r="D50">
        <v>25</v>
      </c>
    </row>
    <row r="51" spans="4:4" x14ac:dyDescent="0.3">
      <c r="D51">
        <v>26</v>
      </c>
    </row>
    <row r="52" spans="4:4" x14ac:dyDescent="0.3">
      <c r="D52">
        <v>27</v>
      </c>
    </row>
    <row r="53" spans="4:4" x14ac:dyDescent="0.3">
      <c r="D53">
        <v>28</v>
      </c>
    </row>
    <row r="54" spans="4:4" x14ac:dyDescent="0.3">
      <c r="D54">
        <v>29</v>
      </c>
    </row>
    <row r="55" spans="4:4" x14ac:dyDescent="0.3">
      <c r="D55">
        <v>30</v>
      </c>
    </row>
    <row r="56" spans="4:4" x14ac:dyDescent="0.3">
      <c r="D56">
        <v>31</v>
      </c>
    </row>
  </sheetData>
  <phoneticPr fontId="3" type="noConversion"/>
  <dataValidations count="3">
    <dataValidation type="list" allowBlank="1" showInputMessage="1" showErrorMessage="1" sqref="E2:H16 H21 E21" xr:uid="{302B3D8A-0431-4CE5-AC1D-359186E3F857}">
      <formula1>$D$26:$D$56</formula1>
    </dataValidation>
    <dataValidation type="list" allowBlank="1" showInputMessage="1" showErrorMessage="1" sqref="D2:D16 D21" xr:uid="{884E2F46-1F20-4335-A544-00CB928A9C7A}">
      <formula1>$B$26:$B$29</formula1>
    </dataValidation>
    <dataValidation type="list" allowBlank="1" showInputMessage="1" showErrorMessage="1" sqref="J2:J16 J21" xr:uid="{B6348AAB-4A3D-430A-96AD-0130E08C2DC8}">
      <formula1>$C$26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9E241-1984-4C7D-9732-91E0A393B1D8}">
  <dimension ref="A1:F7"/>
  <sheetViews>
    <sheetView showGridLines="0" tabSelected="1" zoomScale="150" zoomScaleNormal="150" workbookViewId="0">
      <selection activeCell="C2" sqref="C2"/>
    </sheetView>
  </sheetViews>
  <sheetFormatPr defaultRowHeight="14.4" x14ac:dyDescent="0.3"/>
  <cols>
    <col min="1" max="1" width="16.88671875" customWidth="1"/>
    <col min="2" max="2" width="13.33203125" bestFit="1" customWidth="1"/>
    <col min="3" max="3" width="14.5546875" bestFit="1" customWidth="1"/>
    <col min="4" max="4" width="14.33203125" bestFit="1" customWidth="1"/>
    <col min="5" max="5" width="22.77734375" bestFit="1" customWidth="1"/>
    <col min="6" max="6" width="11.88671875" bestFit="1" customWidth="1"/>
  </cols>
  <sheetData>
    <row r="1" spans="1:6" x14ac:dyDescent="0.3">
      <c r="A1" s="17" t="s">
        <v>50</v>
      </c>
      <c r="B1" s="17" t="s">
        <v>51</v>
      </c>
      <c r="C1" s="17" t="s">
        <v>24</v>
      </c>
      <c r="D1" s="17" t="s">
        <v>52</v>
      </c>
      <c r="E1" s="17" t="s">
        <v>62</v>
      </c>
      <c r="F1" s="17" t="s">
        <v>53</v>
      </c>
    </row>
    <row r="2" spans="1:6" x14ac:dyDescent="0.3">
      <c r="A2" s="13" t="s">
        <v>48</v>
      </c>
      <c r="B2" s="13">
        <f>SUMIF('Emp DB &amp; Assign'!$C:$C,'Emp Hours Dashboard'!A2,'Emp DB &amp; Assign'!A:A)</f>
        <v>9</v>
      </c>
      <c r="C2" s="14">
        <f>SUMIF('Emp DB &amp; Assign'!$C:$C,'Emp Hours Dashboard'!A2,'Emp DB &amp; Assign'!L:L)</f>
        <v>1832</v>
      </c>
      <c r="D2" s="13">
        <f>SUMIF('Emp DB &amp; Assign'!$C:$C,'Emp Hours Dashboard'!A2,'Emp DB &amp; Assign'!X:X)</f>
        <v>1860</v>
      </c>
      <c r="E2" s="15">
        <f>+D2-C2</f>
        <v>28</v>
      </c>
      <c r="F2" s="16">
        <f>(D2/C2)</f>
        <v>1.0152838427947599</v>
      </c>
    </row>
    <row r="3" spans="1:6" x14ac:dyDescent="0.3">
      <c r="A3" s="13" t="s">
        <v>49</v>
      </c>
      <c r="B3" s="13">
        <f>SUMIF('Emp DB &amp; Assign'!$C:$C,'Emp Hours Dashboard'!A3,'Emp DB &amp; Assign'!A:A)</f>
        <v>6</v>
      </c>
      <c r="C3" s="14">
        <f>SUMIF('Emp DB &amp; Assign'!$C:$C,'Emp Hours Dashboard'!A3,'Emp DB &amp; Assign'!L:L)</f>
        <v>1168</v>
      </c>
      <c r="D3" s="13">
        <f>SUMIF('Emp DB &amp; Assign'!$C:$C,'Emp Hours Dashboard'!A3,'Emp DB &amp; Assign'!X:X)</f>
        <v>1488</v>
      </c>
      <c r="E3" s="15">
        <f>+D3-C3</f>
        <v>320</v>
      </c>
      <c r="F3" s="16">
        <f>(D3/C3)</f>
        <v>1.273972602739726</v>
      </c>
    </row>
    <row r="4" spans="1:6" x14ac:dyDescent="0.3">
      <c r="A4" s="13" t="s">
        <v>27</v>
      </c>
      <c r="B4" s="17">
        <f>SUM(B2:B3)</f>
        <v>15</v>
      </c>
      <c r="C4" s="18">
        <f>SUM(C2:C3)</f>
        <v>3000</v>
      </c>
      <c r="D4" s="18">
        <f>SUM(D2:D3)</f>
        <v>3348</v>
      </c>
      <c r="E4" s="18">
        <f>SUM(E2:E3)</f>
        <v>348</v>
      </c>
      <c r="F4" s="13"/>
    </row>
    <row r="6" spans="1:6" x14ac:dyDescent="0.3">
      <c r="A6" s="17" t="s">
        <v>50</v>
      </c>
      <c r="B6" s="17" t="s">
        <v>51</v>
      </c>
      <c r="C6" s="17" t="s">
        <v>24</v>
      </c>
      <c r="D6" s="17" t="s">
        <v>52</v>
      </c>
      <c r="E6" s="17" t="s">
        <v>62</v>
      </c>
      <c r="F6" s="17" t="s">
        <v>53</v>
      </c>
    </row>
    <row r="7" spans="1:6" x14ac:dyDescent="0.3">
      <c r="A7" s="13" t="s">
        <v>63</v>
      </c>
      <c r="B7" s="13">
        <f>SUMIF('Emp DB &amp; Assign'!$C:$C,'Emp Hours Dashboard'!A7,'Emp DB &amp; Assign'!A:A)</f>
        <v>1</v>
      </c>
      <c r="C7" s="14">
        <f>SUMIF('Emp DB &amp; Assign'!$C:$C,'Emp Hours Dashboard'!A7,'Emp DB &amp; Assign'!L:L)</f>
        <v>130</v>
      </c>
      <c r="D7" s="13">
        <f>SUMIF('Emp DB &amp; Assign'!$C:$C,'Emp Hours Dashboard'!A7,'Emp DB &amp; Assign'!X:X)</f>
        <v>12</v>
      </c>
      <c r="E7" s="15">
        <f>+D7-C7</f>
        <v>-118</v>
      </c>
      <c r="F7" s="16">
        <f>(D7/C7)</f>
        <v>9.2307692307692313E-2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15F49-5766-4879-A4CE-A040F3B3556D}">
  <dimension ref="A1:H8"/>
  <sheetViews>
    <sheetView workbookViewId="0">
      <selection activeCell="C6" sqref="C6"/>
    </sheetView>
  </sheetViews>
  <sheetFormatPr defaultRowHeight="14.4" x14ac:dyDescent="0.3"/>
  <cols>
    <col min="1" max="1" width="12.88671875" bestFit="1" customWidth="1"/>
    <col min="2" max="2" width="8.5546875" bestFit="1" customWidth="1"/>
    <col min="3" max="3" width="5.5546875" bestFit="1" customWidth="1"/>
    <col min="4" max="4" width="22.33203125" bestFit="1" customWidth="1"/>
    <col min="5" max="5" width="12.88671875" bestFit="1" customWidth="1"/>
    <col min="6" max="6" width="22.21875" bestFit="1" customWidth="1"/>
    <col min="7" max="7" width="20.5546875" bestFit="1" customWidth="1"/>
    <col min="8" max="8" width="24.88671875" bestFit="1" customWidth="1"/>
  </cols>
  <sheetData>
    <row r="1" spans="1:8" x14ac:dyDescent="0.3">
      <c r="A1" s="6" t="s">
        <v>3</v>
      </c>
      <c r="B1" s="2" t="s">
        <v>4</v>
      </c>
      <c r="C1" s="2" t="s">
        <v>10</v>
      </c>
      <c r="D1" s="2" t="s">
        <v>16</v>
      </c>
      <c r="E1" t="s">
        <v>46</v>
      </c>
      <c r="F1" t="s">
        <v>55</v>
      </c>
      <c r="G1" t="s">
        <v>56</v>
      </c>
      <c r="H1" t="s">
        <v>26</v>
      </c>
    </row>
    <row r="2" spans="1:8" x14ac:dyDescent="0.3">
      <c r="A2" s="6">
        <v>1</v>
      </c>
      <c r="B2" s="2" t="s">
        <v>5</v>
      </c>
      <c r="C2" s="2" t="s">
        <v>11</v>
      </c>
      <c r="D2" s="2">
        <f>12*31</f>
        <v>372</v>
      </c>
      <c r="E2">
        <f>D2/12</f>
        <v>31</v>
      </c>
      <c r="F2" s="23">
        <v>0</v>
      </c>
      <c r="G2" s="2">
        <v>31</v>
      </c>
    </row>
    <row r="3" spans="1:8" x14ac:dyDescent="0.3">
      <c r="A3" s="6">
        <v>1</v>
      </c>
      <c r="B3" s="2" t="s">
        <v>6</v>
      </c>
      <c r="C3" s="2" t="s">
        <v>12</v>
      </c>
      <c r="D3" s="2">
        <f>24*31</f>
        <v>744</v>
      </c>
      <c r="E3">
        <f t="shared" ref="E3:E5" si="0">D3/12</f>
        <v>62</v>
      </c>
      <c r="F3" s="2">
        <v>31</v>
      </c>
      <c r="G3" s="2">
        <v>31</v>
      </c>
    </row>
    <row r="4" spans="1:8" x14ac:dyDescent="0.3">
      <c r="A4" s="6">
        <v>1</v>
      </c>
      <c r="B4" s="2" t="s">
        <v>7</v>
      </c>
      <c r="C4" s="2" t="s">
        <v>13</v>
      </c>
      <c r="D4" s="2">
        <f>24*31</f>
        <v>744</v>
      </c>
      <c r="E4">
        <f t="shared" si="0"/>
        <v>62</v>
      </c>
      <c r="F4" s="2">
        <v>62</v>
      </c>
      <c r="G4" s="2">
        <v>0</v>
      </c>
    </row>
    <row r="5" spans="1:8" x14ac:dyDescent="0.3">
      <c r="A5" s="6">
        <v>1</v>
      </c>
      <c r="B5" s="2" t="s">
        <v>8</v>
      </c>
      <c r="C5" s="2" t="s">
        <v>14</v>
      </c>
      <c r="D5" s="2">
        <f>(24*31)+(24*31)</f>
        <v>1488</v>
      </c>
      <c r="E5">
        <f t="shared" si="0"/>
        <v>124</v>
      </c>
      <c r="F5" s="2">
        <v>62</v>
      </c>
      <c r="G5" s="2">
        <v>62</v>
      </c>
    </row>
    <row r="6" spans="1:8" x14ac:dyDescent="0.3">
      <c r="A6" s="6">
        <v>1</v>
      </c>
      <c r="B6" s="2" t="s">
        <v>9</v>
      </c>
      <c r="C6" s="2" t="s">
        <v>15</v>
      </c>
      <c r="D6" s="2"/>
      <c r="H6">
        <v>12</v>
      </c>
    </row>
    <row r="7" spans="1:8" x14ac:dyDescent="0.3">
      <c r="A7" s="6">
        <f>SUM(A2:A6)</f>
        <v>5</v>
      </c>
      <c r="B7" s="2" t="s">
        <v>27</v>
      </c>
      <c r="C7" s="2"/>
      <c r="D7" s="2">
        <f>SUM(D2:D6)</f>
        <v>3348</v>
      </c>
      <c r="E7">
        <f>SUM(E2:E6)</f>
        <v>279</v>
      </c>
      <c r="F7">
        <f t="shared" ref="F7:G7" si="1">SUM(F2:F6)</f>
        <v>155</v>
      </c>
      <c r="G7">
        <f t="shared" si="1"/>
        <v>124</v>
      </c>
    </row>
    <row r="8" spans="1:8" x14ac:dyDescent="0.3">
      <c r="G8">
        <f>+F7+G7</f>
        <v>279</v>
      </c>
    </row>
  </sheetData>
  <phoneticPr fontId="3" type="noConversion"/>
  <dataValidations count="1">
    <dataValidation type="list" allowBlank="1" showInputMessage="1" showErrorMessage="1" sqref="D6" xr:uid="{CD03CB39-6E07-4953-B13C-E12BDB29CD37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Rota</vt:lpstr>
      <vt:lpstr>Emp DB &amp; Assign</vt:lpstr>
      <vt:lpstr>Emp Hours Dashboard</vt:lpstr>
      <vt:lpstr>Patient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Adil Shahzad</dc:creator>
  <cp:lastModifiedBy>Muhammad Adil Shahzad</cp:lastModifiedBy>
  <dcterms:created xsi:type="dcterms:W3CDTF">2022-08-19T06:21:11Z</dcterms:created>
  <dcterms:modified xsi:type="dcterms:W3CDTF">2022-08-19T11:20:29Z</dcterms:modified>
</cp:coreProperties>
</file>