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ac\Documents\UP\EfectosVisuales\"/>
    </mc:Choice>
  </mc:AlternateContent>
  <bookViews>
    <workbookView xWindow="0" yWindow="0" windowWidth="23040" windowHeight="906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24" i="1"/>
  <c r="K25" i="1"/>
  <c r="K26" i="1"/>
  <c r="K16" i="1"/>
  <c r="B16" i="1"/>
  <c r="E17" i="1"/>
  <c r="E18" i="1"/>
  <c r="E19" i="1"/>
  <c r="E20" i="1"/>
  <c r="H21" i="1"/>
  <c r="H22" i="1"/>
  <c r="H24" i="1"/>
  <c r="H25" i="1"/>
  <c r="H26" i="1"/>
  <c r="H27" i="1"/>
  <c r="H28" i="1"/>
  <c r="H29" i="1"/>
  <c r="H30" i="1"/>
  <c r="H31" i="1"/>
  <c r="D30" i="1" l="1"/>
  <c r="G30" i="1" s="1"/>
  <c r="D31" i="1"/>
  <c r="G31" i="1" s="1"/>
  <c r="D27" i="1"/>
  <c r="G27" i="1" s="1"/>
  <c r="D28" i="1"/>
  <c r="G28" i="1" s="1"/>
  <c r="D29" i="1"/>
  <c r="G29" i="1" s="1"/>
  <c r="F17" i="1"/>
  <c r="D17" i="1" s="1"/>
  <c r="G17" i="1" s="1"/>
  <c r="H17" i="1" s="1"/>
  <c r="F18" i="1"/>
  <c r="F19" i="1"/>
  <c r="F20" i="1"/>
  <c r="F16" i="1"/>
  <c r="O16" i="1"/>
  <c r="Q16" i="1" s="1"/>
  <c r="E2" i="1" l="1"/>
  <c r="B17" i="1" l="1"/>
  <c r="B18" i="1"/>
  <c r="B19" i="1"/>
  <c r="B20" i="1"/>
  <c r="B21" i="1"/>
  <c r="B22" i="1"/>
  <c r="B23" i="1"/>
  <c r="B24" i="1"/>
  <c r="B25" i="1"/>
  <c r="B26" i="1"/>
  <c r="P6" i="1" l="1"/>
  <c r="O17" i="1" l="1"/>
  <c r="Q17" i="1" s="1"/>
  <c r="O18" i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N2" i="1"/>
  <c r="M2" i="1" s="1"/>
  <c r="N3" i="1"/>
  <c r="N4" i="1"/>
  <c r="M4" i="1" s="1"/>
  <c r="N5" i="1"/>
  <c r="M5" i="1" s="1"/>
  <c r="N6" i="1"/>
  <c r="M6" i="1" s="1"/>
  <c r="N7" i="1"/>
  <c r="M7" i="1" s="1"/>
  <c r="N8" i="1"/>
  <c r="N9" i="1"/>
  <c r="N10" i="1"/>
  <c r="N11" i="1"/>
  <c r="M11" i="1" s="1"/>
  <c r="N12" i="1"/>
  <c r="M3" i="1"/>
  <c r="M10" i="1"/>
  <c r="N16" i="1"/>
  <c r="P16" i="1" s="1"/>
  <c r="N17" i="1"/>
  <c r="N18" i="1"/>
  <c r="N19" i="1"/>
  <c r="P19" i="1" s="1"/>
  <c r="N20" i="1"/>
  <c r="N21" i="1"/>
  <c r="P21" i="1" s="1"/>
  <c r="N22" i="1"/>
  <c r="N23" i="1"/>
  <c r="N24" i="1"/>
  <c r="P24" i="1" s="1"/>
  <c r="N25" i="1"/>
  <c r="P25" i="1" s="1"/>
  <c r="N26" i="1"/>
  <c r="D16" i="1"/>
  <c r="G16" i="1" s="1"/>
  <c r="H16" i="1" s="1"/>
  <c r="E16" i="1" s="1"/>
  <c r="D18" i="1"/>
  <c r="G18" i="1" s="1"/>
  <c r="H18" i="1" s="1"/>
  <c r="D19" i="1"/>
  <c r="G19" i="1" s="1"/>
  <c r="H19" i="1" s="1"/>
  <c r="D20" i="1"/>
  <c r="G20" i="1" s="1"/>
  <c r="H20" i="1" s="1"/>
  <c r="D21" i="1"/>
  <c r="G21" i="1" s="1"/>
  <c r="D22" i="1"/>
  <c r="G22" i="1" s="1"/>
  <c r="D23" i="1"/>
  <c r="G23" i="1" s="1"/>
  <c r="H23" i="1" s="1"/>
  <c r="D24" i="1"/>
  <c r="G24" i="1" s="1"/>
  <c r="D25" i="1"/>
  <c r="G25" i="1" s="1"/>
  <c r="D26" i="1"/>
  <c r="G26" i="1" s="1"/>
  <c r="Q2" i="1"/>
  <c r="M9" i="1"/>
  <c r="M12" i="1"/>
  <c r="M8" i="1"/>
  <c r="E5" i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K9" i="1"/>
  <c r="K10" i="1"/>
  <c r="L10" i="1" s="1"/>
  <c r="K11" i="1"/>
  <c r="L11" i="1" s="1"/>
  <c r="K12" i="1"/>
  <c r="L12" i="1" s="1"/>
  <c r="L8" i="1"/>
  <c r="L9" i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/>
  <c r="E3" i="1"/>
  <c r="E4" i="1"/>
  <c r="E6" i="1"/>
  <c r="E7" i="1"/>
  <c r="E8" i="1"/>
  <c r="E9" i="1"/>
  <c r="E10" i="1"/>
  <c r="E11" i="1"/>
  <c r="E12" i="1"/>
  <c r="B3" i="1"/>
  <c r="Q18" i="1" l="1"/>
  <c r="M18" i="1"/>
  <c r="M16" i="1"/>
  <c r="M22" i="1"/>
  <c r="M20" i="1"/>
  <c r="M24" i="1"/>
  <c r="M21" i="1"/>
  <c r="M26" i="1"/>
  <c r="P22" i="1"/>
  <c r="M25" i="1"/>
  <c r="M17" i="1"/>
  <c r="P20" i="1"/>
  <c r="P26" i="1"/>
  <c r="M19" i="1"/>
  <c r="P18" i="1"/>
  <c r="M23" i="1"/>
  <c r="P23" i="1"/>
  <c r="P17" i="1"/>
</calcChain>
</file>

<file path=xl/sharedStrings.xml><?xml version="1.0" encoding="utf-8"?>
<sst xmlns="http://schemas.openxmlformats.org/spreadsheetml/2006/main" count="30" uniqueCount="23">
  <si>
    <t>Constantes</t>
  </si>
  <si>
    <t>Gravedad</t>
  </si>
  <si>
    <t>PI</t>
  </si>
  <si>
    <t>Velocidad</t>
  </si>
  <si>
    <t>Altura Máx.</t>
  </si>
  <si>
    <t>Tiempo As.</t>
  </si>
  <si>
    <t>Frames</t>
  </si>
  <si>
    <t>Emisores</t>
  </si>
  <si>
    <t>RangoFrames</t>
  </si>
  <si>
    <t>FrameStep</t>
  </si>
  <si>
    <t>Altura</t>
  </si>
  <si>
    <t>Tiempo</t>
  </si>
  <si>
    <t>Segs</t>
  </si>
  <si>
    <t>Animaciones</t>
  </si>
  <si>
    <t>Inicio</t>
  </si>
  <si>
    <t>Fin</t>
  </si>
  <si>
    <t>Alcance</t>
  </si>
  <si>
    <t>Ángulo</t>
  </si>
  <si>
    <t>altura</t>
  </si>
  <si>
    <t>VelocidadX</t>
  </si>
  <si>
    <t>VelocidadY</t>
  </si>
  <si>
    <t>VelAbs</t>
  </si>
  <si>
    <t>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</si>
</sst>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26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D1:G12" totalsRowShown="0" dataDxfId="25">
  <autoFilter ref="D1:G12"/>
  <tableColumns count="4">
    <tableColumn id="1" name="Velocidad" dataDxfId="24"/>
    <tableColumn id="2" name="Altura Máx." dataDxfId="23">
      <calculatedColumnFormula>(POWER(Tabla2[[#This Row],[Velocidad]],2))/(2*$B$2)</calculatedColumnFormula>
    </tableColumn>
    <tableColumn id="3" name="Tiempo As." dataDxfId="22">
      <calculatedColumnFormula>Tabla2[[#This Row],[Velocidad]]/$B$2</calculatedColumnFormula>
    </tableColumn>
    <tableColumn id="4" name="Frames" dataDxfId="21">
      <calculatedColumnFormula>Tabla2[[#This Row],[Tiempo As.]]*30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I1:N12" totalsRowShown="0" dataDxfId="20">
  <autoFilter ref="I1:N12"/>
  <tableColumns count="6">
    <tableColumn id="1" name="Emisores" dataDxfId="19"/>
    <tableColumn id="6" name="Tiempo" dataDxfId="18"/>
    <tableColumn id="2" name="RangoFrames" dataDxfId="17">
      <calculatedColumnFormula>Tabla3[[#This Row],[Tiempo]]*30</calculatedColumnFormula>
    </tableColumn>
    <tableColumn id="3" name="FrameStep" dataDxfId="16">
      <calculatedColumnFormula>Tabla3[[#This Row],[RangoFrames]]/Tabla3[[#This Row],[Emisores]]</calculatedColumnFormula>
    </tableColumn>
    <tableColumn id="4" name="Altura" dataDxfId="15">
      <calculatedColumnFormula>POWER(Tabla3[[#This Row],[Velocidad]],2)/(2*$B$2)</calculatedColumnFormula>
    </tableColumn>
    <tableColumn id="5" name="Velocidad" dataDxfId="14">
      <calculatedColumnFormula>$B$2*(Tabla3[[#This Row],[Tiempo]]/2)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P1:Q2" totalsRowShown="0">
  <autoFilter ref="P1:Q2"/>
  <tableColumns count="2">
    <tableColumn id="1" name="Frames"/>
    <tableColumn id="2" name="Segs">
      <calculatedColumnFormula>Tabla4[Frames]/30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D15:H31" totalsRowShown="0" dataDxfId="13">
  <autoFilter ref="D15:H31"/>
  <tableColumns count="5">
    <tableColumn id="2" name="Velocidad" dataDxfId="12">
      <calculatedColumnFormula>SQRT(2*$B$2*Tabla5[[#This Row],[Altura]])</calculatedColumnFormula>
    </tableColumn>
    <tableColumn id="5" name="Restantes" dataDxfId="11">
      <calculatedColumnFormula>826-Tabla5[[#This Row],[Frames]]</calculatedColumnFormula>
    </tableColumn>
    <tableColumn id="1" name="Altura" dataDxfId="10">
      <calculatedColumnFormula>POWER(C16,2)</calculatedColumnFormula>
    </tableColumn>
    <tableColumn id="3" name="Tiempo" dataDxfId="9">
      <calculatedColumnFormula>Tabla5[[#This Row],[Velocidad]]/$B$2</calculatedColumnFormula>
    </tableColumn>
    <tableColumn id="4" name="Frames" dataDxfId="0">
      <calculatedColumnFormula>Tabla5[[#This Row],[Tiempo]]*60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K15:Q26" totalsRowShown="0" dataDxfId="8">
  <autoFilter ref="K15:Q26"/>
  <tableColumns count="7">
    <tableColumn id="1" name="Alcance" dataDxfId="7">
      <calculatedColumnFormula>2*B16</calculatedColumnFormula>
    </tableColumn>
    <tableColumn id="2" name="Tiempo" dataDxfId="6"/>
    <tableColumn id="3" name="Ángulo" dataDxfId="5">
      <calculatedColumnFormula>(ATAN(Tabla6[[#This Row],[VelocidadY]]/Tabla6[[#This Row],[VelocidadX]]))*180/$B$3</calculatedColumnFormula>
    </tableColumn>
    <tableColumn id="4" name="VelocidadX" dataDxfId="4">
      <calculatedColumnFormula>Tabla6[[#This Row],[Alcance]]/Tabla6[[#This Row],[Tiempo]]</calculatedColumnFormula>
    </tableColumn>
    <tableColumn id="6" name="VelocidadY" dataDxfId="3">
      <calculatedColumnFormula>$B$2*(Tabla6[[#This Row],[Tiempo]]/2)</calculatedColumnFormula>
    </tableColumn>
    <tableColumn id="7" name="VelAbs" dataDxfId="2">
      <calculatedColumnFormula>SQRT(POWER(Tabla6[[#This Row],[VelocidadX]],2)+POWER(Tabla6[[#This Row],[VelocidadY]],2))</calculatedColumnFormula>
    </tableColumn>
    <tableColumn id="5" name="altura" dataDxfId="1">
      <calculatedColumnFormula>(POWER(Tabla6[[#This Row],[VelocidadY]],2))/(2*$B$2)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K10" workbookViewId="0">
      <selection activeCell="L16" sqref="L16:L26"/>
    </sheetView>
  </sheetViews>
  <sheetFormatPr baseColWidth="10" defaultRowHeight="14.4" x14ac:dyDescent="0.3"/>
  <cols>
    <col min="5" max="5" width="12.6640625" customWidth="1"/>
    <col min="6" max="6" width="12.21875" customWidth="1"/>
    <col min="11" max="11" width="14.21875" customWidth="1"/>
  </cols>
  <sheetData>
    <row r="1" spans="1:17" x14ac:dyDescent="0.3">
      <c r="A1" s="3" t="s">
        <v>0</v>
      </c>
      <c r="B1" s="3"/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11</v>
      </c>
      <c r="K1" t="s">
        <v>8</v>
      </c>
      <c r="L1" t="s">
        <v>9</v>
      </c>
      <c r="M1" t="s">
        <v>10</v>
      </c>
      <c r="N1" t="s">
        <v>3</v>
      </c>
      <c r="P1" t="s">
        <v>6</v>
      </c>
      <c r="Q1" t="s">
        <v>12</v>
      </c>
    </row>
    <row r="2" spans="1:17" x14ac:dyDescent="0.3">
      <c r="A2" t="s">
        <v>1</v>
      </c>
      <c r="B2">
        <v>9.8000000000000007</v>
      </c>
      <c r="D2" s="1">
        <v>21.1</v>
      </c>
      <c r="E2" s="1">
        <f>(POWER(Tabla2[[#This Row],[Velocidad]],2))/(2*$B$2)</f>
        <v>22.714795918367347</v>
      </c>
      <c r="F2" s="1">
        <f>Tabla2[[#This Row],[Velocidad]]/$B$2</f>
        <v>2.1530612244897958</v>
      </c>
      <c r="G2" s="1">
        <f>Tabla2[[#This Row],[Tiempo As.]]*30</f>
        <v>64.591836734693871</v>
      </c>
      <c r="H2" s="1"/>
      <c r="I2" s="1">
        <v>12</v>
      </c>
      <c r="J2" s="1">
        <v>4</v>
      </c>
      <c r="K2" s="1">
        <f>Tabla3[[#This Row],[Tiempo]]*30</f>
        <v>120</v>
      </c>
      <c r="L2" s="1">
        <f>Tabla3[[#This Row],[RangoFrames]]/Tabla3[[#This Row],[Emisores]]</f>
        <v>10</v>
      </c>
      <c r="M2" s="1">
        <f>POWER(Tabla3[[#This Row],[Velocidad]],2)/(2*$B$2)</f>
        <v>19.600000000000001</v>
      </c>
      <c r="N2" s="1">
        <f>$B$2*(Tabla3[[#This Row],[Tiempo]]/2)</f>
        <v>19.600000000000001</v>
      </c>
      <c r="O2" s="1"/>
      <c r="P2">
        <v>208</v>
      </c>
      <c r="Q2">
        <f>Tabla4[Frames]/30</f>
        <v>6.9333333333333336</v>
      </c>
    </row>
    <row r="3" spans="1:17" x14ac:dyDescent="0.3">
      <c r="A3" t="s">
        <v>2</v>
      </c>
      <c r="B3">
        <f>PI()</f>
        <v>3.1415926535897931</v>
      </c>
      <c r="D3" s="1">
        <v>8</v>
      </c>
      <c r="E3" s="1">
        <f>(POWER(Tabla2[[#This Row],[Velocidad]],2))/(2*$B$2)</f>
        <v>3.2653061224489792</v>
      </c>
      <c r="F3" s="1">
        <f>Tabla2[[#This Row],[Velocidad]]/$B$2</f>
        <v>0.81632653061224481</v>
      </c>
      <c r="G3" s="1">
        <f>Tabla2[[#This Row],[Tiempo As.]]*30</f>
        <v>24.489795918367346</v>
      </c>
      <c r="H3" s="1"/>
      <c r="I3" s="1"/>
      <c r="J3" s="1">
        <v>3</v>
      </c>
      <c r="K3" s="1">
        <f>Tabla3[[#This Row],[Tiempo]]*30</f>
        <v>90</v>
      </c>
      <c r="L3" s="1" t="e">
        <f>Tabla3[[#This Row],[RangoFrames]]/Tabla3[[#This Row],[Emisores]]</f>
        <v>#DIV/0!</v>
      </c>
      <c r="M3" s="1">
        <f>POWER(Tabla3[[#This Row],[Velocidad]],2)/(2*$B$2)</f>
        <v>11.025</v>
      </c>
      <c r="N3" s="1">
        <f>$B$2*(Tabla3[[#This Row],[Tiempo]]/2)</f>
        <v>14.700000000000001</v>
      </c>
      <c r="O3" s="1"/>
    </row>
    <row r="4" spans="1:17" x14ac:dyDescent="0.3">
      <c r="D4" s="1">
        <v>22.5</v>
      </c>
      <c r="E4" s="1">
        <f>(POWER(Tabla2[[#This Row],[Velocidad]],2))/(2*$B$2)</f>
        <v>25.829081632653061</v>
      </c>
      <c r="F4" s="1">
        <f>Tabla2[[#This Row],[Velocidad]]/$B$2</f>
        <v>2.2959183673469385</v>
      </c>
      <c r="G4" s="1">
        <f>Tabla2[[#This Row],[Tiempo As.]]*30</f>
        <v>68.877551020408163</v>
      </c>
      <c r="H4" s="1"/>
      <c r="I4" s="1"/>
      <c r="J4" s="1">
        <v>3.1</v>
      </c>
      <c r="K4" s="1">
        <f>Tabla3[[#This Row],[Tiempo]]*30</f>
        <v>93</v>
      </c>
      <c r="L4" s="1" t="e">
        <f>Tabla3[[#This Row],[RangoFrames]]/Tabla3[[#This Row],[Emisores]]</f>
        <v>#DIV/0!</v>
      </c>
      <c r="M4" s="1">
        <f>POWER(Tabla3[[#This Row],[Velocidad]],2)/(2*$B$2)</f>
        <v>11.772250000000001</v>
      </c>
      <c r="N4" s="1">
        <f>$B$2*(Tabla3[[#This Row],[Tiempo]]/2)</f>
        <v>15.190000000000001</v>
      </c>
      <c r="O4" s="1"/>
    </row>
    <row r="5" spans="1:17" x14ac:dyDescent="0.3">
      <c r="A5" s="3" t="s">
        <v>13</v>
      </c>
      <c r="B5" s="3"/>
      <c r="D5" s="1">
        <v>5</v>
      </c>
      <c r="E5" s="1">
        <f>(POWER(Tabla2[[#This Row],[Velocidad]],2))/(2*$B$2)</f>
        <v>1.2755102040816326</v>
      </c>
      <c r="F5" s="1">
        <f>Tabla2[[#This Row],[Velocidad]]/$B$2</f>
        <v>0.51020408163265307</v>
      </c>
      <c r="G5" s="1">
        <f>Tabla2[[#This Row],[Tiempo As.]]*30</f>
        <v>15.306122448979592</v>
      </c>
      <c r="H5" s="1"/>
      <c r="I5" s="1">
        <v>5</v>
      </c>
      <c r="J5" s="1">
        <v>3.5</v>
      </c>
      <c r="K5" s="1">
        <f>Tabla3[[#This Row],[Tiempo]]*30</f>
        <v>105</v>
      </c>
      <c r="L5" s="1">
        <f>Tabla3[[#This Row],[RangoFrames]]/Tabla3[[#This Row],[Emisores]]</f>
        <v>21</v>
      </c>
      <c r="M5" s="1">
        <f>POWER(Tabla3[[#This Row],[Velocidad]],2)/(2*$B$2)</f>
        <v>15.006250000000001</v>
      </c>
      <c r="N5" s="1">
        <f>$B$2*(Tabla3[[#This Row],[Tiempo]]/2)</f>
        <v>17.150000000000002</v>
      </c>
      <c r="O5" s="1"/>
      <c r="P5">
        <v>618</v>
      </c>
      <c r="Q5">
        <v>826</v>
      </c>
    </row>
    <row r="6" spans="1:17" x14ac:dyDescent="0.3">
      <c r="A6" t="s">
        <v>14</v>
      </c>
      <c r="B6" t="s">
        <v>15</v>
      </c>
      <c r="D6" s="1"/>
      <c r="E6" s="1">
        <f>(POWER(Tabla2[[#This Row],[Velocidad]],2))/(2*$B$2)</f>
        <v>0</v>
      </c>
      <c r="F6" s="1">
        <f>Tabla2[[#This Row],[Velocidad]]/$B$2</f>
        <v>0</v>
      </c>
      <c r="G6" s="1">
        <f>Tabla2[[#This Row],[Tiempo As.]]*30</f>
        <v>0</v>
      </c>
      <c r="H6" s="1"/>
      <c r="I6" s="1"/>
      <c r="J6" s="1"/>
      <c r="K6" s="1">
        <f>Tabla3[[#This Row],[Tiempo]]*30</f>
        <v>0</v>
      </c>
      <c r="L6" s="1" t="e">
        <f>Tabla3[[#This Row],[RangoFrames]]/Tabla3[[#This Row],[Emisores]]</f>
        <v>#DIV/0!</v>
      </c>
      <c r="M6" s="1">
        <f>POWER(Tabla3[[#This Row],[Velocidad]],2)/(2*$B$2)</f>
        <v>0</v>
      </c>
      <c r="N6" s="1">
        <f>$B$2*(Tabla3[[#This Row],[Tiempo]]/2)</f>
        <v>0</v>
      </c>
      <c r="O6" s="1"/>
      <c r="P6">
        <f>Q5-P5</f>
        <v>208</v>
      </c>
    </row>
    <row r="7" spans="1:17" x14ac:dyDescent="0.3">
      <c r="D7" s="1"/>
      <c r="E7" s="1">
        <f>(POWER(Tabla2[[#This Row],[Velocidad]],2))/(2*$B$2)</f>
        <v>0</v>
      </c>
      <c r="F7" s="1">
        <f>Tabla2[[#This Row],[Velocidad]]/$B$2</f>
        <v>0</v>
      </c>
      <c r="G7" s="1">
        <f>Tabla2[[#This Row],[Tiempo As.]]*30</f>
        <v>0</v>
      </c>
      <c r="H7" s="1"/>
      <c r="I7" s="1"/>
      <c r="J7" s="1"/>
      <c r="K7" s="1">
        <f>Tabla3[[#This Row],[Tiempo]]*30</f>
        <v>0</v>
      </c>
      <c r="L7" s="1" t="e">
        <f>Tabla3[[#This Row],[RangoFrames]]/Tabla3[[#This Row],[Emisores]]</f>
        <v>#DIV/0!</v>
      </c>
      <c r="M7" s="1">
        <f>POWER(Tabla3[[#This Row],[Velocidad]],2)/(2*$B$2)</f>
        <v>0</v>
      </c>
      <c r="N7" s="1">
        <f>$B$2*(Tabla3[[#This Row],[Tiempo]]/2)</f>
        <v>0</v>
      </c>
      <c r="O7" s="2"/>
      <c r="Q7">
        <v>386</v>
      </c>
    </row>
    <row r="8" spans="1:17" x14ac:dyDescent="0.3">
      <c r="D8" s="1"/>
      <c r="E8" s="1">
        <f>(POWER(Tabla2[[#This Row],[Velocidad]],2))/(2*$B$2)</f>
        <v>0</v>
      </c>
      <c r="F8" s="1">
        <f>Tabla2[[#This Row],[Velocidad]]/$B$2</f>
        <v>0</v>
      </c>
      <c r="G8" s="1">
        <f>Tabla2[[#This Row],[Tiempo As.]]*30</f>
        <v>0</v>
      </c>
      <c r="H8" s="1"/>
      <c r="I8" s="1"/>
      <c r="J8" s="1"/>
      <c r="K8" s="1">
        <f>Tabla3[[#This Row],[Tiempo]]*30</f>
        <v>0</v>
      </c>
      <c r="L8" s="1" t="e">
        <f>Tabla3[[#This Row],[RangoFrames]]/Tabla3[[#This Row],[Emisores]]</f>
        <v>#DIV/0!</v>
      </c>
      <c r="M8" s="1">
        <f>POWER(Tabla3[[#This Row],[Velocidad]],2)/(2*$B$2)</f>
        <v>0</v>
      </c>
      <c r="N8" s="1">
        <f>$B$2*(Tabla3[[#This Row],[Tiempo]]/2)</f>
        <v>0</v>
      </c>
      <c r="O8" s="1"/>
    </row>
    <row r="9" spans="1:17" x14ac:dyDescent="0.3">
      <c r="D9" s="1"/>
      <c r="E9" s="1">
        <f>(POWER(Tabla2[[#This Row],[Velocidad]],2))/(2*$B$2)</f>
        <v>0</v>
      </c>
      <c r="F9" s="1">
        <f>Tabla2[[#This Row],[Velocidad]]/$B$2</f>
        <v>0</v>
      </c>
      <c r="G9" s="1">
        <f>Tabla2[[#This Row],[Tiempo As.]]*30</f>
        <v>0</v>
      </c>
      <c r="H9" s="1"/>
      <c r="I9" s="1"/>
      <c r="J9" s="1"/>
      <c r="K9" s="1">
        <f>Tabla3[[#This Row],[Tiempo]]*30</f>
        <v>0</v>
      </c>
      <c r="L9" s="1" t="e">
        <f>Tabla3[[#This Row],[RangoFrames]]/Tabla3[[#This Row],[Emisores]]</f>
        <v>#DIV/0!</v>
      </c>
      <c r="M9" s="1">
        <f>POWER(Tabla3[[#This Row],[Velocidad]],2)/(2*$B$2)</f>
        <v>0</v>
      </c>
      <c r="N9" s="1">
        <f>$B$2*(Tabla3[[#This Row],[Tiempo]]/2)</f>
        <v>0</v>
      </c>
      <c r="O9" s="1"/>
    </row>
    <row r="10" spans="1:17" x14ac:dyDescent="0.3">
      <c r="D10" s="1"/>
      <c r="E10" s="1">
        <f>(POWER(Tabla2[[#This Row],[Velocidad]],2))/(2*$B$2)</f>
        <v>0</v>
      </c>
      <c r="F10" s="1">
        <f>Tabla2[[#This Row],[Velocidad]]/$B$2</f>
        <v>0</v>
      </c>
      <c r="G10" s="1">
        <f>Tabla2[[#This Row],[Tiempo As.]]*30</f>
        <v>0</v>
      </c>
      <c r="H10" s="1"/>
      <c r="I10" s="1"/>
      <c r="J10" s="1"/>
      <c r="K10" s="1">
        <f>Tabla3[[#This Row],[Tiempo]]*30</f>
        <v>0</v>
      </c>
      <c r="L10" s="1" t="e">
        <f>Tabla3[[#This Row],[RangoFrames]]/Tabla3[[#This Row],[Emisores]]</f>
        <v>#DIV/0!</v>
      </c>
      <c r="M10" s="1">
        <f>POWER(Tabla3[[#This Row],[Velocidad]],2)/(2*$B$2)</f>
        <v>0</v>
      </c>
      <c r="N10" s="1">
        <f>$B$2*(Tabla3[[#This Row],[Tiempo]]/2)</f>
        <v>0</v>
      </c>
      <c r="O10" s="1"/>
    </row>
    <row r="11" spans="1:17" x14ac:dyDescent="0.3">
      <c r="D11" s="1"/>
      <c r="E11" s="1">
        <f>(POWER(Tabla2[[#This Row],[Velocidad]],2))/(2*$B$2)</f>
        <v>0</v>
      </c>
      <c r="F11" s="1">
        <f>Tabla2[[#This Row],[Velocidad]]/$B$2</f>
        <v>0</v>
      </c>
      <c r="G11" s="1">
        <f>Tabla2[[#This Row],[Tiempo As.]]*30</f>
        <v>0</v>
      </c>
      <c r="H11" s="1"/>
      <c r="I11" s="1"/>
      <c r="J11" s="1"/>
      <c r="K11" s="1">
        <f>Tabla3[[#This Row],[Tiempo]]*30</f>
        <v>0</v>
      </c>
      <c r="L11" s="1" t="e">
        <f>Tabla3[[#This Row],[RangoFrames]]/Tabla3[[#This Row],[Emisores]]</f>
        <v>#DIV/0!</v>
      </c>
      <c r="M11" s="1">
        <f>POWER(Tabla3[[#This Row],[Velocidad]],2)/(2*$B$2)</f>
        <v>0</v>
      </c>
      <c r="N11" s="1">
        <f>$B$2*(Tabla3[[#This Row],[Tiempo]]/2)</f>
        <v>0</v>
      </c>
      <c r="O11" s="1"/>
    </row>
    <row r="12" spans="1:17" x14ac:dyDescent="0.3">
      <c r="D12" s="1"/>
      <c r="E12" s="1">
        <f>(POWER(Tabla2[[#This Row],[Velocidad]],2))/(2*$B$2)</f>
        <v>0</v>
      </c>
      <c r="F12" s="1">
        <f>Tabla2[[#This Row],[Velocidad]]/$B$2</f>
        <v>0</v>
      </c>
      <c r="G12" s="1">
        <f>Tabla2[[#This Row],[Tiempo As.]]*30</f>
        <v>0</v>
      </c>
      <c r="H12" s="1"/>
      <c r="I12" s="1"/>
      <c r="J12" s="1"/>
      <c r="K12" s="1">
        <f>Tabla3[[#This Row],[Tiempo]]*30</f>
        <v>0</v>
      </c>
      <c r="L12" s="1" t="e">
        <f>Tabla3[[#This Row],[RangoFrames]]/Tabla3[[#This Row],[Emisores]]</f>
        <v>#DIV/0!</v>
      </c>
      <c r="M12" s="1">
        <f>POWER(Tabla3[[#This Row],[Velocidad]],2)/(2*$B$2)</f>
        <v>0</v>
      </c>
      <c r="N12" s="1">
        <f>$B$2*(Tabla3[[#This Row],[Tiempo]]/2)</f>
        <v>0</v>
      </c>
      <c r="O12" s="1"/>
    </row>
    <row r="15" spans="1:17" x14ac:dyDescent="0.3">
      <c r="D15" t="s">
        <v>3</v>
      </c>
      <c r="E15" t="s">
        <v>22</v>
      </c>
      <c r="F15" t="s">
        <v>10</v>
      </c>
      <c r="G15" t="s">
        <v>11</v>
      </c>
      <c r="H15" t="s">
        <v>6</v>
      </c>
      <c r="K15" t="s">
        <v>16</v>
      </c>
      <c r="L15" t="s">
        <v>11</v>
      </c>
      <c r="M15" t="s">
        <v>17</v>
      </c>
      <c r="N15" t="s">
        <v>19</v>
      </c>
      <c r="O15" t="s">
        <v>20</v>
      </c>
      <c r="P15" t="s">
        <v>21</v>
      </c>
      <c r="Q15" t="s">
        <v>18</v>
      </c>
    </row>
    <row r="16" spans="1:17" x14ac:dyDescent="0.3">
      <c r="A16">
        <v>12</v>
      </c>
      <c r="B16">
        <f>A16*SIN(PI()/3)</f>
        <v>10.392304845413264</v>
      </c>
      <c r="C16">
        <v>2</v>
      </c>
      <c r="D16" s="1">
        <f>SQRT(2*$B$2*Tabla5[[#This Row],[Altura]])</f>
        <v>8.8543774484714621</v>
      </c>
      <c r="E16" s="1">
        <f>908-Tabla5[[#This Row],[Frames]]</f>
        <v>853.7895258256849</v>
      </c>
      <c r="F16" s="1">
        <f>POWER(C16,2)</f>
        <v>4</v>
      </c>
      <c r="G16" s="1">
        <f>Tabla5[[#This Row],[Velocidad]]/$B$2</f>
        <v>0.90350790290525118</v>
      </c>
      <c r="H16" s="1">
        <f>Tabla5[[#This Row],[Tiempo]]*60</f>
        <v>54.210474174315074</v>
      </c>
      <c r="J16" s="1"/>
      <c r="K16" s="1">
        <f>2*B16</f>
        <v>20.784609690826528</v>
      </c>
      <c r="L16" s="1">
        <v>2</v>
      </c>
      <c r="M16" s="1">
        <f>(ATAN(Tabla6[[#This Row],[VelocidadY]]/Tabla6[[#This Row],[VelocidadX]]))*180/$B$3</f>
        <v>43.31981342945366</v>
      </c>
      <c r="N16" s="1">
        <f>Tabla6[[#This Row],[Alcance]]/Tabla6[[#This Row],[Tiempo]]</f>
        <v>10.392304845413264</v>
      </c>
      <c r="O16" s="1">
        <f>$B$2*(Tabla6[[#This Row],[Tiempo]]/2)</f>
        <v>9.8000000000000007</v>
      </c>
      <c r="P16" s="1">
        <f>SQRT(POWER(Tabla6[[#This Row],[VelocidadX]],2)+POWER(Tabla6[[#This Row],[VelocidadY]],2))</f>
        <v>14.284257068535277</v>
      </c>
      <c r="Q16" s="1">
        <f>(POWER(Tabla6[[#This Row],[VelocidadY]],2))/(2*$B$2)</f>
        <v>4.9000000000000004</v>
      </c>
    </row>
    <row r="17" spans="1:17" x14ac:dyDescent="0.3">
      <c r="A17">
        <v>14</v>
      </c>
      <c r="B17">
        <f t="shared" ref="B17:B26" si="0">A17*SIN(PI()/3)</f>
        <v>12.124355652982141</v>
      </c>
      <c r="C17">
        <v>3.5</v>
      </c>
      <c r="D17" s="1">
        <f>SQRT(2*$B$2*Tabla5[[#This Row],[Altura]])</f>
        <v>15.495160534825059</v>
      </c>
      <c r="E17" s="1">
        <f>908-Tabla5[[#This Row],[Frames]]</f>
        <v>813.13167019494858</v>
      </c>
      <c r="F17" s="1">
        <f t="shared" ref="F17:F20" si="1">POWER(C17,2)</f>
        <v>12.25</v>
      </c>
      <c r="G17" s="1">
        <f>Tabla5[[#This Row],[Velocidad]]/$B$2</f>
        <v>1.5811388300841895</v>
      </c>
      <c r="H17" s="1">
        <f>Tabla5[[#This Row],[Tiempo]]*60</f>
        <v>94.868329805051374</v>
      </c>
      <c r="J17" s="1"/>
      <c r="K17" s="1">
        <f t="shared" ref="K17:K26" si="2">2*B17</f>
        <v>24.248711305964282</v>
      </c>
      <c r="L17" s="1">
        <v>2</v>
      </c>
      <c r="M17" s="1">
        <f>(ATAN(Tabla6[[#This Row],[VelocidadY]]/Tabla6[[#This Row],[VelocidadX]]))*180/$B$3</f>
        <v>38.948275564627089</v>
      </c>
      <c r="N17" s="1">
        <f>Tabla6[[#This Row],[Alcance]]/Tabla6[[#This Row],[Tiempo]]</f>
        <v>12.124355652982141</v>
      </c>
      <c r="O17" s="1">
        <f>$B$2*(Tabla6[[#This Row],[Tiempo]]/2)</f>
        <v>9.8000000000000007</v>
      </c>
      <c r="P17" s="1">
        <f>SQRT(POWER(Tabla6[[#This Row],[VelocidadX]],2)+POWER(Tabla6[[#This Row],[VelocidadY]],2))</f>
        <v>15.589740215924062</v>
      </c>
      <c r="Q17" s="1">
        <f>(POWER(Tabla6[[#This Row],[VelocidadY]],2))/(2*$B$2)</f>
        <v>4.9000000000000004</v>
      </c>
    </row>
    <row r="18" spans="1:17" x14ac:dyDescent="0.3">
      <c r="A18">
        <v>16</v>
      </c>
      <c r="B18">
        <f t="shared" si="0"/>
        <v>13.856406460551018</v>
      </c>
      <c r="C18">
        <v>5</v>
      </c>
      <c r="D18" s="1">
        <f>SQRT(2*$B$2*Tabla5[[#This Row],[Altura]])</f>
        <v>22.135943621178658</v>
      </c>
      <c r="E18" s="1">
        <f>908-Tabla5[[#This Row],[Frames]]</f>
        <v>772.47381456421226</v>
      </c>
      <c r="F18" s="1">
        <f t="shared" si="1"/>
        <v>25</v>
      </c>
      <c r="G18" s="1">
        <f>Tabla5[[#This Row],[Velocidad]]/$B$2</f>
        <v>2.2587697572631282</v>
      </c>
      <c r="H18" s="1">
        <f>Tabla5[[#This Row],[Tiempo]]*60</f>
        <v>135.52618543578768</v>
      </c>
      <c r="J18" s="2"/>
      <c r="K18" s="1">
        <f t="shared" si="2"/>
        <v>27.712812921102035</v>
      </c>
      <c r="L18" s="1">
        <v>2</v>
      </c>
      <c r="M18" s="1">
        <f>(ATAN(Tabla6[[#This Row],[VelocidadY]]/Tabla6[[#This Row],[VelocidadX]]))*180/$B$3</f>
        <v>35.270015683037435</v>
      </c>
      <c r="N18" s="1">
        <f>Tabla6[[#This Row],[Alcance]]/Tabla6[[#This Row],[Tiempo]]</f>
        <v>13.856406460551018</v>
      </c>
      <c r="O18" s="1">
        <f>$B$2*(Tabla6[[#This Row],[Tiempo]]/2)</f>
        <v>9.8000000000000007</v>
      </c>
      <c r="P18" s="1">
        <f>SQRT(POWER(Tabla6[[#This Row],[VelocidadX]],2)+POWER(Tabla6[[#This Row],[VelocidadY]],2))</f>
        <v>16.971741218861428</v>
      </c>
      <c r="Q18" s="1">
        <f>(POWER(Tabla6[[#This Row],[VelocidadY]],2))/(2*$B$2)</f>
        <v>4.9000000000000004</v>
      </c>
    </row>
    <row r="19" spans="1:17" ht="15" customHeight="1" x14ac:dyDescent="0.3">
      <c r="A19">
        <v>18</v>
      </c>
      <c r="B19">
        <f t="shared" si="0"/>
        <v>15.588457268119894</v>
      </c>
      <c r="C19">
        <v>6.5</v>
      </c>
      <c r="D19" s="1">
        <f>SQRT(2*$B$2*Tabla5[[#This Row],[Altura]])</f>
        <v>28.776726707532251</v>
      </c>
      <c r="E19" s="1">
        <f>908-Tabla5[[#This Row],[Frames]]</f>
        <v>731.81595893347594</v>
      </c>
      <c r="F19" s="1">
        <f t="shared" si="1"/>
        <v>42.25</v>
      </c>
      <c r="G19" s="1">
        <f>Tabla5[[#This Row],[Velocidad]]/$B$2</f>
        <v>2.9364006844420665</v>
      </c>
      <c r="H19" s="1">
        <f>Tabla5[[#This Row],[Tiempo]]*60</f>
        <v>176.184041066524</v>
      </c>
      <c r="J19" s="1"/>
      <c r="K19" s="1">
        <f t="shared" si="2"/>
        <v>31.176914536239789</v>
      </c>
      <c r="L19" s="1">
        <v>2</v>
      </c>
      <c r="M19" s="1">
        <f>(ATAN(Tabla6[[#This Row],[VelocidadY]]/Tabla6[[#This Row],[VelocidadX]]))*180/$B$3</f>
        <v>32.15635525212317</v>
      </c>
      <c r="N19" s="1">
        <f>Tabla6[[#This Row],[Alcance]]/Tabla6[[#This Row],[Tiempo]]</f>
        <v>15.588457268119894</v>
      </c>
      <c r="O19" s="1">
        <f>$B$2*(Tabla6[[#This Row],[Tiempo]]/2)</f>
        <v>9.8000000000000007</v>
      </c>
      <c r="P19" s="1">
        <f>SQRT(POWER(Tabla6[[#This Row],[VelocidadX]],2)+POWER(Tabla6[[#This Row],[VelocidadY]],2))</f>
        <v>18.413038858374247</v>
      </c>
      <c r="Q19" s="1">
        <f>(POWER(Tabla6[[#This Row],[VelocidadY]],2))/(2*$B$2)</f>
        <v>4.9000000000000004</v>
      </c>
    </row>
    <row r="20" spans="1:17" x14ac:dyDescent="0.3">
      <c r="A20">
        <v>20</v>
      </c>
      <c r="B20">
        <f t="shared" si="0"/>
        <v>17.320508075688771</v>
      </c>
      <c r="C20">
        <v>8</v>
      </c>
      <c r="D20" s="1">
        <f>SQRT(2*$B$2*Tabla5[[#This Row],[Altura]])</f>
        <v>35.417509793885849</v>
      </c>
      <c r="E20" s="1">
        <f>908-Tabla5[[#This Row],[Frames]]</f>
        <v>691.15810330273973</v>
      </c>
      <c r="F20" s="1">
        <f t="shared" si="1"/>
        <v>64</v>
      </c>
      <c r="G20" s="1">
        <f>Tabla5[[#This Row],[Velocidad]]/$B$2</f>
        <v>3.6140316116210047</v>
      </c>
      <c r="H20" s="1">
        <f>Tabla5[[#This Row],[Tiempo]]*60</f>
        <v>216.8418966972603</v>
      </c>
      <c r="J20" s="1"/>
      <c r="K20" s="1">
        <f t="shared" si="2"/>
        <v>34.641016151377542</v>
      </c>
      <c r="L20" s="1">
        <v>2</v>
      </c>
      <c r="M20" s="1">
        <f>(ATAN(Tabla6[[#This Row],[VelocidadY]]/Tabla6[[#This Row],[VelocidadX]]))*180/$B$3</f>
        <v>29.501323139132317</v>
      </c>
      <c r="N20" s="1">
        <f>Tabla6[[#This Row],[Alcance]]/Tabla6[[#This Row],[Tiempo]]</f>
        <v>17.320508075688771</v>
      </c>
      <c r="O20" s="1">
        <f>$B$2*(Tabla6[[#This Row],[Tiempo]]/2)</f>
        <v>9.8000000000000007</v>
      </c>
      <c r="P20" s="1">
        <f>SQRT(POWER(Tabla6[[#This Row],[VelocidadX]],2)+POWER(Tabla6[[#This Row],[VelocidadY]],2))</f>
        <v>19.900753754569195</v>
      </c>
      <c r="Q20" s="1">
        <f>(POWER(Tabla6[[#This Row],[VelocidadY]],2))/(2*$B$2)</f>
        <v>4.9000000000000004</v>
      </c>
    </row>
    <row r="21" spans="1:17" x14ac:dyDescent="0.3">
      <c r="A21">
        <v>22</v>
      </c>
      <c r="B21">
        <f t="shared" si="0"/>
        <v>19.05255888325765</v>
      </c>
      <c r="C21">
        <v>7.5</v>
      </c>
      <c r="D21" s="1">
        <f>SQRT(2*$B$2*Tabla5[[#This Row],[Altura]])</f>
        <v>0</v>
      </c>
      <c r="E21" s="1"/>
      <c r="F21" s="1"/>
      <c r="G21" s="1">
        <f>Tabla5[[#This Row],[Velocidad]]/$B$2</f>
        <v>0</v>
      </c>
      <c r="H21" s="1">
        <f>Tabla5[[#This Row],[Tiempo]]*60</f>
        <v>0</v>
      </c>
      <c r="J21" s="1"/>
      <c r="K21" s="1">
        <f t="shared" si="2"/>
        <v>38.105117766515299</v>
      </c>
      <c r="L21" s="1">
        <v>2</v>
      </c>
      <c r="M21" s="1">
        <f>(ATAN(Tabla6[[#This Row],[VelocidadY]]/Tabla6[[#This Row],[VelocidadX]]))*180/$B$3</f>
        <v>27.219776636952226</v>
      </c>
      <c r="N21" s="1">
        <f>Tabla6[[#This Row],[Alcance]]/Tabla6[[#This Row],[Tiempo]]</f>
        <v>19.05255888325765</v>
      </c>
      <c r="O21" s="1">
        <f>$B$2*(Tabla6[[#This Row],[Tiempo]]/2)</f>
        <v>9.8000000000000007</v>
      </c>
      <c r="P21" s="1">
        <f>SQRT(POWER(Tabla6[[#This Row],[VelocidadX]],2)+POWER(Tabla6[[#This Row],[VelocidadY]],2))</f>
        <v>21.425218785347326</v>
      </c>
      <c r="Q21" s="1">
        <f>(POWER(Tabla6[[#This Row],[VelocidadY]],2))/(2*$B$2)</f>
        <v>4.9000000000000004</v>
      </c>
    </row>
    <row r="22" spans="1:17" x14ac:dyDescent="0.3">
      <c r="A22">
        <v>24</v>
      </c>
      <c r="B22">
        <f t="shared" si="0"/>
        <v>20.784609690826528</v>
      </c>
      <c r="C22">
        <v>8.75</v>
      </c>
      <c r="D22" s="1">
        <f>SQRT(2*$B$2*Tabla5[[#This Row],[Altura]])</f>
        <v>0</v>
      </c>
      <c r="E22" s="1"/>
      <c r="F22" s="1"/>
      <c r="G22" s="1">
        <f>Tabla5[[#This Row],[Velocidad]]/$B$2</f>
        <v>0</v>
      </c>
      <c r="H22" s="1">
        <f>Tabla5[[#This Row],[Tiempo]]*60</f>
        <v>0</v>
      </c>
      <c r="J22" s="1"/>
      <c r="K22" s="1">
        <f t="shared" si="2"/>
        <v>41.569219381653056</v>
      </c>
      <c r="L22" s="1">
        <v>2</v>
      </c>
      <c r="M22" s="1">
        <f>(ATAN(Tabla6[[#This Row],[VelocidadY]]/Tabla6[[#This Row],[VelocidadX]]))*180/$B$3</f>
        <v>25.244005057103216</v>
      </c>
      <c r="N22" s="1">
        <f>Tabla6[[#This Row],[Alcance]]/Tabla6[[#This Row],[Tiempo]]</f>
        <v>20.784609690826528</v>
      </c>
      <c r="O22" s="1">
        <f>$B$2*(Tabla6[[#This Row],[Tiempo]]/2)</f>
        <v>9.8000000000000007</v>
      </c>
      <c r="P22" s="1">
        <f>SQRT(POWER(Tabla6[[#This Row],[VelocidadX]],2)+POWER(Tabla6[[#This Row],[VelocidadY]],2))</f>
        <v>22.979120957947892</v>
      </c>
      <c r="Q22" s="1">
        <f>(POWER(Tabla6[[#This Row],[VelocidadY]],2))/(2*$B$2)</f>
        <v>4.9000000000000004</v>
      </c>
    </row>
    <row r="23" spans="1:17" x14ac:dyDescent="0.3">
      <c r="A23">
        <v>26</v>
      </c>
      <c r="B23">
        <f t="shared" si="0"/>
        <v>22.516660498395403</v>
      </c>
      <c r="C23">
        <v>10</v>
      </c>
      <c r="D23" s="1">
        <f>SQRT(2*$B$2*Tabla5[[#This Row],[Altura]])</f>
        <v>17.146428199482248</v>
      </c>
      <c r="E23" s="1"/>
      <c r="F23" s="1">
        <v>15</v>
      </c>
      <c r="G23" s="1">
        <f>Tabla5[[#This Row],[Velocidad]]/$B$2</f>
        <v>1.7496355305594129</v>
      </c>
      <c r="H23" s="1">
        <f>Tabla5[[#This Row],[Tiempo]]*60</f>
        <v>104.97813183356477</v>
      </c>
      <c r="J23" s="1"/>
      <c r="K23" s="1">
        <f t="shared" si="2"/>
        <v>45.033320996790806</v>
      </c>
      <c r="L23" s="1">
        <v>2</v>
      </c>
      <c r="M23" s="1">
        <f>(ATAN(Tabla6[[#This Row],[VelocidadY]]/Tabla6[[#This Row],[VelocidadX]]))*180/$B$3</f>
        <v>23.520278476242861</v>
      </c>
      <c r="N23" s="1">
        <f>Tabla6[[#This Row],[Alcance]]/Tabla6[[#This Row],[Tiempo]]</f>
        <v>22.516660498395403</v>
      </c>
      <c r="O23" s="1">
        <f>$B$2*(Tabla6[[#This Row],[Tiempo]]/2)</f>
        <v>9.8000000000000007</v>
      </c>
      <c r="P23" s="1">
        <f>SQRT(POWER(Tabla6[[#This Row],[VelocidadX]],2)+POWER(Tabla6[[#This Row],[VelocidadY]],2))</f>
        <v>24.556872765073322</v>
      </c>
      <c r="Q23" s="1">
        <f>(POWER(Tabla6[[#This Row],[VelocidadY]],2))/(2*$B$2)</f>
        <v>4.9000000000000004</v>
      </c>
    </row>
    <row r="24" spans="1:17" x14ac:dyDescent="0.3">
      <c r="A24">
        <v>28</v>
      </c>
      <c r="B24">
        <f t="shared" si="0"/>
        <v>24.248711305964282</v>
      </c>
      <c r="C24">
        <v>6.3</v>
      </c>
      <c r="D24" s="1">
        <f>SQRT(2*$B$2*Tabla5[[#This Row],[Altura]])</f>
        <v>0</v>
      </c>
      <c r="E24" s="1"/>
      <c r="F24" s="1"/>
      <c r="G24" s="1">
        <f>Tabla5[[#This Row],[Velocidad]]/$B$2</f>
        <v>0</v>
      </c>
      <c r="H24" s="1">
        <f>Tabla5[[#This Row],[Tiempo]]*60</f>
        <v>0</v>
      </c>
      <c r="J24" s="1"/>
      <c r="K24" s="1">
        <f t="shared" si="2"/>
        <v>48.497422611928563</v>
      </c>
      <c r="L24" s="1">
        <v>2</v>
      </c>
      <c r="M24" s="1">
        <f>(ATAN(Tabla6[[#This Row],[VelocidadY]]/Tabla6[[#This Row],[VelocidadX]]))*180/$B$3</f>
        <v>22.005859314993682</v>
      </c>
      <c r="N24" s="1">
        <f>Tabla6[[#This Row],[Alcance]]/Tabla6[[#This Row],[Tiempo]]</f>
        <v>24.248711305964282</v>
      </c>
      <c r="O24" s="1">
        <f>$B$2*(Tabla6[[#This Row],[Tiempo]]/2)</f>
        <v>9.8000000000000007</v>
      </c>
      <c r="P24" s="1">
        <f>SQRT(POWER(Tabla6[[#This Row],[VelocidadX]],2)+POWER(Tabla6[[#This Row],[VelocidadY]],2))</f>
        <v>26.154158369177164</v>
      </c>
      <c r="Q24" s="1">
        <f>(POWER(Tabla6[[#This Row],[VelocidadY]],2))/(2*$B$2)</f>
        <v>4.9000000000000004</v>
      </c>
    </row>
    <row r="25" spans="1:17" x14ac:dyDescent="0.3">
      <c r="A25">
        <v>30</v>
      </c>
      <c r="B25">
        <f t="shared" si="0"/>
        <v>25.980762113533157</v>
      </c>
      <c r="C25">
        <v>7</v>
      </c>
      <c r="D25" s="1">
        <f>SQRT(2*$B$2*Tabla5[[#This Row],[Altura]])</f>
        <v>0</v>
      </c>
      <c r="E25" s="1"/>
      <c r="F25" s="1"/>
      <c r="G25" s="1">
        <f>Tabla5[[#This Row],[Velocidad]]/$B$2</f>
        <v>0</v>
      </c>
      <c r="H25" s="1">
        <f>Tabla5[[#This Row],[Tiempo]]*60</f>
        <v>0</v>
      </c>
      <c r="J25" s="1"/>
      <c r="K25" s="1">
        <f t="shared" si="2"/>
        <v>51.961524227066313</v>
      </c>
      <c r="L25" s="1">
        <v>2</v>
      </c>
      <c r="M25" s="1">
        <f>(ATAN(Tabla6[[#This Row],[VelocidadY]]/Tabla6[[#This Row],[VelocidadX]]))*180/$B$3</f>
        <v>20.666584565492293</v>
      </c>
      <c r="N25" s="1">
        <f>Tabla6[[#This Row],[Alcance]]/Tabla6[[#This Row],[Tiempo]]</f>
        <v>25.980762113533157</v>
      </c>
      <c r="O25" s="1">
        <f>$B$2*(Tabla6[[#This Row],[Tiempo]]/2)</f>
        <v>9.8000000000000007</v>
      </c>
      <c r="P25" s="1">
        <f>SQRT(POWER(Tabla6[[#This Row],[VelocidadX]],2)+POWER(Tabla6[[#This Row],[VelocidadY]],2))</f>
        <v>27.767607026893764</v>
      </c>
      <c r="Q25" s="1">
        <f>(POWER(Tabla6[[#This Row],[VelocidadY]],2))/(2*$B$2)</f>
        <v>4.9000000000000004</v>
      </c>
    </row>
    <row r="26" spans="1:17" x14ac:dyDescent="0.3">
      <c r="A26">
        <v>32</v>
      </c>
      <c r="B26">
        <f t="shared" si="0"/>
        <v>27.712812921102035</v>
      </c>
      <c r="C26">
        <v>7.7</v>
      </c>
      <c r="D26" s="1">
        <f>SQRT(2*$B$2*Tabla5[[#This Row],[Altura]])</f>
        <v>0</v>
      </c>
      <c r="E26" s="1"/>
      <c r="F26" s="1"/>
      <c r="G26" s="1">
        <f>Tabla5[[#This Row],[Velocidad]]/$B$2</f>
        <v>0</v>
      </c>
      <c r="H26" s="1">
        <f>Tabla5[[#This Row],[Tiempo]]*60</f>
        <v>0</v>
      </c>
      <c r="J26" s="1"/>
      <c r="K26" s="1">
        <f t="shared" si="2"/>
        <v>55.42562584220407</v>
      </c>
      <c r="L26" s="1">
        <v>2</v>
      </c>
      <c r="M26" s="1">
        <f>(ATAN(Tabla6[[#This Row],[VelocidadY]]/Tabla6[[#This Row],[VelocidadX]]))*180/$B$3</f>
        <v>19.474971474972453</v>
      </c>
      <c r="N26" s="1">
        <f>Tabla6[[#This Row],[Alcance]]/Tabla6[[#This Row],[Tiempo]]</f>
        <v>27.712812921102035</v>
      </c>
      <c r="O26" s="1">
        <f>$B$2*(Tabla6[[#This Row],[Tiempo]]/2)</f>
        <v>9.8000000000000007</v>
      </c>
      <c r="P26" s="1">
        <f>SQRT(POWER(Tabla6[[#This Row],[VelocidadX]],2)+POWER(Tabla6[[#This Row],[VelocidadY]],2))</f>
        <v>29.394557319340599</v>
      </c>
      <c r="Q26" s="1">
        <f>(POWER(Tabla6[[#This Row],[VelocidadY]],2))/(2*$B$2)</f>
        <v>4.9000000000000004</v>
      </c>
    </row>
    <row r="27" spans="1:17" x14ac:dyDescent="0.3">
      <c r="C27">
        <v>8.4</v>
      </c>
      <c r="D27" s="1">
        <f>SQRT(2*$B$2*Tabla5[[#This Row],[Altura]])</f>
        <v>0</v>
      </c>
      <c r="E27" s="1"/>
      <c r="F27" s="1"/>
      <c r="G27" s="1">
        <f>Tabla5[[#This Row],[Velocidad]]/$B$2</f>
        <v>0</v>
      </c>
      <c r="H27" s="1">
        <f>Tabla5[[#This Row],[Tiempo]]*60</f>
        <v>0</v>
      </c>
    </row>
    <row r="28" spans="1:17" x14ac:dyDescent="0.3">
      <c r="C28">
        <v>9.1</v>
      </c>
      <c r="D28" s="1">
        <f>SQRT(2*$B$2*Tabla5[[#This Row],[Altura]])</f>
        <v>0</v>
      </c>
      <c r="E28" s="1"/>
      <c r="F28" s="1"/>
      <c r="G28" s="1">
        <f>Tabla5[[#This Row],[Velocidad]]/$B$2</f>
        <v>0</v>
      </c>
      <c r="H28" s="1">
        <f>Tabla5[[#This Row],[Tiempo]]*60</f>
        <v>0</v>
      </c>
    </row>
    <row r="29" spans="1:17" x14ac:dyDescent="0.3">
      <c r="C29">
        <v>9.8000000000000007</v>
      </c>
      <c r="D29" s="1">
        <f>SQRT(2*$B$2*Tabla5[[#This Row],[Altura]])</f>
        <v>0</v>
      </c>
      <c r="E29" s="1"/>
      <c r="F29" s="1"/>
      <c r="G29" s="1">
        <f>Tabla5[[#This Row],[Velocidad]]/$B$2</f>
        <v>0</v>
      </c>
      <c r="H29" s="1">
        <f>Tabla5[[#This Row],[Tiempo]]*60</f>
        <v>0</v>
      </c>
    </row>
    <row r="30" spans="1:17" x14ac:dyDescent="0.3">
      <c r="C30">
        <v>10.5</v>
      </c>
      <c r="D30" s="1">
        <f>SQRT(2*$B$2*Tabla5[[#This Row],[Altura]])</f>
        <v>0</v>
      </c>
      <c r="E30" s="1"/>
      <c r="F30" s="1"/>
      <c r="G30" s="1">
        <f>Tabla5[[#This Row],[Velocidad]]/$B$2</f>
        <v>0</v>
      </c>
      <c r="H30" s="1">
        <f>Tabla5[[#This Row],[Tiempo]]*60</f>
        <v>0</v>
      </c>
    </row>
    <row r="31" spans="1:17" x14ac:dyDescent="0.3">
      <c r="C31">
        <v>11.2</v>
      </c>
      <c r="D31" s="1">
        <f>SQRT(2*$B$2*Tabla5[[#This Row],[Altura]])</f>
        <v>0</v>
      </c>
      <c r="E31" s="1"/>
      <c r="F31" s="1"/>
      <c r="G31" s="1">
        <f>Tabla5[[#This Row],[Velocidad]]/$B$2</f>
        <v>0</v>
      </c>
      <c r="H31" s="1">
        <f>Tabla5[[#This Row],[Tiempo]]*60</f>
        <v>0</v>
      </c>
    </row>
  </sheetData>
  <mergeCells count="2">
    <mergeCell ref="A1:B1"/>
    <mergeCell ref="A5:B5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Heráclito Pérez Díaz</dc:creator>
  <cp:lastModifiedBy>Daniel Heráclito Pérez Díaz</cp:lastModifiedBy>
  <dcterms:created xsi:type="dcterms:W3CDTF">2018-02-11T21:33:36Z</dcterms:created>
  <dcterms:modified xsi:type="dcterms:W3CDTF">2018-02-15T06:39:03Z</dcterms:modified>
</cp:coreProperties>
</file>