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endyal\Downloads\"/>
    </mc:Choice>
  </mc:AlternateContent>
  <bookViews>
    <workbookView xWindow="0" yWindow="0" windowWidth="28800" windowHeight="12300"/>
  </bookViews>
  <sheets>
    <sheet name="Sheet1" sheetId="1" r:id="rId1"/>
  </sheets>
  <calcPr calcId="162913"/>
</workbook>
</file>

<file path=xl/calcChain.xml><?xml version="1.0" encoding="utf-8"?>
<calcChain xmlns="http://schemas.openxmlformats.org/spreadsheetml/2006/main">
  <c r="C71" i="1" l="1"/>
  <c r="C70" i="1"/>
  <c r="D70" i="1" s="1"/>
  <c r="H65" i="1"/>
  <c r="H66" i="1" s="1"/>
  <c r="H64" i="1"/>
  <c r="H63" i="1"/>
  <c r="H59" i="1"/>
  <c r="H60" i="1" s="1"/>
  <c r="H58" i="1"/>
  <c r="H57" i="1"/>
  <c r="I17" i="1"/>
  <c r="G43" i="1" s="1"/>
  <c r="F17" i="1"/>
  <c r="F25" i="1" s="1"/>
  <c r="G31" i="1" s="1"/>
  <c r="E17" i="1"/>
  <c r="D17" i="1"/>
  <c r="D25" i="1" s="1"/>
  <c r="G29" i="1" s="1"/>
  <c r="I16" i="1"/>
  <c r="F43" i="1" s="1"/>
  <c r="F16" i="1"/>
  <c r="F24" i="1" s="1"/>
  <c r="F31" i="1" s="1"/>
  <c r="E16" i="1"/>
  <c r="D16" i="1"/>
  <c r="I15" i="1"/>
  <c r="F15" i="1"/>
  <c r="E15" i="1"/>
  <c r="E23" i="1" s="1"/>
  <c r="E30" i="1" s="1"/>
  <c r="D15" i="1"/>
  <c r="D23" i="1" s="1"/>
  <c r="E29" i="1" s="1"/>
  <c r="I14" i="1"/>
  <c r="D43" i="1" s="1"/>
  <c r="F14" i="1"/>
  <c r="F22" i="1" s="1"/>
  <c r="D31" i="1" s="1"/>
  <c r="E14" i="1"/>
  <c r="E22" i="1" s="1"/>
  <c r="D30" i="1" s="1"/>
  <c r="D14" i="1"/>
  <c r="D22" i="1" s="1"/>
  <c r="D29" i="1" s="1"/>
  <c r="E25" i="1" l="1"/>
  <c r="G30" i="1" s="1"/>
  <c r="D49" i="1"/>
  <c r="E49" i="1" s="1"/>
  <c r="F23" i="1"/>
  <c r="E31" i="1" s="1"/>
  <c r="D51" i="1"/>
  <c r="D24" i="1"/>
  <c r="F29" i="1" s="1"/>
  <c r="F49" i="1"/>
  <c r="F51" i="1"/>
  <c r="D53" i="1"/>
  <c r="E51" i="1" s="1"/>
  <c r="E24" i="1"/>
  <c r="F30" i="1" s="1"/>
  <c r="D50" i="1" s="1"/>
  <c r="G49" i="1" l="1"/>
  <c r="H49" i="1"/>
  <c r="F50" i="1"/>
  <c r="G51" i="1"/>
  <c r="H51" i="1" s="1"/>
  <c r="E50" i="1"/>
  <c r="G50" i="1"/>
  <c r="H50" i="1" l="1"/>
</calcChain>
</file>

<file path=xl/sharedStrings.xml><?xml version="1.0" encoding="utf-8"?>
<sst xmlns="http://schemas.openxmlformats.org/spreadsheetml/2006/main" count="150" uniqueCount="76">
  <si>
    <t>DF</t>
  </si>
  <si>
    <t>IDF</t>
  </si>
  <si>
    <t>Confusion Matrix</t>
  </si>
  <si>
    <t>relevant</t>
  </si>
  <si>
    <t>NonRelavant</t>
  </si>
  <si>
    <t>Accuracy</t>
  </si>
  <si>
    <t>retrieved</t>
  </si>
  <si>
    <t>Precision</t>
  </si>
  <si>
    <t>not retrieved</t>
  </si>
  <si>
    <t>HW-4</t>
  </si>
  <si>
    <t>Q1</t>
  </si>
  <si>
    <t>Term Frequency 
More frequent terms in a document are more important, i.e. more indicative of the topic.
        fij = frequency of term i in document j 
Raw TF is inaccurate
Document length variation
“Repeated occurrences” are less informative than the “first occurrence”
Relevance does not increase proportionally with number of term occurrence
May want to normalize term frequency (tf)  by dividing by the frequency of the most common term in the document:
        tfij =  fij  / maxi{fij}</t>
  </si>
  <si>
    <t>Term Frequecncy</t>
  </si>
  <si>
    <t>Document Frequency</t>
  </si>
  <si>
    <t>Terms</t>
  </si>
  <si>
    <t>Doc1</t>
  </si>
  <si>
    <t>Doc2</t>
  </si>
  <si>
    <t>Doc3</t>
  </si>
  <si>
    <t>car</t>
  </si>
  <si>
    <t>auto</t>
  </si>
  <si>
    <t>insurance</t>
  </si>
  <si>
    <t>best</t>
  </si>
  <si>
    <t>Normalised Term Frequency - dividing by the frequency of the most common term in the document:
        tfij =  fij  / maxi{fij}</t>
  </si>
  <si>
    <t>Number of Documents (N)</t>
  </si>
  <si>
    <t>Inverse Document Frequency (IDF)
IDF = log(N/df(t))</t>
  </si>
  <si>
    <t>Normalised Term Frequency</t>
  </si>
  <si>
    <t>Inverse Document Frequency.</t>
  </si>
  <si>
    <t>Calculating TF-IDF</t>
  </si>
  <si>
    <t>TF-IDF Weights</t>
  </si>
  <si>
    <t>Document Vectors</t>
  </si>
  <si>
    <t>Documents</t>
  </si>
  <si>
    <t>Vector</t>
  </si>
  <si>
    <t>doc1</t>
  </si>
  <si>
    <t>5.47 * car + 0.767 * auto + 0 * insurance + 2.59 * best</t>
  </si>
  <si>
    <t>doc2</t>
  </si>
  <si>
    <t>0.66 * car + 6.90 * auto + 5.39 * insurance + 0 * best</t>
  </si>
  <si>
    <t>doc3</t>
  </si>
  <si>
    <t>4.52 * car + 0 * auto + 5.39 * insurance + 2.93 * best</t>
  </si>
  <si>
    <t>Q2</t>
  </si>
  <si>
    <t xml:space="preserve">Query </t>
  </si>
  <si>
    <t>Best car Insurance</t>
  </si>
  <si>
    <t>Vector Space</t>
  </si>
  <si>
    <t>Terms - Term Frequency</t>
  </si>
  <si>
    <t>Query</t>
  </si>
  <si>
    <t>best car insurance</t>
  </si>
  <si>
    <t>Considering N = 806971</t>
  </si>
  <si>
    <t>TF-IDF without Normalization</t>
  </si>
  <si>
    <t>Cosine Similarity of query with 3 documents</t>
  </si>
  <si>
    <t>this table</t>
  </si>
  <si>
    <t>Cosine Similarity</t>
  </si>
  <si>
    <t>sum of squares of each terms in each document</t>
  </si>
  <si>
    <t xml:space="preserve">Square root of (sum of squares of document * query </t>
  </si>
  <si>
    <t>Numerator = A.B</t>
  </si>
  <si>
    <t>Denominator = sqrt(A^2 * B^2)</t>
  </si>
  <si>
    <t>Rank</t>
  </si>
  <si>
    <t>Sum of squares of each document</t>
  </si>
  <si>
    <t>q</t>
  </si>
  <si>
    <t>Q3</t>
  </si>
  <si>
    <t>Ranking 1</t>
  </si>
  <si>
    <t>( tp + tn )/ (tp + tn + fp + fn)</t>
  </si>
  <si>
    <t>For position 7</t>
  </si>
  <si>
    <t>Precision (P)</t>
  </si>
  <si>
    <t>tp / (tp + fp)</t>
  </si>
  <si>
    <t>Recall (R)</t>
  </si>
  <si>
    <t>tp / (tp + fn)</t>
  </si>
  <si>
    <t>F1-measure (Harmonic Mean)</t>
  </si>
  <si>
    <t>(2 * r * p)/(r + p)</t>
  </si>
  <si>
    <t>Ranking 2</t>
  </si>
  <si>
    <t>Average Precision</t>
  </si>
  <si>
    <t>Mean Average Precision</t>
  </si>
  <si>
    <t>Presicion - Recall Curve</t>
  </si>
  <si>
    <t>recall</t>
  </si>
  <si>
    <t>Recall range</t>
  </si>
  <si>
    <t>Interpolated Precision #1</t>
  </si>
  <si>
    <t>Interpolated Precision #2</t>
  </si>
  <si>
    <t>Recall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</si>
</sst>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font>
    <font>
      <sz val="10"/>
      <color theme="1"/>
      <name val="Arial"/>
    </font>
    <font>
      <sz val="18"/>
      <color theme="1"/>
      <name val="Arial"/>
    </font>
    <font>
      <b/>
      <sz val="14"/>
      <color theme="1"/>
      <name val="Arial"/>
    </font>
    <font>
      <b/>
      <sz val="10"/>
      <color theme="1"/>
      <name val="Arial"/>
    </font>
    <font>
      <sz val="10"/>
      <name val="Arial"/>
    </font>
    <font>
      <sz val="11"/>
      <color rgb="FF000000"/>
      <name val="Inconsolata"/>
    </font>
    <font>
      <b/>
      <sz val="10"/>
      <name val="Arial"/>
    </font>
    <font>
      <sz val="10"/>
      <color rgb="FF000000"/>
      <name val="Arial"/>
    </font>
    <font>
      <sz val="14"/>
      <color theme="1"/>
      <name val="Arial"/>
    </font>
    <font>
      <sz val="11"/>
      <color rgb="FF434343"/>
      <name val="Roboto"/>
    </font>
    <font>
      <i/>
      <sz val="11"/>
      <color rgb="FF434343"/>
      <name val="Roboto"/>
    </font>
  </fonts>
  <fills count="7">
    <fill>
      <patternFill patternType="none"/>
    </fill>
    <fill>
      <patternFill patternType="gray125"/>
    </fill>
    <fill>
      <patternFill patternType="solid">
        <fgColor rgb="FFFF9900"/>
        <bgColor rgb="FFFF9900"/>
      </patternFill>
    </fill>
    <fill>
      <patternFill patternType="solid">
        <fgColor theme="4"/>
        <bgColor theme="4"/>
      </patternFill>
    </fill>
    <fill>
      <patternFill patternType="solid">
        <fgColor rgb="FFFFFFFF"/>
        <bgColor rgb="FFFFFFFF"/>
      </patternFill>
    </fill>
    <fill>
      <patternFill patternType="solid">
        <fgColor rgb="FFF3F3F3"/>
        <bgColor rgb="FFF3F3F3"/>
      </patternFill>
    </fill>
    <fill>
      <patternFill patternType="solid">
        <fgColor rgb="FFC9DAF8"/>
        <bgColor rgb="FFC9DAF8"/>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4">
    <xf numFmtId="0" fontId="0" fillId="0" borderId="0" xfId="0" applyFont="1" applyAlignment="1"/>
    <xf numFmtId="0" fontId="1" fillId="0" borderId="1" xfId="0" applyFont="1" applyBorder="1" applyAlignment="1"/>
    <xf numFmtId="0" fontId="1" fillId="0" borderId="0" xfId="0" applyFont="1" applyAlignment="1"/>
    <xf numFmtId="0" fontId="1" fillId="0" borderId="1" xfId="0" applyFont="1" applyBorder="1"/>
    <xf numFmtId="0" fontId="5" fillId="0" borderId="0" xfId="0" applyFont="1" applyAlignment="1">
      <alignment wrapText="1"/>
    </xf>
    <xf numFmtId="0" fontId="6" fillId="4" borderId="0" xfId="0" applyFont="1" applyFill="1" applyAlignment="1"/>
    <xf numFmtId="0" fontId="4" fillId="0" borderId="1" xfId="0" applyFont="1" applyBorder="1" applyAlignment="1"/>
    <xf numFmtId="0" fontId="1" fillId="0" borderId="2" xfId="0" applyFont="1" applyBorder="1" applyAlignment="1"/>
    <xf numFmtId="0" fontId="1" fillId="0" borderId="3" xfId="0" applyFont="1" applyBorder="1" applyAlignment="1"/>
    <xf numFmtId="0" fontId="7" fillId="0" borderId="0" xfId="0" applyFont="1" applyAlignment="1"/>
    <xf numFmtId="0" fontId="5" fillId="5" borderId="1" xfId="0" applyFont="1" applyFill="1" applyBorder="1" applyAlignment="1"/>
    <xf numFmtId="0" fontId="1" fillId="5" borderId="1" xfId="0" applyFont="1" applyFill="1" applyBorder="1"/>
    <xf numFmtId="0" fontId="8" fillId="0" borderId="1" xfId="0" applyFont="1" applyBorder="1" applyAlignment="1">
      <alignment horizontal="left" wrapText="1"/>
    </xf>
    <xf numFmtId="0" fontId="7" fillId="5" borderId="1" xfId="0" applyFont="1" applyFill="1" applyBorder="1" applyAlignment="1"/>
    <xf numFmtId="0" fontId="5" fillId="0" borderId="0" xfId="0" applyFont="1" applyAlignment="1">
      <alignment horizontal="center" wrapText="1"/>
    </xf>
    <xf numFmtId="0" fontId="1" fillId="0" borderId="0" xfId="0" applyFont="1" applyAlignment="1">
      <alignment horizontal="center" wrapText="1"/>
    </xf>
    <xf numFmtId="0" fontId="1"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xf numFmtId="0" fontId="5" fillId="0" borderId="1" xfId="0" applyFont="1" applyBorder="1"/>
    <xf numFmtId="0" fontId="6" fillId="4" borderId="1" xfId="0" applyFont="1" applyFill="1" applyBorder="1" applyAlignment="1">
      <alignment wrapText="1"/>
    </xf>
    <xf numFmtId="0" fontId="10" fillId="6" borderId="1" xfId="0" applyFont="1" applyFill="1" applyBorder="1" applyAlignment="1"/>
    <xf numFmtId="0" fontId="10" fillId="6" borderId="6" xfId="0" applyFont="1" applyFill="1" applyBorder="1" applyAlignment="1"/>
    <xf numFmtId="0" fontId="10" fillId="4" borderId="7" xfId="0" applyFont="1" applyFill="1" applyBorder="1" applyAlignment="1">
      <alignment horizontal="right"/>
    </xf>
    <xf numFmtId="0" fontId="10" fillId="4" borderId="8" xfId="0" applyFont="1" applyFill="1" applyBorder="1" applyAlignment="1">
      <alignment horizontal="right"/>
    </xf>
    <xf numFmtId="0" fontId="11" fillId="4" borderId="7" xfId="0" applyFont="1" applyFill="1" applyBorder="1" applyAlignment="1">
      <alignment horizontal="right"/>
    </xf>
    <xf numFmtId="0" fontId="9" fillId="3" borderId="0" xfId="0" applyFont="1" applyFill="1" applyAlignment="1"/>
    <xf numFmtId="0" fontId="0" fillId="0" borderId="0" xfId="0" applyFont="1" applyAlignment="1"/>
    <xf numFmtId="0" fontId="8" fillId="0" borderId="4" xfId="0" applyFont="1" applyBorder="1" applyAlignment="1">
      <alignment horizontal="left" wrapText="1"/>
    </xf>
    <xf numFmtId="0" fontId="5" fillId="0" borderId="5" xfId="0" applyFont="1" applyBorder="1"/>
    <xf numFmtId="0" fontId="5" fillId="0" borderId="6" xfId="0" applyFont="1" applyBorder="1"/>
    <xf numFmtId="0" fontId="4" fillId="0" borderId="0" xfId="0" applyFont="1" applyAlignment="1">
      <alignment horizontal="center"/>
    </xf>
    <xf numFmtId="0" fontId="4" fillId="0" borderId="4" xfId="0" applyFont="1" applyBorder="1" applyAlignment="1">
      <alignment horizontal="center"/>
    </xf>
    <xf numFmtId="0" fontId="1" fillId="0" borderId="2" xfId="0" applyFont="1" applyBorder="1" applyAlignment="1">
      <alignment horizontal="center" vertical="center"/>
    </xf>
    <xf numFmtId="0" fontId="5" fillId="0" borderId="7" xfId="0" applyFont="1" applyBorder="1"/>
    <xf numFmtId="0" fontId="1" fillId="0" borderId="2" xfId="0" applyFont="1" applyBorder="1" applyAlignment="1">
      <alignment vertical="center"/>
    </xf>
    <xf numFmtId="0" fontId="1" fillId="0" borderId="0" xfId="0" applyFont="1" applyAlignment="1"/>
    <xf numFmtId="0" fontId="1" fillId="0" borderId="0" xfId="0" applyFont="1" applyAlignment="1">
      <alignment vertical="top" wrapText="1"/>
    </xf>
    <xf numFmtId="0" fontId="1" fillId="0" borderId="4" xfId="0" applyFont="1" applyBorder="1" applyAlignment="1">
      <alignment horizontal="center"/>
    </xf>
    <xf numFmtId="0" fontId="1" fillId="5" borderId="4" xfId="0" applyFont="1" applyFill="1" applyBorder="1" applyAlignment="1">
      <alignment horizontal="center"/>
    </xf>
    <xf numFmtId="0" fontId="1" fillId="0" borderId="4" xfId="0" applyFont="1" applyBorder="1" applyAlignment="1"/>
    <xf numFmtId="0" fontId="4" fillId="0" borderId="0" xfId="0" applyFont="1" applyAlignment="1"/>
    <xf numFmtId="0" fontId="2" fillId="2" borderId="0" xfId="0" applyFont="1" applyFill="1" applyAlignment="1">
      <alignment horizontal="left" vertical="center"/>
    </xf>
    <xf numFmtId="0" fontId="3"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Precision - Recall Curve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1"/>
        <c:ser>
          <c:idx val="0"/>
          <c:order val="0"/>
          <c:tx>
            <c:strRef>
              <c:f>Sheet1!$B$87</c:f>
              <c:strCache>
                <c:ptCount val="1"/>
                <c:pt idx="0">
                  <c:v>Ranking 1</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Sheet1!$A$88:$A$98</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Sheet1!$B$88:$B$98</c:f>
              <c:numCache>
                <c:formatCode>General</c:formatCode>
                <c:ptCount val="11"/>
                <c:pt idx="0">
                  <c:v>1</c:v>
                </c:pt>
                <c:pt idx="1">
                  <c:v>1</c:v>
                </c:pt>
                <c:pt idx="2">
                  <c:v>0.83</c:v>
                </c:pt>
                <c:pt idx="3">
                  <c:v>0.83</c:v>
                </c:pt>
                <c:pt idx="4">
                  <c:v>0.83</c:v>
                </c:pt>
                <c:pt idx="5">
                  <c:v>0.83</c:v>
                </c:pt>
                <c:pt idx="6">
                  <c:v>0.83</c:v>
                </c:pt>
                <c:pt idx="7">
                  <c:v>0.83</c:v>
                </c:pt>
                <c:pt idx="8">
                  <c:v>0.83</c:v>
                </c:pt>
                <c:pt idx="9">
                  <c:v>0.6</c:v>
                </c:pt>
                <c:pt idx="10">
                  <c:v>0.6</c:v>
                </c:pt>
              </c:numCache>
            </c:numRef>
          </c:val>
          <c:smooth val="0"/>
          <c:extLst>
            <c:ext xmlns:c16="http://schemas.microsoft.com/office/drawing/2014/chart" uri="{C3380CC4-5D6E-409C-BE32-E72D297353CC}">
              <c16:uniqueId val="{00000000-6B04-4A05-AFA8-D1B329EEB16B}"/>
            </c:ext>
          </c:extLst>
        </c:ser>
        <c:ser>
          <c:idx val="1"/>
          <c:order val="1"/>
          <c:tx>
            <c:strRef>
              <c:f>Sheet1!$C$87</c:f>
              <c:strCache>
                <c:ptCount val="1"/>
                <c:pt idx="0">
                  <c:v>Ranking 2</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Sheet1!$A$88:$A$98</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Sheet1!$C$88:$C$98</c:f>
              <c:numCache>
                <c:formatCode>General</c:formatCode>
                <c:ptCount val="11"/>
                <c:pt idx="0">
                  <c:v>0.6</c:v>
                </c:pt>
                <c:pt idx="1">
                  <c:v>0.6</c:v>
                </c:pt>
                <c:pt idx="2">
                  <c:v>0.6</c:v>
                </c:pt>
                <c:pt idx="3">
                  <c:v>0.6</c:v>
                </c:pt>
                <c:pt idx="4">
                  <c:v>0.6</c:v>
                </c:pt>
                <c:pt idx="5">
                  <c:v>0.6</c:v>
                </c:pt>
                <c:pt idx="6">
                  <c:v>0.6</c:v>
                </c:pt>
                <c:pt idx="7">
                  <c:v>0.6</c:v>
                </c:pt>
                <c:pt idx="8">
                  <c:v>0.6</c:v>
                </c:pt>
                <c:pt idx="9">
                  <c:v>0.6</c:v>
                </c:pt>
                <c:pt idx="10">
                  <c:v>0.6</c:v>
                </c:pt>
              </c:numCache>
            </c:numRef>
          </c:val>
          <c:smooth val="0"/>
          <c:extLst>
            <c:ext xmlns:c16="http://schemas.microsoft.com/office/drawing/2014/chart" uri="{C3380CC4-5D6E-409C-BE32-E72D297353CC}">
              <c16:uniqueId val="{00000001-6B04-4A05-AFA8-D1B329EEB16B}"/>
            </c:ext>
          </c:extLst>
        </c:ser>
        <c:dLbls>
          <c:dLblPos val="ctr"/>
          <c:showLegendKey val="0"/>
          <c:showVal val="1"/>
          <c:showCatName val="0"/>
          <c:showSerName val="0"/>
          <c:showPercent val="0"/>
          <c:showBubbleSize val="0"/>
        </c:dLbls>
        <c:marker val="1"/>
        <c:smooth val="0"/>
        <c:axId val="658949867"/>
        <c:axId val="792840759"/>
      </c:lineChart>
      <c:catAx>
        <c:axId val="6589498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Recall</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2840759"/>
        <c:crosses val="autoZero"/>
        <c:auto val="1"/>
        <c:lblAlgn val="ctr"/>
        <c:lblOffset val="100"/>
        <c:noMultiLvlLbl val="1"/>
      </c:catAx>
      <c:valAx>
        <c:axId val="7928407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Precision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58949867"/>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85</xdr:row>
      <xdr:rowOff>190500</xdr:rowOff>
    </xdr:from>
    <xdr:ext cx="571500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962025</xdr:colOff>
      <xdr:row>46</xdr:row>
      <xdr:rowOff>190500</xdr:rowOff>
    </xdr:from>
    <xdr:ext cx="5715000" cy="1219200"/>
    <xdr:pic>
      <xdr:nvPicPr>
        <xdr:cNvPr id="3" name="image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
  <sheetViews>
    <sheetView tabSelected="1" topLeftCell="A76" workbookViewId="0">
      <selection activeCell="K100" sqref="K100"/>
    </sheetView>
  </sheetViews>
  <sheetFormatPr defaultColWidth="14.42578125" defaultRowHeight="15.75" customHeight="1"/>
  <cols>
    <col min="2" max="2" width="16.42578125" customWidth="1"/>
    <col min="3" max="3" width="17.5703125" customWidth="1"/>
    <col min="4" max="4" width="16.28515625" customWidth="1"/>
    <col min="8" max="8" width="19.140625" customWidth="1"/>
  </cols>
  <sheetData>
    <row r="1" spans="1:26">
      <c r="A1" s="42" t="s">
        <v>9</v>
      </c>
      <c r="B1" s="27"/>
      <c r="C1" s="27"/>
      <c r="D1" s="27"/>
      <c r="E1" s="27"/>
      <c r="F1" s="27"/>
      <c r="G1" s="27"/>
      <c r="H1" s="27"/>
      <c r="I1" s="27"/>
      <c r="J1" s="27"/>
      <c r="K1" s="27"/>
      <c r="L1" s="27"/>
      <c r="M1" s="27"/>
      <c r="N1" s="27"/>
      <c r="O1" s="27"/>
      <c r="P1" s="27"/>
      <c r="Q1" s="27"/>
      <c r="R1" s="27"/>
      <c r="S1" s="27"/>
      <c r="T1" s="27"/>
      <c r="U1" s="27"/>
      <c r="V1" s="27"/>
      <c r="W1" s="27"/>
      <c r="X1" s="27"/>
      <c r="Y1" s="27"/>
      <c r="Z1" s="27"/>
    </row>
    <row r="2" spans="1:26" ht="15.75" customHeight="1">
      <c r="A2" s="27"/>
      <c r="B2" s="27"/>
      <c r="C2" s="27"/>
      <c r="D2" s="27"/>
      <c r="E2" s="27"/>
      <c r="F2" s="27"/>
      <c r="G2" s="27"/>
      <c r="H2" s="27"/>
      <c r="I2" s="27"/>
      <c r="J2" s="27"/>
      <c r="K2" s="27"/>
      <c r="L2" s="27"/>
      <c r="M2" s="27"/>
      <c r="N2" s="27"/>
      <c r="O2" s="27"/>
      <c r="P2" s="27"/>
      <c r="Q2" s="27"/>
      <c r="R2" s="27"/>
      <c r="S2" s="27"/>
      <c r="T2" s="27"/>
      <c r="U2" s="27"/>
      <c r="V2" s="27"/>
      <c r="W2" s="27"/>
      <c r="X2" s="27"/>
      <c r="Y2" s="27"/>
      <c r="Z2" s="27"/>
    </row>
    <row r="3" spans="1:26" ht="15.75" customHeight="1">
      <c r="A3" s="43" t="s">
        <v>10</v>
      </c>
      <c r="B3" s="27"/>
      <c r="C3" s="27"/>
      <c r="D3" s="27"/>
      <c r="E3" s="27"/>
      <c r="F3" s="27"/>
      <c r="G3" s="27"/>
      <c r="H3" s="27"/>
      <c r="I3" s="27"/>
      <c r="J3" s="27"/>
      <c r="K3" s="27"/>
      <c r="L3" s="27"/>
      <c r="M3" s="27"/>
      <c r="N3" s="27"/>
      <c r="O3" s="27"/>
      <c r="P3" s="27"/>
      <c r="Q3" s="27"/>
      <c r="R3" s="27"/>
      <c r="S3" s="27"/>
      <c r="T3" s="27"/>
      <c r="U3" s="27"/>
      <c r="V3" s="27"/>
      <c r="W3" s="27"/>
      <c r="X3" s="27"/>
      <c r="Y3" s="27"/>
      <c r="Z3" s="27"/>
    </row>
    <row r="4" spans="1:26">
      <c r="A4" s="37" t="s">
        <v>11</v>
      </c>
      <c r="B4" s="27"/>
      <c r="C4" s="41" t="s">
        <v>12</v>
      </c>
      <c r="D4" s="27"/>
      <c r="E4" s="27"/>
      <c r="F4" s="27"/>
      <c r="H4" s="41" t="s">
        <v>13</v>
      </c>
      <c r="I4" s="27"/>
    </row>
    <row r="5" spans="1:26">
      <c r="A5" s="27"/>
      <c r="B5" s="27"/>
      <c r="C5" s="1" t="s">
        <v>14</v>
      </c>
      <c r="D5" s="1" t="s">
        <v>15</v>
      </c>
      <c r="E5" s="1" t="s">
        <v>16</v>
      </c>
      <c r="F5" s="1" t="s">
        <v>17</v>
      </c>
      <c r="H5" s="1" t="s">
        <v>14</v>
      </c>
      <c r="I5" s="1" t="s">
        <v>0</v>
      </c>
    </row>
    <row r="6" spans="1:26">
      <c r="A6" s="27"/>
      <c r="B6" s="27"/>
      <c r="C6" s="1" t="s">
        <v>18</v>
      </c>
      <c r="D6" s="1">
        <v>27</v>
      </c>
      <c r="E6" s="1">
        <v>4</v>
      </c>
      <c r="F6" s="1">
        <v>24</v>
      </c>
      <c r="H6" s="1" t="s">
        <v>18</v>
      </c>
      <c r="I6" s="1">
        <v>18165</v>
      </c>
    </row>
    <row r="7" spans="1:26">
      <c r="A7" s="27"/>
      <c r="B7" s="27"/>
      <c r="C7" s="1" t="s">
        <v>19</v>
      </c>
      <c r="D7" s="1">
        <v>3</v>
      </c>
      <c r="E7" s="1">
        <v>33</v>
      </c>
      <c r="F7" s="1">
        <v>0</v>
      </c>
      <c r="H7" s="1" t="s">
        <v>19</v>
      </c>
      <c r="I7" s="1">
        <v>6723</v>
      </c>
    </row>
    <row r="8" spans="1:26">
      <c r="A8" s="27"/>
      <c r="B8" s="27"/>
      <c r="C8" s="1" t="s">
        <v>20</v>
      </c>
      <c r="D8" s="1">
        <v>0</v>
      </c>
      <c r="E8" s="1">
        <v>33</v>
      </c>
      <c r="F8" s="1">
        <v>29</v>
      </c>
      <c r="H8" s="1" t="s">
        <v>20</v>
      </c>
      <c r="I8" s="1">
        <v>19241</v>
      </c>
    </row>
    <row r="9" spans="1:26">
      <c r="A9" s="27"/>
      <c r="B9" s="27"/>
      <c r="C9" s="1" t="s">
        <v>21</v>
      </c>
      <c r="D9" s="1">
        <v>14</v>
      </c>
      <c r="E9" s="1">
        <v>0</v>
      </c>
      <c r="F9" s="1">
        <v>17</v>
      </c>
      <c r="H9" s="1" t="s">
        <v>21</v>
      </c>
      <c r="I9" s="1">
        <v>25235</v>
      </c>
    </row>
    <row r="10" spans="1:26" ht="15.75" customHeight="1">
      <c r="A10" s="27"/>
      <c r="B10" s="27"/>
    </row>
    <row r="11" spans="1:26">
      <c r="A11" s="27"/>
      <c r="B11" s="27"/>
      <c r="C11" s="37" t="s">
        <v>22</v>
      </c>
      <c r="D11" s="27"/>
      <c r="E11" s="27"/>
      <c r="F11" s="27"/>
      <c r="G11" s="4" t="s">
        <v>23</v>
      </c>
      <c r="H11" s="2" t="s">
        <v>24</v>
      </c>
    </row>
    <row r="12" spans="1:26">
      <c r="A12" s="27"/>
      <c r="B12" s="27"/>
      <c r="C12" s="31" t="s">
        <v>25</v>
      </c>
      <c r="D12" s="27"/>
      <c r="E12" s="27"/>
      <c r="F12" s="27"/>
      <c r="G12" s="5">
        <v>806971</v>
      </c>
      <c r="H12" s="41" t="s">
        <v>26</v>
      </c>
      <c r="I12" s="27"/>
    </row>
    <row r="13" spans="1:26">
      <c r="A13" s="27"/>
      <c r="B13" s="27"/>
      <c r="C13" s="1" t="s">
        <v>14</v>
      </c>
      <c r="D13" s="1" t="s">
        <v>15</v>
      </c>
      <c r="E13" s="1" t="s">
        <v>16</v>
      </c>
      <c r="F13" s="1" t="s">
        <v>17</v>
      </c>
      <c r="H13" s="1" t="s">
        <v>14</v>
      </c>
      <c r="I13" s="1" t="s">
        <v>1</v>
      </c>
    </row>
    <row r="14" spans="1:26">
      <c r="A14" s="27"/>
      <c r="B14" s="27"/>
      <c r="C14" s="1" t="s">
        <v>18</v>
      </c>
      <c r="D14" s="1">
        <f t="shared" ref="D14:F14" si="0">D6/MAX(D6:D9)</f>
        <v>1</v>
      </c>
      <c r="E14" s="1">
        <f t="shared" si="0"/>
        <v>0.12121212121212122</v>
      </c>
      <c r="F14" s="1">
        <f t="shared" si="0"/>
        <v>0.82758620689655171</v>
      </c>
      <c r="H14" s="1" t="s">
        <v>18</v>
      </c>
      <c r="I14" s="1">
        <f>LOG(G12/I6,2)</f>
        <v>5.4732835576457655</v>
      </c>
    </row>
    <row r="15" spans="1:26">
      <c r="C15" s="1" t="s">
        <v>19</v>
      </c>
      <c r="D15" s="1">
        <f t="shared" ref="D15:F15" si="1">D7/MAX(D6:D9)</f>
        <v>0.1111111111111111</v>
      </c>
      <c r="E15" s="1">
        <f t="shared" si="1"/>
        <v>1</v>
      </c>
      <c r="F15" s="1">
        <f t="shared" si="1"/>
        <v>0</v>
      </c>
      <c r="H15" s="1" t="s">
        <v>19</v>
      </c>
      <c r="I15" s="6">
        <f>LOG(G12/I7,2)</f>
        <v>6.9072678687170628</v>
      </c>
    </row>
    <row r="16" spans="1:26" ht="12.75">
      <c r="C16" s="1" t="s">
        <v>20</v>
      </c>
      <c r="D16" s="1">
        <f t="shared" ref="D16:F16" si="2">D8/MAX(D6:D9)</f>
        <v>0</v>
      </c>
      <c r="E16" s="1">
        <f t="shared" si="2"/>
        <v>1</v>
      </c>
      <c r="F16" s="1">
        <f t="shared" si="2"/>
        <v>1</v>
      </c>
      <c r="H16" s="1" t="s">
        <v>20</v>
      </c>
      <c r="I16" s="1">
        <f>LOG(G12/I8,2)</f>
        <v>5.3902611420900586</v>
      </c>
    </row>
    <row r="17" spans="3:15" ht="12.75">
      <c r="C17" s="1" t="s">
        <v>21</v>
      </c>
      <c r="D17" s="7">
        <f t="shared" ref="D17:F17" si="3">D9/MAX(D6:D9)</f>
        <v>0.51851851851851849</v>
      </c>
      <c r="E17" s="7">
        <f t="shared" si="3"/>
        <v>0</v>
      </c>
      <c r="F17" s="7">
        <f t="shared" si="3"/>
        <v>0.58620689655172409</v>
      </c>
      <c r="H17" s="1" t="s">
        <v>21</v>
      </c>
      <c r="I17" s="1">
        <f>LOG(G12/I9,2)</f>
        <v>4.9990188367628239</v>
      </c>
    </row>
    <row r="18" spans="3:15" ht="12.75">
      <c r="D18" s="8"/>
      <c r="E18" s="8"/>
      <c r="F18" s="8"/>
    </row>
    <row r="19" spans="3:15" ht="12.75">
      <c r="C19" s="2" t="s">
        <v>27</v>
      </c>
    </row>
    <row r="20" spans="3:15" ht="12.75">
      <c r="C20" s="3"/>
      <c r="D20" s="32" t="s">
        <v>28</v>
      </c>
      <c r="E20" s="29"/>
      <c r="F20" s="30"/>
    </row>
    <row r="21" spans="3:15" ht="12.75">
      <c r="C21" s="1" t="s">
        <v>14</v>
      </c>
      <c r="D21" s="1" t="s">
        <v>15</v>
      </c>
      <c r="E21" s="1" t="s">
        <v>16</v>
      </c>
      <c r="F21" s="1" t="s">
        <v>17</v>
      </c>
    </row>
    <row r="22" spans="3:15" ht="12.75">
      <c r="C22" s="1" t="s">
        <v>18</v>
      </c>
      <c r="D22" s="3">
        <f t="shared" ref="D22:D25" si="4">D14 * I14</f>
        <v>5.4732835576457655</v>
      </c>
      <c r="E22" s="3">
        <f t="shared" ref="E22:E25" si="5">E14 * I14</f>
        <v>0.66342831001766855</v>
      </c>
      <c r="F22" s="3">
        <f t="shared" ref="F22:F25" si="6">F14 * I14</f>
        <v>4.529613978741323</v>
      </c>
    </row>
    <row r="23" spans="3:15" ht="12.75">
      <c r="C23" s="1" t="s">
        <v>19</v>
      </c>
      <c r="D23" s="3">
        <f t="shared" si="4"/>
        <v>0.76747420763522911</v>
      </c>
      <c r="E23" s="3">
        <f t="shared" si="5"/>
        <v>6.9072678687170628</v>
      </c>
      <c r="F23" s="3">
        <f t="shared" si="6"/>
        <v>0</v>
      </c>
    </row>
    <row r="24" spans="3:15" ht="12.75">
      <c r="C24" s="1" t="s">
        <v>20</v>
      </c>
      <c r="D24" s="3">
        <f t="shared" si="4"/>
        <v>0</v>
      </c>
      <c r="E24" s="3">
        <f t="shared" si="5"/>
        <v>5.3902611420900586</v>
      </c>
      <c r="F24" s="3">
        <f t="shared" si="6"/>
        <v>5.3902611420900586</v>
      </c>
    </row>
    <row r="25" spans="3:15" ht="12.75">
      <c r="C25" s="1" t="s">
        <v>21</v>
      </c>
      <c r="D25" s="3">
        <f t="shared" si="4"/>
        <v>2.5920838412844271</v>
      </c>
      <c r="E25" s="3">
        <f t="shared" si="5"/>
        <v>0</v>
      </c>
      <c r="F25" s="3">
        <f t="shared" si="6"/>
        <v>2.9304593181023448</v>
      </c>
    </row>
    <row r="27" spans="3:15" ht="12.75">
      <c r="C27" s="9" t="s">
        <v>29</v>
      </c>
      <c r="I27" s="40" t="s">
        <v>29</v>
      </c>
      <c r="J27" s="29"/>
      <c r="K27" s="29"/>
      <c r="L27" s="29"/>
      <c r="M27" s="29"/>
      <c r="N27" s="29"/>
      <c r="O27" s="30"/>
    </row>
    <row r="28" spans="3:15" ht="12.75">
      <c r="C28" s="10" t="s">
        <v>30</v>
      </c>
      <c r="D28" s="10" t="s">
        <v>18</v>
      </c>
      <c r="E28" s="10" t="s">
        <v>19</v>
      </c>
      <c r="F28" s="10" t="s">
        <v>20</v>
      </c>
      <c r="G28" s="10" t="s">
        <v>21</v>
      </c>
      <c r="I28" s="1" t="s">
        <v>30</v>
      </c>
      <c r="J28" s="40" t="s">
        <v>31</v>
      </c>
      <c r="K28" s="29"/>
      <c r="L28" s="29"/>
      <c r="M28" s="29"/>
      <c r="N28" s="29"/>
      <c r="O28" s="30"/>
    </row>
    <row r="29" spans="3:15" ht="12.75">
      <c r="C29" s="10" t="s">
        <v>32</v>
      </c>
      <c r="D29" s="11">
        <f>D22</f>
        <v>5.4732835576457655</v>
      </c>
      <c r="E29" s="11">
        <f>D23</f>
        <v>0.76747420763522911</v>
      </c>
      <c r="F29" s="11">
        <f>D24</f>
        <v>0</v>
      </c>
      <c r="G29" s="11">
        <f>D25</f>
        <v>2.5920838412844271</v>
      </c>
      <c r="I29" s="12" t="s">
        <v>15</v>
      </c>
      <c r="J29" s="28" t="s">
        <v>33</v>
      </c>
      <c r="K29" s="29"/>
      <c r="L29" s="29"/>
      <c r="M29" s="29"/>
      <c r="N29" s="29"/>
      <c r="O29" s="30"/>
    </row>
    <row r="30" spans="3:15" ht="12.75">
      <c r="C30" s="10" t="s">
        <v>34</v>
      </c>
      <c r="D30" s="11">
        <f>E22</f>
        <v>0.66342831001766855</v>
      </c>
      <c r="E30" s="11">
        <f>E23</f>
        <v>6.9072678687170628</v>
      </c>
      <c r="F30" s="11">
        <f>E24</f>
        <v>5.3902611420900586</v>
      </c>
      <c r="G30" s="11">
        <f>E25</f>
        <v>0</v>
      </c>
      <c r="I30" s="12" t="s">
        <v>16</v>
      </c>
      <c r="J30" s="28" t="s">
        <v>35</v>
      </c>
      <c r="K30" s="29"/>
      <c r="L30" s="29"/>
      <c r="M30" s="29"/>
      <c r="N30" s="29"/>
      <c r="O30" s="30"/>
    </row>
    <row r="31" spans="3:15" ht="12.75">
      <c r="C31" s="10" t="s">
        <v>36</v>
      </c>
      <c r="D31" s="11">
        <f>F22</f>
        <v>4.529613978741323</v>
      </c>
      <c r="E31" s="11">
        <f>F23</f>
        <v>0</v>
      </c>
      <c r="F31" s="11">
        <f>F24</f>
        <v>5.3902611420900586</v>
      </c>
      <c r="G31" s="11">
        <f>F25</f>
        <v>2.9304593181023448</v>
      </c>
      <c r="I31" s="12" t="s">
        <v>17</v>
      </c>
      <c r="J31" s="28" t="s">
        <v>37</v>
      </c>
      <c r="K31" s="29"/>
      <c r="L31" s="29"/>
      <c r="M31" s="29"/>
      <c r="N31" s="29"/>
      <c r="O31" s="30"/>
    </row>
    <row r="33" spans="1:26" ht="18">
      <c r="A33" s="26" t="s">
        <v>38</v>
      </c>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12.75">
      <c r="A34" s="2" t="s">
        <v>39</v>
      </c>
      <c r="B34" s="2" t="s">
        <v>40</v>
      </c>
    </row>
    <row r="36" spans="1:26" ht="12.75">
      <c r="C36" s="1" t="s">
        <v>41</v>
      </c>
      <c r="D36" s="38" t="s">
        <v>42</v>
      </c>
      <c r="E36" s="29"/>
      <c r="F36" s="29"/>
      <c r="G36" s="30"/>
    </row>
    <row r="37" spans="1:26" ht="12.75">
      <c r="C37" s="1" t="s">
        <v>43</v>
      </c>
      <c r="D37" s="1" t="s">
        <v>21</v>
      </c>
      <c r="E37" s="1" t="s">
        <v>18</v>
      </c>
      <c r="F37" s="1" t="s">
        <v>20</v>
      </c>
      <c r="G37" s="1" t="s">
        <v>19</v>
      </c>
    </row>
    <row r="38" spans="1:26" ht="12.75">
      <c r="C38" s="1" t="s">
        <v>44</v>
      </c>
      <c r="D38" s="1">
        <v>1</v>
      </c>
      <c r="E38" s="1">
        <v>1</v>
      </c>
      <c r="F38" s="1">
        <v>1</v>
      </c>
      <c r="G38" s="1">
        <v>0</v>
      </c>
    </row>
    <row r="40" spans="1:26" ht="12.75">
      <c r="A40" s="36" t="s">
        <v>45</v>
      </c>
      <c r="B40" s="27"/>
      <c r="C40" s="2" t="s">
        <v>46</v>
      </c>
    </row>
    <row r="41" spans="1:26" ht="12.75">
      <c r="C41" s="10" t="s">
        <v>41</v>
      </c>
      <c r="D41" s="39" t="s">
        <v>14</v>
      </c>
      <c r="E41" s="29"/>
      <c r="F41" s="29"/>
      <c r="G41" s="30"/>
    </row>
    <row r="42" spans="1:26" ht="12.75">
      <c r="C42" s="10" t="s">
        <v>43</v>
      </c>
      <c r="D42" s="10" t="s">
        <v>18</v>
      </c>
      <c r="E42" s="10" t="s">
        <v>19</v>
      </c>
      <c r="F42" s="10" t="s">
        <v>20</v>
      </c>
      <c r="G42" s="10" t="s">
        <v>21</v>
      </c>
    </row>
    <row r="43" spans="1:26" ht="12.75">
      <c r="C43" s="13" t="s">
        <v>44</v>
      </c>
      <c r="D43" s="11">
        <f>E38*I14</f>
        <v>5.4732835576457655</v>
      </c>
      <c r="E43" s="10">
        <v>0</v>
      </c>
      <c r="F43" s="11">
        <f>F38*I16</f>
        <v>5.3902611420900586</v>
      </c>
      <c r="G43" s="11">
        <f>D38*I17</f>
        <v>4.9990188367628239</v>
      </c>
    </row>
    <row r="45" spans="1:26" ht="12.75">
      <c r="C45" s="9" t="s">
        <v>47</v>
      </c>
    </row>
    <row r="46" spans="1:26" ht="12.75">
      <c r="A46" s="14"/>
      <c r="B46" s="15"/>
      <c r="C46" s="2" t="s">
        <v>48</v>
      </c>
    </row>
    <row r="47" spans="1:26" ht="12.75">
      <c r="A47" s="15"/>
      <c r="B47" s="15"/>
      <c r="D47" s="2" t="s">
        <v>49</v>
      </c>
    </row>
    <row r="48" spans="1:26" ht="51">
      <c r="A48" s="15"/>
      <c r="B48" s="15"/>
      <c r="C48" s="3"/>
      <c r="D48" s="16" t="s">
        <v>50</v>
      </c>
      <c r="E48" s="16" t="s">
        <v>51</v>
      </c>
      <c r="F48" s="17" t="s">
        <v>52</v>
      </c>
      <c r="G48" s="17" t="s">
        <v>53</v>
      </c>
      <c r="H48" s="18" t="s">
        <v>49</v>
      </c>
      <c r="I48" s="1" t="s">
        <v>54</v>
      </c>
    </row>
    <row r="49" spans="1:26" ht="12.75">
      <c r="C49" s="1" t="s">
        <v>32</v>
      </c>
      <c r="D49" s="3">
        <f t="shared" ref="D49:D51" si="7">D29^2 + E29^2 + F29^2 + G29^2</f>
        <v>37.264748202028642</v>
      </c>
      <c r="E49" s="3">
        <f>SQRT(D49*D53)</f>
        <v>55.94918271221006</v>
      </c>
      <c r="F49" s="3">
        <f>D43*D29 + E29*E43+F29*F43+G29*G43</f>
        <v>42.914708851444878</v>
      </c>
      <c r="G49" s="3">
        <f>SQRT(D49*D53)</f>
        <v>55.94918271221006</v>
      </c>
      <c r="H49" s="3">
        <f t="shared" ref="H49:H51" si="8">F49/G49</f>
        <v>0.76703012932625725</v>
      </c>
      <c r="I49" s="18">
        <v>2</v>
      </c>
    </row>
    <row r="50" spans="1:26" ht="12.75">
      <c r="C50" s="1" t="s">
        <v>34</v>
      </c>
      <c r="D50" s="3">
        <f t="shared" si="7"/>
        <v>77.205401712670081</v>
      </c>
      <c r="E50" s="3">
        <f>SQRT(D50 *D53)</f>
        <v>80.532001853826728</v>
      </c>
      <c r="F50" s="3">
        <f>D43*D30 + E30*E43+F30*F43+G30*G43</f>
        <v>32.686046440822444</v>
      </c>
      <c r="G50" s="3">
        <f>SQRT(D50 *D53)</f>
        <v>80.532001853826728</v>
      </c>
      <c r="H50" s="3">
        <f t="shared" si="8"/>
        <v>0.40587649243031038</v>
      </c>
      <c r="I50" s="18">
        <v>3</v>
      </c>
    </row>
    <row r="51" spans="1:26" ht="12.75">
      <c r="C51" s="1" t="s">
        <v>36</v>
      </c>
      <c r="D51" s="3">
        <f t="shared" si="7"/>
        <v>58.159909791387683</v>
      </c>
      <c r="E51" s="3">
        <f>SQRT(D51 * D53)</f>
        <v>69.896674471826032</v>
      </c>
      <c r="F51" s="3">
        <f>D43*D31 + E31*E43+F31*F43+G31*G43</f>
        <v>68.496198223814091</v>
      </c>
      <c r="G51" s="3">
        <f>SQRT(D51 * D53)</f>
        <v>69.896674471826032</v>
      </c>
      <c r="H51" s="3">
        <f t="shared" si="8"/>
        <v>0.97996362117948188</v>
      </c>
      <c r="I51" s="18">
        <v>1</v>
      </c>
    </row>
    <row r="52" spans="1:26" ht="25.5">
      <c r="C52" s="1"/>
      <c r="D52" s="16" t="s">
        <v>55</v>
      </c>
      <c r="E52" s="18"/>
    </row>
    <row r="53" spans="1:26" ht="12.75">
      <c r="C53" s="1" t="s">
        <v>56</v>
      </c>
      <c r="D53" s="3">
        <f>G43^2 + D43^2 + F43^2 + E43^2</f>
        <v>84.001937412631051</v>
      </c>
      <c r="E53" s="19"/>
    </row>
    <row r="55" spans="1:26" ht="18">
      <c r="A55" s="26" t="s">
        <v>57</v>
      </c>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7" spans="1:26" ht="28.5">
      <c r="A57" s="2" t="s">
        <v>58</v>
      </c>
      <c r="B57" s="33" t="s">
        <v>2</v>
      </c>
      <c r="C57" s="33" t="s">
        <v>3</v>
      </c>
      <c r="D57" s="35" t="s">
        <v>4</v>
      </c>
      <c r="F57" s="1" t="s">
        <v>5</v>
      </c>
      <c r="G57" s="20" t="s">
        <v>59</v>
      </c>
      <c r="H57" s="3">
        <f>(C59 + D60)/(C59 + C60 + D59 + D60)</f>
        <v>0.7</v>
      </c>
    </row>
    <row r="58" spans="1:26" ht="12.75">
      <c r="A58" s="2" t="s">
        <v>60</v>
      </c>
      <c r="B58" s="34"/>
      <c r="C58" s="34"/>
      <c r="D58" s="34"/>
      <c r="F58" s="1" t="s">
        <v>61</v>
      </c>
      <c r="G58" s="1" t="s">
        <v>62</v>
      </c>
      <c r="H58" s="3">
        <f>C59/(C59 + D59)</f>
        <v>0.7142857142857143</v>
      </c>
    </row>
    <row r="59" spans="1:26" ht="12.75">
      <c r="B59" s="1" t="s">
        <v>6</v>
      </c>
      <c r="C59" s="1">
        <v>5</v>
      </c>
      <c r="D59" s="1">
        <v>2</v>
      </c>
      <c r="F59" s="1" t="s">
        <v>63</v>
      </c>
      <c r="G59" s="1" t="s">
        <v>64</v>
      </c>
      <c r="H59" s="3">
        <f>C59/(C59+C60)</f>
        <v>0.83333333333333337</v>
      </c>
    </row>
    <row r="60" spans="1:26" ht="12.75">
      <c r="B60" s="1" t="s">
        <v>8</v>
      </c>
      <c r="C60" s="1">
        <v>1</v>
      </c>
      <c r="D60" s="1">
        <v>2</v>
      </c>
      <c r="F60" s="1" t="s">
        <v>65</v>
      </c>
      <c r="G60" s="1" t="s">
        <v>66</v>
      </c>
      <c r="H60" s="3">
        <f>2 * H59 * H58/(H59 + H58)</f>
        <v>0.76923076923076916</v>
      </c>
    </row>
    <row r="63" spans="1:26" ht="28.5">
      <c r="A63" s="2" t="s">
        <v>67</v>
      </c>
      <c r="B63" s="33" t="s">
        <v>2</v>
      </c>
      <c r="C63" s="33" t="s">
        <v>3</v>
      </c>
      <c r="D63" s="35" t="s">
        <v>4</v>
      </c>
      <c r="F63" s="1" t="s">
        <v>5</v>
      </c>
      <c r="G63" s="20" t="s">
        <v>59</v>
      </c>
      <c r="H63" s="3">
        <f>(C65 + D66)/(C65 + C66 + D65 + D66)</f>
        <v>0.5</v>
      </c>
    </row>
    <row r="64" spans="1:26" ht="12.75">
      <c r="A64" s="2" t="s">
        <v>60</v>
      </c>
      <c r="B64" s="34"/>
      <c r="C64" s="34"/>
      <c r="D64" s="34"/>
      <c r="F64" s="1" t="s">
        <v>61</v>
      </c>
      <c r="G64" s="1" t="s">
        <v>62</v>
      </c>
      <c r="H64" s="3">
        <f>C65/(C65 + D65)</f>
        <v>0.5714285714285714</v>
      </c>
    </row>
    <row r="65" spans="1:13" ht="12.75">
      <c r="B65" s="1" t="s">
        <v>6</v>
      </c>
      <c r="C65" s="1">
        <v>4</v>
      </c>
      <c r="D65" s="1">
        <v>3</v>
      </c>
      <c r="F65" s="1" t="s">
        <v>63</v>
      </c>
      <c r="G65" s="1" t="s">
        <v>64</v>
      </c>
      <c r="H65" s="3">
        <f>C65/(C65+C66)</f>
        <v>0.66666666666666663</v>
      </c>
    </row>
    <row r="66" spans="1:13" ht="12.75">
      <c r="B66" s="1" t="s">
        <v>8</v>
      </c>
      <c r="C66" s="1">
        <v>2</v>
      </c>
      <c r="D66" s="1">
        <v>1</v>
      </c>
      <c r="F66" s="1" t="s">
        <v>65</v>
      </c>
      <c r="G66" s="1" t="s">
        <v>66</v>
      </c>
      <c r="H66" s="3">
        <f>2 * H65 * H64/(H65 + H64)</f>
        <v>0.61538461538461531</v>
      </c>
    </row>
    <row r="69" spans="1:13" ht="12.75">
      <c r="B69" s="3"/>
      <c r="C69" s="1" t="s">
        <v>68</v>
      </c>
      <c r="D69" s="1" t="s">
        <v>69</v>
      </c>
    </row>
    <row r="70" spans="1:13" ht="12.75">
      <c r="B70" s="1" t="s">
        <v>58</v>
      </c>
      <c r="C70" s="1">
        <f>(1 + 0.67 + 0.75 + 0.8 + 0.83 + 0.6)/6</f>
        <v>0.77499999999999991</v>
      </c>
      <c r="D70" s="3">
        <f>(C70 + C71)/2</f>
        <v>0.64833333333333321</v>
      </c>
    </row>
    <row r="71" spans="1:13" ht="12.75">
      <c r="B71" s="1" t="s">
        <v>67</v>
      </c>
      <c r="C71" s="3">
        <f>(0.5 + 0.4 + 0.5 + 0.57 + 0.56 + 0.6)/6</f>
        <v>0.52166666666666661</v>
      </c>
      <c r="D71" s="3"/>
    </row>
    <row r="73" spans="1:13" ht="12.75">
      <c r="A73" s="2" t="s">
        <v>70</v>
      </c>
    </row>
    <row r="74" spans="1:13" ht="12.75">
      <c r="A74" s="1" t="s">
        <v>58</v>
      </c>
      <c r="B74" s="1" t="s">
        <v>71</v>
      </c>
      <c r="C74" s="1">
        <v>0.17</v>
      </c>
      <c r="D74" s="1">
        <v>0.17</v>
      </c>
      <c r="E74" s="1">
        <v>0.33</v>
      </c>
      <c r="F74" s="1">
        <v>0.5</v>
      </c>
      <c r="G74" s="1">
        <v>0.67</v>
      </c>
      <c r="H74" s="1">
        <v>0.83</v>
      </c>
      <c r="I74" s="1">
        <v>0.83</v>
      </c>
      <c r="J74" s="1">
        <v>0.83</v>
      </c>
      <c r="K74" s="1">
        <v>0.83</v>
      </c>
      <c r="L74" s="1">
        <v>1</v>
      </c>
      <c r="M74" s="3"/>
    </row>
    <row r="75" spans="1:13" ht="12.75">
      <c r="B75" s="1" t="s">
        <v>7</v>
      </c>
      <c r="C75" s="1">
        <v>1</v>
      </c>
      <c r="D75" s="1">
        <v>0.5</v>
      </c>
      <c r="E75" s="1">
        <v>0.67</v>
      </c>
      <c r="F75" s="1">
        <v>0.75</v>
      </c>
      <c r="G75" s="18">
        <v>0.8</v>
      </c>
      <c r="H75" s="18">
        <v>0.83</v>
      </c>
      <c r="I75" s="18">
        <v>0.71</v>
      </c>
      <c r="J75" s="18">
        <v>0.63</v>
      </c>
      <c r="K75" s="18">
        <v>0.56000000000000005</v>
      </c>
      <c r="L75" s="18">
        <v>0.6</v>
      </c>
      <c r="M75" s="19"/>
    </row>
    <row r="76" spans="1:13" ht="12.75">
      <c r="B76" s="1" t="s">
        <v>72</v>
      </c>
      <c r="C76" s="1">
        <v>0</v>
      </c>
      <c r="D76" s="1">
        <v>0.1</v>
      </c>
      <c r="E76" s="1">
        <v>0.2</v>
      </c>
      <c r="F76" s="1">
        <v>0.3</v>
      </c>
      <c r="G76" s="1">
        <v>0.4</v>
      </c>
      <c r="H76" s="18">
        <v>0.5</v>
      </c>
      <c r="I76" s="18">
        <v>0.6</v>
      </c>
      <c r="J76" s="18">
        <v>0.7</v>
      </c>
      <c r="K76" s="18">
        <v>0.8</v>
      </c>
      <c r="L76" s="18">
        <v>0.9</v>
      </c>
      <c r="M76" s="18">
        <v>1</v>
      </c>
    </row>
    <row r="77" spans="1:13" ht="12.75">
      <c r="B77" s="1" t="s">
        <v>73</v>
      </c>
      <c r="C77" s="1">
        <v>1</v>
      </c>
      <c r="D77" s="1">
        <v>1</v>
      </c>
      <c r="E77" s="1">
        <v>0.83</v>
      </c>
      <c r="F77" s="1">
        <v>0.83</v>
      </c>
      <c r="G77" s="1">
        <v>0.83</v>
      </c>
      <c r="H77" s="18">
        <v>0.83</v>
      </c>
      <c r="I77" s="18">
        <v>0.83</v>
      </c>
      <c r="J77" s="18">
        <v>0.83</v>
      </c>
      <c r="K77" s="18">
        <v>0.83</v>
      </c>
      <c r="L77" s="18">
        <v>0.6</v>
      </c>
      <c r="M77" s="18">
        <v>0.6</v>
      </c>
    </row>
    <row r="79" spans="1:13" ht="12.75">
      <c r="A79" s="1" t="s">
        <v>67</v>
      </c>
      <c r="B79" s="1" t="s">
        <v>71</v>
      </c>
      <c r="C79" s="1">
        <v>0</v>
      </c>
      <c r="D79" s="1">
        <v>0.17</v>
      </c>
      <c r="E79" s="1">
        <v>0.17</v>
      </c>
      <c r="F79" s="1">
        <v>0.17</v>
      </c>
      <c r="G79" s="1">
        <v>0.33</v>
      </c>
      <c r="H79" s="1">
        <v>0.5</v>
      </c>
      <c r="I79" s="1">
        <v>0.67</v>
      </c>
      <c r="J79" s="1">
        <v>0.67</v>
      </c>
      <c r="K79" s="1">
        <v>0.83</v>
      </c>
      <c r="L79" s="1">
        <v>1</v>
      </c>
      <c r="M79" s="3"/>
    </row>
    <row r="80" spans="1:13" ht="12.75">
      <c r="B80" s="1" t="s">
        <v>7</v>
      </c>
      <c r="C80" s="1">
        <v>0</v>
      </c>
      <c r="D80" s="1">
        <v>0.5</v>
      </c>
      <c r="E80" s="1">
        <v>0.33</v>
      </c>
      <c r="F80" s="1">
        <v>0.25</v>
      </c>
      <c r="G80" s="18">
        <v>0.4</v>
      </c>
      <c r="H80" s="18">
        <v>0.5</v>
      </c>
      <c r="I80" s="18">
        <v>0.56999999999999995</v>
      </c>
      <c r="J80" s="18">
        <v>0.5</v>
      </c>
      <c r="K80" s="18">
        <v>0.56000000000000005</v>
      </c>
      <c r="L80" s="18">
        <v>0.6</v>
      </c>
      <c r="M80" s="19"/>
    </row>
    <row r="81" spans="1:13" ht="12.75">
      <c r="B81" s="1" t="s">
        <v>72</v>
      </c>
      <c r="C81" s="1">
        <v>0</v>
      </c>
      <c r="D81" s="1">
        <v>0.1</v>
      </c>
      <c r="E81" s="1">
        <v>0.2</v>
      </c>
      <c r="F81" s="1">
        <v>0.3</v>
      </c>
      <c r="G81" s="1">
        <v>0.4</v>
      </c>
      <c r="H81" s="18">
        <v>0.5</v>
      </c>
      <c r="I81" s="18">
        <v>0.6</v>
      </c>
      <c r="J81" s="18">
        <v>0.7</v>
      </c>
      <c r="K81" s="18">
        <v>0.8</v>
      </c>
      <c r="L81" s="18">
        <v>0.9</v>
      </c>
      <c r="M81" s="18">
        <v>1</v>
      </c>
    </row>
    <row r="82" spans="1:13" ht="12.75">
      <c r="B82" s="1" t="s">
        <v>74</v>
      </c>
      <c r="C82" s="1">
        <v>0.6</v>
      </c>
      <c r="D82" s="1">
        <v>0.6</v>
      </c>
      <c r="E82" s="1">
        <v>0.6</v>
      </c>
      <c r="F82" s="1">
        <v>0.6</v>
      </c>
      <c r="G82" s="1">
        <v>0.6</v>
      </c>
      <c r="H82" s="18">
        <v>0.6</v>
      </c>
      <c r="I82" s="18">
        <v>0.6</v>
      </c>
      <c r="J82" s="18">
        <v>0.6</v>
      </c>
      <c r="K82" s="18">
        <v>0.6</v>
      </c>
      <c r="L82" s="18">
        <v>0.6</v>
      </c>
      <c r="M82" s="18">
        <v>0.6</v>
      </c>
    </row>
    <row r="87" spans="1:13" ht="14.25">
      <c r="A87" s="21" t="s">
        <v>75</v>
      </c>
      <c r="B87" s="22" t="s">
        <v>58</v>
      </c>
      <c r="C87" s="22" t="s">
        <v>67</v>
      </c>
    </row>
    <row r="88" spans="1:13" ht="14.25">
      <c r="A88" s="23">
        <v>0</v>
      </c>
      <c r="B88" s="24">
        <v>1</v>
      </c>
      <c r="C88" s="24">
        <v>0.6</v>
      </c>
    </row>
    <row r="89" spans="1:13" ht="14.25">
      <c r="A89" s="23">
        <v>0.1</v>
      </c>
      <c r="B89" s="24">
        <v>1</v>
      </c>
      <c r="C89" s="24">
        <v>0.6</v>
      </c>
    </row>
    <row r="90" spans="1:13" ht="14.25">
      <c r="A90" s="23">
        <v>0.2</v>
      </c>
      <c r="B90" s="24">
        <v>0.83</v>
      </c>
      <c r="C90" s="24">
        <v>0.6</v>
      </c>
    </row>
    <row r="91" spans="1:13" ht="14.25">
      <c r="A91" s="23">
        <v>0.3</v>
      </c>
      <c r="B91" s="24">
        <v>0.83</v>
      </c>
      <c r="C91" s="24">
        <v>0.6</v>
      </c>
    </row>
    <row r="92" spans="1:13" ht="14.25">
      <c r="A92" s="23">
        <v>0.4</v>
      </c>
      <c r="B92" s="24">
        <v>0.83</v>
      </c>
      <c r="C92" s="24">
        <v>0.6</v>
      </c>
    </row>
    <row r="93" spans="1:13" ht="14.25">
      <c r="A93" s="25">
        <v>0.5</v>
      </c>
      <c r="B93" s="24">
        <v>0.83</v>
      </c>
      <c r="C93" s="24">
        <v>0.6</v>
      </c>
    </row>
    <row r="94" spans="1:13" ht="14.25">
      <c r="A94" s="23">
        <v>0.6</v>
      </c>
      <c r="B94" s="24">
        <v>0.83</v>
      </c>
      <c r="C94" s="24">
        <v>0.6</v>
      </c>
    </row>
    <row r="95" spans="1:13" ht="14.25">
      <c r="A95" s="23">
        <v>0.7</v>
      </c>
      <c r="B95" s="24">
        <v>0.83</v>
      </c>
      <c r="C95" s="24">
        <v>0.6</v>
      </c>
    </row>
    <row r="96" spans="1:13" ht="14.25">
      <c r="A96" s="23">
        <v>0.8</v>
      </c>
      <c r="B96" s="24">
        <v>0.83</v>
      </c>
      <c r="C96" s="24">
        <v>0.6</v>
      </c>
    </row>
    <row r="97" spans="1:3" ht="14.25">
      <c r="A97" s="23">
        <v>0.9</v>
      </c>
      <c r="B97" s="24">
        <v>0.6</v>
      </c>
      <c r="C97" s="24">
        <v>0.6</v>
      </c>
    </row>
    <row r="98" spans="1:3" ht="14.25">
      <c r="A98" s="23">
        <v>1</v>
      </c>
      <c r="B98" s="24">
        <v>0.6</v>
      </c>
      <c r="C98" s="24">
        <v>0.6</v>
      </c>
    </row>
  </sheetData>
  <mergeCells count="25">
    <mergeCell ref="A1:Z2"/>
    <mergeCell ref="A3:Z3"/>
    <mergeCell ref="H12:I12"/>
    <mergeCell ref="J29:O29"/>
    <mergeCell ref="B57:B58"/>
    <mergeCell ref="C57:C58"/>
    <mergeCell ref="B63:B64"/>
    <mergeCell ref="C63:C64"/>
    <mergeCell ref="D63:D64"/>
    <mergeCell ref="D57:D58"/>
    <mergeCell ref="A55:Z55"/>
    <mergeCell ref="A33:Z33"/>
    <mergeCell ref="J30:O30"/>
    <mergeCell ref="J31:O31"/>
    <mergeCell ref="C12:F12"/>
    <mergeCell ref="D20:F20"/>
    <mergeCell ref="A40:B40"/>
    <mergeCell ref="A4:B14"/>
    <mergeCell ref="D36:G36"/>
    <mergeCell ref="D41:G41"/>
    <mergeCell ref="J28:O28"/>
    <mergeCell ref="I27:O27"/>
    <mergeCell ref="C11:F11"/>
    <mergeCell ref="C4:F4"/>
    <mergeCell ref="H4:I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herambeshwar pendyala</cp:lastModifiedBy>
  <dcterms:modified xsi:type="dcterms:W3CDTF">2019-11-13T04:34:51Z</dcterms:modified>
</cp:coreProperties>
</file>