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xl/queryTables/queryTable3.xml" ContentType="application/vnd.openxmlformats-officedocument.spreadsheetml.queryTable+xml"/>
  <Override PartName="/xl/comments3.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herbborek/Dropbox/H-Desktop/H-Masters/Real Estate Project/"/>
    </mc:Choice>
  </mc:AlternateContent>
  <xr:revisionPtr revIDLastSave="0" documentId="8_{0EF66BCA-082D-AC41-A273-7B7D76419901}" xr6:coauthVersionLast="37" xr6:coauthVersionMax="37" xr10:uidLastSave="{00000000-0000-0000-0000-000000000000}"/>
  <bookViews>
    <workbookView xWindow="6820" yWindow="460" windowWidth="43940" windowHeight="23920" tabRatio="599" activeTab="4" xr2:uid="{00000000-000D-0000-FFFF-FFFF00000000}"/>
  </bookViews>
  <sheets>
    <sheet name="63011" sheetId="1" r:id="rId1"/>
    <sheet name="63017" sheetId="2" r:id="rId2"/>
    <sheet name="63123" sheetId="3" r:id="rId3"/>
    <sheet name="AllTable" sheetId="4" r:id="rId4"/>
    <sheet name="D1" sheetId="23" r:id="rId5"/>
    <sheet name="D2" sheetId="24" r:id="rId6"/>
    <sheet name="D3" sheetId="25" r:id="rId7"/>
    <sheet name="D4" sheetId="26" r:id="rId8"/>
    <sheet name="I1" sheetId="13" r:id="rId9"/>
    <sheet name="I2" sheetId="15" r:id="rId10"/>
    <sheet name="I3" sheetId="14" r:id="rId11"/>
    <sheet name="I4" sheetId="16" r:id="rId12"/>
    <sheet name="M1" sheetId="18" r:id="rId13"/>
    <sheet name="M2" sheetId="22" r:id="rId14"/>
    <sheet name="MX" sheetId="20" r:id="rId15"/>
  </sheets>
  <definedNames>
    <definedName name="_xlnm._FilterDatabase" localSheetId="0" hidden="1">'63011'!$A$1:$AS$120</definedName>
    <definedName name="_xlnm._FilterDatabase" localSheetId="1" hidden="1">'63017'!$A$1:$AS$211</definedName>
    <definedName name="_xlnm._FilterDatabase" localSheetId="2" hidden="1">'63123'!$A$1:$AS$194</definedName>
    <definedName name="redfin_2016_06_25_04_42_46_results" localSheetId="0">'63011'!$A$1:$AG$97</definedName>
    <definedName name="redfin_2016_06_25_04_43_23_results" localSheetId="1">'63017'!$A$1:$AG$149</definedName>
    <definedName name="redfin_2016_06_25_04_43_44_results" localSheetId="2">'63123'!$A$1:$AG$159</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5" i="26" l="1"/>
  <c r="G45" i="26"/>
  <c r="H44" i="26"/>
  <c r="H43" i="26"/>
  <c r="H42" i="26"/>
  <c r="H41" i="26"/>
  <c r="H40" i="26"/>
  <c r="H45" i="26" s="1"/>
  <c r="H39" i="26"/>
  <c r="I24" i="26"/>
  <c r="G24" i="26"/>
  <c r="H23" i="26"/>
  <c r="H22" i="26"/>
  <c r="H21" i="26"/>
  <c r="H24" i="26" s="1"/>
  <c r="G7" i="26"/>
  <c r="H6" i="26"/>
  <c r="I6" i="26" s="1"/>
  <c r="H5" i="26"/>
  <c r="I5" i="26" s="1"/>
  <c r="H4" i="26"/>
  <c r="I4" i="26" s="1"/>
  <c r="H3" i="26"/>
  <c r="H7" i="26" s="1"/>
  <c r="O61" i="25"/>
  <c r="O62" i="25" s="1"/>
  <c r="O63" i="25" s="1"/>
  <c r="O64" i="25" s="1"/>
  <c r="O65" i="25" s="1"/>
  <c r="O66" i="25" s="1"/>
  <c r="O67" i="25" s="1"/>
  <c r="O68" i="25" s="1"/>
  <c r="O60" i="25"/>
  <c r="N60" i="25"/>
  <c r="N61" i="25" s="1"/>
  <c r="N62" i="25" s="1"/>
  <c r="N63" i="25" s="1"/>
  <c r="N64" i="25" s="1"/>
  <c r="N65" i="25" s="1"/>
  <c r="N66" i="25" s="1"/>
  <c r="O59" i="25"/>
  <c r="N59" i="25"/>
  <c r="P58" i="25"/>
  <c r="P59" i="25" s="1"/>
  <c r="P60" i="25" s="1"/>
  <c r="P61" i="25" s="1"/>
  <c r="P62" i="25" s="1"/>
  <c r="P63" i="25" s="1"/>
  <c r="P64" i="25" s="1"/>
  <c r="P65" i="25" s="1"/>
  <c r="P66" i="25" s="1"/>
  <c r="P67" i="25" s="1"/>
  <c r="P68" i="25" s="1"/>
  <c r="P69" i="25" s="1"/>
  <c r="O58" i="25"/>
  <c r="N58" i="25"/>
  <c r="N54" i="25"/>
  <c r="N36" i="25"/>
  <c r="N37" i="25" s="1"/>
  <c r="N38" i="25" s="1"/>
  <c r="N39" i="25" s="1"/>
  <c r="N40" i="25" s="1"/>
  <c r="N41" i="25" s="1"/>
  <c r="N42" i="25" s="1"/>
  <c r="N43" i="25" s="1"/>
  <c r="N44" i="25" s="1"/>
  <c r="N45" i="25" s="1"/>
  <c r="N46" i="25" s="1"/>
  <c r="N47" i="25" s="1"/>
  <c r="N48" i="25" s="1"/>
  <c r="M36" i="25"/>
  <c r="K35" i="25"/>
  <c r="L36" i="25" s="1"/>
  <c r="N22" i="25"/>
  <c r="N23" i="25" s="1"/>
  <c r="N24" i="25" s="1"/>
  <c r="N25" i="25" s="1"/>
  <c r="N26" i="25" s="1"/>
  <c r="N27" i="25" s="1"/>
  <c r="N28" i="25" s="1"/>
  <c r="N29" i="25" s="1"/>
  <c r="N30" i="25" s="1"/>
  <c r="N19" i="25"/>
  <c r="N20" i="25" s="1"/>
  <c r="N21" i="25" s="1"/>
  <c r="M19" i="25"/>
  <c r="K18" i="25"/>
  <c r="L19" i="25" s="1"/>
  <c r="F7" i="25"/>
  <c r="E7" i="25"/>
  <c r="D7" i="25"/>
  <c r="F6" i="25"/>
  <c r="E6" i="25"/>
  <c r="D6" i="25"/>
  <c r="F5" i="25"/>
  <c r="E5" i="25"/>
  <c r="D5" i="25"/>
  <c r="N4" i="25"/>
  <c r="N5" i="25" s="1"/>
  <c r="N6" i="25" s="1"/>
  <c r="N7" i="25" s="1"/>
  <c r="N8" i="25" s="1"/>
  <c r="N9" i="25" s="1"/>
  <c r="N10" i="25" s="1"/>
  <c r="N11" i="25" s="1"/>
  <c r="N12" i="25" s="1"/>
  <c r="N13" i="25" s="1"/>
  <c r="M4" i="25"/>
  <c r="K3" i="25"/>
  <c r="L4" i="25" s="1"/>
  <c r="N63" i="24"/>
  <c r="N64" i="24" s="1"/>
  <c r="N65" i="24" s="1"/>
  <c r="N59" i="24"/>
  <c r="N60" i="24" s="1"/>
  <c r="N61" i="24" s="1"/>
  <c r="N62" i="24" s="1"/>
  <c r="N58" i="24"/>
  <c r="P57" i="24"/>
  <c r="P58" i="24" s="1"/>
  <c r="P59" i="24" s="1"/>
  <c r="P60" i="24" s="1"/>
  <c r="P61" i="24" s="1"/>
  <c r="P62" i="24" s="1"/>
  <c r="P63" i="24" s="1"/>
  <c r="P64" i="24" s="1"/>
  <c r="P65" i="24" s="1"/>
  <c r="P66" i="24" s="1"/>
  <c r="N57" i="24"/>
  <c r="P56" i="24"/>
  <c r="O56" i="24"/>
  <c r="O57" i="24" s="1"/>
  <c r="O58" i="24" s="1"/>
  <c r="O59" i="24" s="1"/>
  <c r="O60" i="24" s="1"/>
  <c r="O61" i="24" s="1"/>
  <c r="O62" i="24" s="1"/>
  <c r="O63" i="24" s="1"/>
  <c r="O64" i="24" s="1"/>
  <c r="O65" i="24" s="1"/>
  <c r="O66" i="24" s="1"/>
  <c r="O67" i="24" s="1"/>
  <c r="N56" i="24"/>
  <c r="N53" i="24"/>
  <c r="N42" i="24"/>
  <c r="N43" i="24" s="1"/>
  <c r="N44" i="24" s="1"/>
  <c r="N45" i="24" s="1"/>
  <c r="N46" i="24" s="1"/>
  <c r="N47" i="24" s="1"/>
  <c r="N38" i="24"/>
  <c r="N39" i="24" s="1"/>
  <c r="N40" i="24" s="1"/>
  <c r="N41" i="24" s="1"/>
  <c r="N37" i="24"/>
  <c r="M37" i="24"/>
  <c r="K36" i="24"/>
  <c r="L37" i="24" s="1"/>
  <c r="N20" i="24"/>
  <c r="N21" i="24" s="1"/>
  <c r="N22" i="24" s="1"/>
  <c r="N23" i="24" s="1"/>
  <c r="N24" i="24" s="1"/>
  <c r="N25" i="24" s="1"/>
  <c r="N26" i="24" s="1"/>
  <c r="N27" i="24" s="1"/>
  <c r="N28" i="24" s="1"/>
  <c r="N29" i="24" s="1"/>
  <c r="N30" i="24" s="1"/>
  <c r="N31" i="24" s="1"/>
  <c r="M20" i="24"/>
  <c r="K19" i="24"/>
  <c r="L20" i="24" s="1"/>
  <c r="N9" i="24"/>
  <c r="N10" i="24" s="1"/>
  <c r="N11" i="24" s="1"/>
  <c r="N12" i="24" s="1"/>
  <c r="N13" i="24" s="1"/>
  <c r="F7" i="24"/>
  <c r="E7" i="24"/>
  <c r="D7" i="24"/>
  <c r="F6" i="24"/>
  <c r="E6" i="24"/>
  <c r="D6" i="24"/>
  <c r="F5" i="24"/>
  <c r="E5" i="24"/>
  <c r="D5" i="24"/>
  <c r="N4" i="24"/>
  <c r="N5" i="24" s="1"/>
  <c r="N6" i="24" s="1"/>
  <c r="N7" i="24" s="1"/>
  <c r="N8" i="24" s="1"/>
  <c r="M4" i="24"/>
  <c r="L4" i="24"/>
  <c r="K3" i="24"/>
  <c r="P65" i="23"/>
  <c r="P66" i="23" s="1"/>
  <c r="P67" i="23" s="1"/>
  <c r="P68" i="23" s="1"/>
  <c r="P69" i="23" s="1"/>
  <c r="P70" i="23" s="1"/>
  <c r="P71" i="23" s="1"/>
  <c r="P61" i="23"/>
  <c r="P62" i="23" s="1"/>
  <c r="P63" i="23" s="1"/>
  <c r="P64" i="23" s="1"/>
  <c r="P60" i="23"/>
  <c r="O60" i="23"/>
  <c r="O61" i="23" s="1"/>
  <c r="O62" i="23" s="1"/>
  <c r="O63" i="23" s="1"/>
  <c r="O64" i="23" s="1"/>
  <c r="O65" i="23" s="1"/>
  <c r="O66" i="23" s="1"/>
  <c r="O67" i="23" s="1"/>
  <c r="O68" i="23" s="1"/>
  <c r="O69" i="23" s="1"/>
  <c r="O70" i="23" s="1"/>
  <c r="P59" i="23"/>
  <c r="O59" i="23"/>
  <c r="N59" i="23"/>
  <c r="N60" i="23" s="1"/>
  <c r="N61" i="23" s="1"/>
  <c r="N62" i="23" s="1"/>
  <c r="N63" i="23" s="1"/>
  <c r="N64" i="23" s="1"/>
  <c r="N65" i="23" s="1"/>
  <c r="N66" i="23" s="1"/>
  <c r="N67" i="23" s="1"/>
  <c r="N68" i="23" s="1"/>
  <c r="N56" i="23"/>
  <c r="N39" i="23"/>
  <c r="N40" i="23" s="1"/>
  <c r="N41" i="23" s="1"/>
  <c r="N42" i="23" s="1"/>
  <c r="N43" i="23" s="1"/>
  <c r="N44" i="23" s="1"/>
  <c r="N45" i="23" s="1"/>
  <c r="N46" i="23" s="1"/>
  <c r="N47" i="23" s="1"/>
  <c r="N48" i="23" s="1"/>
  <c r="N49" i="23" s="1"/>
  <c r="L38" i="23"/>
  <c r="N37" i="23"/>
  <c r="N38" i="23" s="1"/>
  <c r="M37" i="23"/>
  <c r="L37" i="23"/>
  <c r="K36" i="23"/>
  <c r="N21" i="23"/>
  <c r="N22" i="23" s="1"/>
  <c r="N23" i="23" s="1"/>
  <c r="N24" i="23" s="1"/>
  <c r="N25" i="23" s="1"/>
  <c r="N26" i="23" s="1"/>
  <c r="N27" i="23" s="1"/>
  <c r="N28" i="23" s="1"/>
  <c r="N29" i="23" s="1"/>
  <c r="N30" i="23" s="1"/>
  <c r="N20" i="23"/>
  <c r="N19" i="23"/>
  <c r="M19" i="23"/>
  <c r="L19" i="23"/>
  <c r="K18" i="23"/>
  <c r="F7" i="23"/>
  <c r="E7" i="23"/>
  <c r="D7" i="23"/>
  <c r="F6" i="23"/>
  <c r="E6" i="23"/>
  <c r="D6" i="23"/>
  <c r="F5" i="23"/>
  <c r="E5" i="23"/>
  <c r="D5" i="23"/>
  <c r="N4" i="23"/>
  <c r="N5" i="23" s="1"/>
  <c r="N6" i="23" s="1"/>
  <c r="N7" i="23" s="1"/>
  <c r="N8" i="23" s="1"/>
  <c r="N9" i="23" s="1"/>
  <c r="N10" i="23" s="1"/>
  <c r="N11" i="23" s="1"/>
  <c r="N12" i="23" s="1"/>
  <c r="N13" i="23" s="1"/>
  <c r="M4" i="23"/>
  <c r="K3" i="23"/>
  <c r="L4" i="23" s="1"/>
  <c r="I3" i="26" l="1"/>
  <c r="I7" i="26" s="1"/>
  <c r="D46" i="14" l="1"/>
  <c r="H50" i="14" s="1"/>
  <c r="I50" i="14" s="1"/>
  <c r="C46" i="14"/>
  <c r="E46" i="14" s="1"/>
  <c r="B46" i="14"/>
  <c r="D34" i="14"/>
  <c r="D47" i="14" s="1"/>
  <c r="C34" i="14"/>
  <c r="C47" i="14" s="1"/>
  <c r="E47" i="14" s="1"/>
  <c r="B34" i="14"/>
  <c r="B47" i="14" s="1"/>
  <c r="D33" i="14"/>
  <c r="B37" i="14" s="1"/>
  <c r="C33" i="14"/>
  <c r="E33" i="14" s="1"/>
  <c r="B33" i="14"/>
  <c r="D37" i="14" s="1"/>
  <c r="B23" i="14"/>
  <c r="D19" i="14"/>
  <c r="C19" i="14"/>
  <c r="E19" i="14" s="1"/>
  <c r="B19" i="14"/>
  <c r="D23" i="14" s="1"/>
  <c r="D20" i="14"/>
  <c r="C20" i="14"/>
  <c r="E20" i="14" s="1"/>
  <c r="B20" i="14"/>
  <c r="C6" i="14"/>
  <c r="E6" i="14" s="1"/>
  <c r="D7" i="14"/>
  <c r="B7" i="14"/>
  <c r="C7" i="14"/>
  <c r="E7" i="14" s="1"/>
  <c r="D6" i="14"/>
  <c r="H10" i="14" s="1"/>
  <c r="I10" i="14" s="1"/>
  <c r="B6" i="14"/>
  <c r="D10" i="14" s="1"/>
  <c r="F47" i="14" l="1"/>
  <c r="F19" i="14"/>
  <c r="C23" i="14" s="1"/>
  <c r="E23" i="14" s="1"/>
  <c r="F23" i="14" s="1"/>
  <c r="J23" i="14" s="1"/>
  <c r="D50" i="14"/>
  <c r="F7" i="14"/>
  <c r="B50" i="14"/>
  <c r="F6" i="14"/>
  <c r="E34" i="14"/>
  <c r="H37" i="14"/>
  <c r="F33" i="14"/>
  <c r="F34" i="14"/>
  <c r="B10" i="14"/>
  <c r="F46" i="14"/>
  <c r="I37" i="14"/>
  <c r="F20" i="14"/>
  <c r="H23" i="14"/>
  <c r="I23" i="14" s="1"/>
  <c r="C50" i="14" l="1"/>
  <c r="E50" i="14" s="1"/>
  <c r="F50" i="14" s="1"/>
  <c r="J50" i="14" s="1"/>
  <c r="C37" i="14"/>
  <c r="E37" i="14" s="1"/>
  <c r="F37" i="14" s="1"/>
  <c r="C10" i="14"/>
  <c r="E10" i="14" s="1"/>
  <c r="F10" i="14" s="1"/>
  <c r="J10" i="14" s="1"/>
  <c r="J37" i="14"/>
  <c r="C24" i="15" l="1"/>
  <c r="H27" i="15"/>
  <c r="I27" i="15" s="1"/>
  <c r="C27" i="15"/>
  <c r="D27" i="15" s="1"/>
  <c r="H26" i="15"/>
  <c r="I26" i="15" s="1"/>
  <c r="C26" i="15"/>
  <c r="D26" i="15" s="1"/>
  <c r="H25" i="15"/>
  <c r="I25" i="15" s="1"/>
  <c r="C25" i="15"/>
  <c r="D25" i="15" s="1"/>
  <c r="H24" i="15"/>
  <c r="I24" i="15" s="1"/>
  <c r="D24" i="15"/>
  <c r="H18" i="15"/>
  <c r="I18" i="15" s="1"/>
  <c r="H17" i="15"/>
  <c r="I17" i="15" s="1"/>
  <c r="H16" i="15"/>
  <c r="I16" i="15" s="1"/>
  <c r="H15" i="15"/>
  <c r="I15" i="15" s="1"/>
  <c r="C18" i="15"/>
  <c r="D18" i="15" s="1"/>
  <c r="C17" i="15"/>
  <c r="D17" i="15" s="1"/>
  <c r="C16" i="15"/>
  <c r="D16" i="15" s="1"/>
  <c r="C15" i="15"/>
  <c r="D15" i="15" s="1"/>
  <c r="H7" i="15"/>
  <c r="I7" i="15" s="1"/>
  <c r="H8" i="15"/>
  <c r="I8" i="15" s="1"/>
  <c r="H9" i="15"/>
  <c r="I9" i="15" s="1"/>
  <c r="H6" i="15"/>
  <c r="I6" i="15" s="1"/>
  <c r="C9" i="15" l="1"/>
  <c r="D9" i="15" s="1"/>
  <c r="B9" i="15"/>
  <c r="C6" i="15"/>
  <c r="B6" i="15"/>
  <c r="B7" i="15"/>
  <c r="B8" i="15"/>
  <c r="C8" i="15"/>
  <c r="C7" i="15"/>
  <c r="E36" i="15" l="1"/>
  <c r="E35" i="15"/>
  <c r="B34" i="15"/>
  <c r="E34" i="15"/>
  <c r="E37" i="15"/>
  <c r="C37" i="15"/>
  <c r="B37" i="15"/>
  <c r="D37" i="15"/>
  <c r="D8" i="15"/>
  <c r="D7" i="15"/>
  <c r="E9" i="15"/>
  <c r="J9" i="15" s="1"/>
  <c r="D6" i="15"/>
  <c r="B67" i="13"/>
  <c r="C67" i="13" s="1"/>
  <c r="D67" i="13" s="1"/>
  <c r="B60" i="13"/>
  <c r="C60" i="13" s="1"/>
  <c r="D53" i="13"/>
  <c r="E53" i="13" s="1"/>
  <c r="F67" i="13" s="1"/>
  <c r="G67" i="13" s="1"/>
  <c r="H67" i="13" s="1"/>
  <c r="D54" i="13"/>
  <c r="E54" i="13" s="1"/>
  <c r="D55" i="13"/>
  <c r="E55" i="13" s="1"/>
  <c r="F69" i="13" s="1"/>
  <c r="C55" i="13"/>
  <c r="B55" i="13"/>
  <c r="C54" i="13"/>
  <c r="B54" i="13"/>
  <c r="C53" i="13"/>
  <c r="B53" i="13"/>
  <c r="D60" i="13" s="1"/>
  <c r="D29" i="13"/>
  <c r="D30" i="13"/>
  <c r="E30" i="13" s="1"/>
  <c r="D31" i="13"/>
  <c r="E31" i="13" s="1"/>
  <c r="B38" i="13" s="1"/>
  <c r="C38" i="13" s="1"/>
  <c r="C31" i="13"/>
  <c r="C30" i="13"/>
  <c r="C29" i="13"/>
  <c r="B31" i="13"/>
  <c r="E29" i="13"/>
  <c r="F43" i="13" s="1"/>
  <c r="G43" i="13" s="1"/>
  <c r="I43" i="13" s="1"/>
  <c r="B30" i="13"/>
  <c r="B29" i="13"/>
  <c r="F25" i="13"/>
  <c r="F24" i="13"/>
  <c r="R148" i="13"/>
  <c r="U163" i="13"/>
  <c r="F68" i="13" l="1"/>
  <c r="F61" i="13"/>
  <c r="G61" i="13" s="1"/>
  <c r="F54" i="13"/>
  <c r="G54" i="13" s="1"/>
  <c r="B68" i="13"/>
  <c r="C68" i="13" s="1"/>
  <c r="E68" i="13" s="1"/>
  <c r="B61" i="13"/>
  <c r="C61" i="13" s="1"/>
  <c r="D61" i="13" s="1"/>
  <c r="E60" i="13"/>
  <c r="E67" i="13"/>
  <c r="E7" i="15"/>
  <c r="J7" i="15" s="1"/>
  <c r="F16" i="15"/>
  <c r="D35" i="15"/>
  <c r="J16" i="15"/>
  <c r="K16" i="15"/>
  <c r="F25" i="15"/>
  <c r="F18" i="15"/>
  <c r="F27" i="15"/>
  <c r="B62" i="13"/>
  <c r="C62" i="13" s="1"/>
  <c r="D62" i="13" s="1"/>
  <c r="E61" i="13"/>
  <c r="B69" i="13"/>
  <c r="C69" i="13" s="1"/>
  <c r="E69" i="13" s="1"/>
  <c r="I67" i="13"/>
  <c r="D36" i="15"/>
  <c r="K26" i="15"/>
  <c r="K17" i="15"/>
  <c r="E18" i="15"/>
  <c r="B35" i="15"/>
  <c r="H54" i="13"/>
  <c r="H61" i="13"/>
  <c r="K18" i="15"/>
  <c r="C35" i="15"/>
  <c r="F53" i="13"/>
  <c r="G53" i="13" s="1"/>
  <c r="I53" i="13" s="1"/>
  <c r="H55" i="13"/>
  <c r="F60" i="13"/>
  <c r="G60" i="13" s="1"/>
  <c r="H60" i="13" s="1"/>
  <c r="H69" i="13"/>
  <c r="E27" i="15"/>
  <c r="I69" i="13"/>
  <c r="J18" i="15"/>
  <c r="B36" i="15"/>
  <c r="F55" i="13"/>
  <c r="G55" i="13" s="1"/>
  <c r="I55" i="13" s="1"/>
  <c r="I54" i="13"/>
  <c r="F62" i="13"/>
  <c r="G62" i="13" s="1"/>
  <c r="H62" i="13" s="1"/>
  <c r="I61" i="13"/>
  <c r="F15" i="15"/>
  <c r="E15" i="15"/>
  <c r="D34" i="15"/>
  <c r="J15" i="15"/>
  <c r="F24" i="15"/>
  <c r="J24" i="15"/>
  <c r="K15" i="15"/>
  <c r="J27" i="15"/>
  <c r="C36" i="15"/>
  <c r="H43" i="13"/>
  <c r="I62" i="13"/>
  <c r="E8" i="15"/>
  <c r="J8" i="15" s="1"/>
  <c r="K27" i="15"/>
  <c r="C34" i="15"/>
  <c r="K8" i="15"/>
  <c r="K7" i="15"/>
  <c r="K9" i="15"/>
  <c r="E6" i="15"/>
  <c r="K6" i="15" s="1"/>
  <c r="J6" i="15"/>
  <c r="G68" i="13"/>
  <c r="H68" i="13" s="1"/>
  <c r="G69" i="13"/>
  <c r="B36" i="13"/>
  <c r="C36" i="13" s="1"/>
  <c r="F29" i="13"/>
  <c r="G29" i="13" s="1"/>
  <c r="F36" i="13"/>
  <c r="G36" i="13" s="1"/>
  <c r="B43" i="13"/>
  <c r="C43" i="13" s="1"/>
  <c r="B37" i="13"/>
  <c r="C37" i="13" s="1"/>
  <c r="E37" i="13" s="1"/>
  <c r="F30" i="13"/>
  <c r="G30" i="13" s="1"/>
  <c r="F44" i="13"/>
  <c r="G44" i="13" s="1"/>
  <c r="H44" i="13" s="1"/>
  <c r="B44" i="13"/>
  <c r="C44" i="13" s="1"/>
  <c r="F37" i="13"/>
  <c r="G37" i="13" s="1"/>
  <c r="E38" i="13"/>
  <c r="D38" i="13"/>
  <c r="F38" i="13"/>
  <c r="G38" i="13" s="1"/>
  <c r="B45" i="13"/>
  <c r="C45" i="13" s="1"/>
  <c r="F45" i="13"/>
  <c r="G45" i="13" s="1"/>
  <c r="H45" i="13" s="1"/>
  <c r="F31" i="13"/>
  <c r="G31" i="13" s="1"/>
  <c r="C7" i="13"/>
  <c r="C6" i="13"/>
  <c r="C5" i="13"/>
  <c r="B7" i="13"/>
  <c r="B6" i="13"/>
  <c r="B5" i="13"/>
  <c r="F17" i="15" l="1"/>
  <c r="J25" i="15"/>
  <c r="D69" i="13"/>
  <c r="E24" i="15"/>
  <c r="D68" i="13"/>
  <c r="I60" i="13"/>
  <c r="H53" i="13"/>
  <c r="K25" i="15"/>
  <c r="F26" i="15"/>
  <c r="E17" i="15"/>
  <c r="I68" i="13"/>
  <c r="E26" i="15"/>
  <c r="K24" i="15"/>
  <c r="J17" i="15"/>
  <c r="E25" i="15"/>
  <c r="E16" i="15"/>
  <c r="E62" i="13"/>
  <c r="J26" i="15"/>
  <c r="D37" i="13"/>
  <c r="I45" i="13"/>
  <c r="I44" i="13"/>
  <c r="E43" i="13"/>
  <c r="D43" i="13"/>
  <c r="I36" i="13"/>
  <c r="H36" i="13"/>
  <c r="I29" i="13"/>
  <c r="H29" i="13"/>
  <c r="E36" i="13"/>
  <c r="D36" i="13"/>
  <c r="D44" i="13"/>
  <c r="E44" i="13"/>
  <c r="H30" i="13"/>
  <c r="I30" i="13"/>
  <c r="H37" i="13"/>
  <c r="I37" i="13"/>
  <c r="I38" i="13"/>
  <c r="H38" i="13"/>
  <c r="H31" i="13"/>
  <c r="I31" i="13"/>
  <c r="E45" i="13"/>
  <c r="D45" i="13"/>
  <c r="D5" i="13" l="1"/>
  <c r="E5" i="13" s="1"/>
  <c r="D6" i="13"/>
  <c r="E6" i="13" s="1"/>
  <c r="D7" i="13"/>
  <c r="E7" i="13" s="1"/>
  <c r="F7" i="13" l="1"/>
  <c r="G7" i="13" s="1"/>
  <c r="F21" i="13"/>
  <c r="G21" i="13" s="1"/>
  <c r="F14" i="13"/>
  <c r="G14" i="13" s="1"/>
  <c r="B14" i="13"/>
  <c r="C14" i="13" s="1"/>
  <c r="B21" i="13"/>
  <c r="C21" i="13" s="1"/>
  <c r="F20" i="13"/>
  <c r="G20" i="13" s="1"/>
  <c r="F13" i="13"/>
  <c r="G13" i="13" s="1"/>
  <c r="F6" i="13"/>
  <c r="G6" i="13" s="1"/>
  <c r="B20" i="13"/>
  <c r="C20" i="13" s="1"/>
  <c r="B13" i="13"/>
  <c r="C13" i="13" s="1"/>
  <c r="F5" i="13"/>
  <c r="G5" i="13" s="1"/>
  <c r="B12" i="13"/>
  <c r="C12" i="13" s="1"/>
  <c r="F19" i="13"/>
  <c r="G19" i="13" s="1"/>
  <c r="F12" i="13"/>
  <c r="G12" i="13" s="1"/>
  <c r="B19" i="13"/>
  <c r="C19" i="13" s="1"/>
  <c r="I6" i="13" l="1"/>
  <c r="H6" i="13"/>
  <c r="I7" i="13"/>
  <c r="H7" i="13"/>
  <c r="E13" i="13"/>
  <c r="D13" i="13"/>
  <c r="I20" i="13"/>
  <c r="H20" i="13"/>
  <c r="H14" i="13"/>
  <c r="I14" i="13"/>
  <c r="H12" i="13"/>
  <c r="I12" i="13"/>
  <c r="H19" i="13"/>
  <c r="I19" i="13"/>
  <c r="E20" i="13"/>
  <c r="D20" i="13"/>
  <c r="H21" i="13"/>
  <c r="I21" i="13"/>
  <c r="E12" i="13"/>
  <c r="D12" i="13"/>
  <c r="D21" i="13"/>
  <c r="E21" i="13"/>
  <c r="E19" i="13"/>
  <c r="D19" i="13"/>
  <c r="H5" i="13"/>
  <c r="I5" i="13"/>
  <c r="H13" i="13"/>
  <c r="I13" i="13"/>
  <c r="E14" i="13"/>
  <c r="D1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03" authorId="0" shapeId="0" xr:uid="{45BBF667-F53C-6049-B90E-869010E45380}">
      <text>
        <r>
          <rPr>
            <b/>
            <sz val="10"/>
            <color rgb="FF000000"/>
            <rFont val="Tahoma"/>
            <family val="2"/>
          </rPr>
          <t>Microsoft Office User:</t>
        </r>
        <r>
          <rPr>
            <sz val="10"/>
            <color rgb="FF000000"/>
            <rFont val="Tahoma"/>
            <family val="2"/>
          </rPr>
          <t xml:space="preserve">
</t>
        </r>
        <r>
          <rPr>
            <sz val="10"/>
            <color rgb="FF000000"/>
            <rFont val="Tahoma"/>
            <family val="2"/>
          </rPr>
          <t>Removed for HOME TYPE other than Single Family Residential</t>
        </r>
      </text>
    </comment>
    <comment ref="A119" authorId="0" shapeId="0" xr:uid="{0F8D2AE7-2DC4-174B-8360-7D5E6E7F3320}">
      <text>
        <r>
          <rPr>
            <b/>
            <sz val="10"/>
            <color rgb="FF000000"/>
            <rFont val="Tahoma"/>
            <family val="2"/>
          </rPr>
          <t>Microsoft Office User:</t>
        </r>
        <r>
          <rPr>
            <sz val="10"/>
            <color rgb="FF000000"/>
            <rFont val="Tahoma"/>
            <family val="2"/>
          </rPr>
          <t xml:space="preserve">
</t>
        </r>
        <r>
          <rPr>
            <sz val="10"/>
            <color rgb="FF000000"/>
            <rFont val="Tahoma"/>
            <family val="2"/>
          </rPr>
          <t>Removed for ZIP other than 63011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39" authorId="0" shapeId="0" xr:uid="{C7912B96-ECD3-9A4F-9C3A-6711C6F2B875}">
      <text>
        <r>
          <rPr>
            <b/>
            <sz val="10"/>
            <color rgb="FF000000"/>
            <rFont val="Tahoma"/>
            <family val="2"/>
          </rPr>
          <t>Microsoft Office User: Removed for SALE TYPE other than MLS listing</t>
        </r>
        <r>
          <rPr>
            <sz val="10"/>
            <color rgb="FF000000"/>
            <rFont val="Tahoma"/>
            <family val="2"/>
          </rPr>
          <t xml:space="preserve">
</t>
        </r>
      </text>
    </comment>
    <comment ref="A153" authorId="0" shapeId="0" xr:uid="{C75CF64C-6595-BF4D-8B40-75887D6FAAE7}">
      <text>
        <r>
          <rPr>
            <b/>
            <sz val="10"/>
            <color rgb="FF000000"/>
            <rFont val="Tahoma"/>
            <family val="2"/>
          </rPr>
          <t>Microsoft Office User:</t>
        </r>
        <r>
          <rPr>
            <sz val="10"/>
            <color rgb="FF000000"/>
            <rFont val="Tahoma"/>
            <family val="2"/>
          </rPr>
          <t xml:space="preserve">
</t>
        </r>
        <r>
          <rPr>
            <sz val="10"/>
            <color rgb="FF000000"/>
            <rFont val="Tahoma"/>
            <family val="2"/>
          </rPr>
          <t>Removed for HOME TYPE other than Single Family Residential</t>
        </r>
      </text>
    </comment>
    <comment ref="A193" authorId="0" shapeId="0" xr:uid="{B91D6BC6-1699-AE43-B584-1B7BB56D26D2}">
      <text>
        <r>
          <rPr>
            <b/>
            <sz val="10"/>
            <color rgb="FF000000"/>
            <rFont val="Tahoma"/>
            <family val="2"/>
          </rPr>
          <t>Microsoft Office User:</t>
        </r>
        <r>
          <rPr>
            <sz val="10"/>
            <color rgb="FF000000"/>
            <rFont val="Tahoma"/>
            <family val="2"/>
          </rPr>
          <t xml:space="preserve">
</t>
        </r>
        <r>
          <rPr>
            <sz val="10"/>
            <color rgb="FF000000"/>
            <rFont val="Tahoma"/>
            <family val="2"/>
          </rPr>
          <t>Removed for ZIP other than 63017</t>
        </r>
      </text>
    </comment>
    <comment ref="A205" authorId="0" shapeId="0" xr:uid="{1A1A2A56-B2CA-8542-A023-CA70305AE2F8}">
      <text>
        <r>
          <rPr>
            <b/>
            <sz val="10"/>
            <color rgb="FF000000"/>
            <rFont val="Tahoma"/>
            <family val="2"/>
          </rPr>
          <t>Microsoft Office User:</t>
        </r>
        <r>
          <rPr>
            <sz val="10"/>
            <color rgb="FF000000"/>
            <rFont val="Tahoma"/>
            <family val="2"/>
          </rPr>
          <t xml:space="preserve">
</t>
        </r>
        <r>
          <rPr>
            <sz val="10"/>
            <color rgb="FF000000"/>
            <rFont val="Tahoma"/>
            <family val="2"/>
          </rPr>
          <t>Removed for SHORT SALE other than "False"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55" authorId="0" shapeId="0" xr:uid="{AF09294C-58FE-DB44-A95D-B908D4217946}">
      <text>
        <r>
          <rPr>
            <b/>
            <sz val="10"/>
            <color rgb="FF000000"/>
            <rFont val="Tahoma"/>
            <family val="2"/>
          </rPr>
          <t>Microsoft Office User:</t>
        </r>
        <r>
          <rPr>
            <sz val="10"/>
            <color rgb="FF000000"/>
            <rFont val="Tahoma"/>
            <family val="2"/>
          </rPr>
          <t xml:space="preserve">
</t>
        </r>
        <r>
          <rPr>
            <sz val="10"/>
            <color rgb="FF000000"/>
            <rFont val="Tahoma"/>
            <family val="2"/>
          </rPr>
          <t>Removed for SALE TYPE other than MLS listing</t>
        </r>
      </text>
    </comment>
    <comment ref="A165" authorId="0" shapeId="0" xr:uid="{C900CD70-AD3F-A14A-8FC3-CD1179008D5E}">
      <text>
        <r>
          <rPr>
            <b/>
            <sz val="10"/>
            <color rgb="FF000000"/>
            <rFont val="Tahoma"/>
            <family val="2"/>
          </rPr>
          <t>Microsoft Office User:</t>
        </r>
        <r>
          <rPr>
            <sz val="10"/>
            <color rgb="FF000000"/>
            <rFont val="Tahoma"/>
            <family val="2"/>
          </rPr>
          <t xml:space="preserve">
</t>
        </r>
        <r>
          <rPr>
            <sz val="10"/>
            <color rgb="FF000000"/>
            <rFont val="Tahoma"/>
            <family val="2"/>
          </rPr>
          <t>Removed for HOME TYPE other than Single Family Residential</t>
        </r>
      </text>
    </comment>
    <comment ref="A187" authorId="0" shapeId="0" xr:uid="{FDC0D51B-C13C-174F-8B53-64C0C72A64E3}">
      <text>
        <r>
          <rPr>
            <b/>
            <sz val="10"/>
            <color rgb="FF000000"/>
            <rFont val="Tahoma"/>
            <family val="2"/>
          </rPr>
          <t>Microsoft Office User:</t>
        </r>
        <r>
          <rPr>
            <sz val="10"/>
            <color rgb="FF000000"/>
            <rFont val="Tahoma"/>
            <family val="2"/>
          </rPr>
          <t xml:space="preserve">
</t>
        </r>
        <r>
          <rPr>
            <sz val="10"/>
            <color rgb="FF000000"/>
            <rFont val="Tahoma"/>
            <family val="2"/>
          </rPr>
          <t>Removed for ZIP other than 63123</t>
        </r>
      </text>
    </comment>
    <comment ref="A194" authorId="0" shapeId="0" xr:uid="{2B7DF79D-29D5-7B4D-AB75-9E446321E444}">
      <text>
        <r>
          <rPr>
            <b/>
            <sz val="10"/>
            <color rgb="FF000000"/>
            <rFont val="Tahoma"/>
            <family val="2"/>
          </rPr>
          <t>Microsoft Office User:</t>
        </r>
        <r>
          <rPr>
            <sz val="10"/>
            <color rgb="FF000000"/>
            <rFont val="Tahoma"/>
            <family val="2"/>
          </rPr>
          <t xml:space="preserve">
</t>
        </r>
        <r>
          <rPr>
            <sz val="10"/>
            <color rgb="FF000000"/>
            <rFont val="Tahoma"/>
            <family val="2"/>
          </rPr>
          <t>Removed for SHORT SALE other than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72" authorId="0" shapeId="0" xr:uid="{FCE2FDA6-B57E-A34D-9033-A2BEC75C2C95}">
      <text>
        <r>
          <rPr>
            <b/>
            <sz val="10"/>
            <color rgb="FF000000"/>
            <rFont val="Tahoma"/>
            <family val="2"/>
          </rPr>
          <t xml:space="preserve">H. Borek: </t>
        </r>
        <r>
          <rPr>
            <sz val="10"/>
            <color rgb="FF000000"/>
            <rFont val="Arial"/>
            <family val="2"/>
          </rPr>
          <t xml:space="preserve">Create a worksheet called I1 in which you create a few confidence intervals for the mean values of quantitative characteristics (e.g. average list price in each zip code)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9" authorId="0" shapeId="0" xr:uid="{BCB380A3-2672-AD4F-8A09-507E7A126010}">
      <text>
        <r>
          <rPr>
            <b/>
            <sz val="10"/>
            <color rgb="FF000000"/>
            <rFont val="Tahoma"/>
            <family val="2"/>
          </rPr>
          <t>Microsoft Office User:</t>
        </r>
        <r>
          <rPr>
            <sz val="10"/>
            <color rgb="FF000000"/>
            <rFont val="Tahoma"/>
            <family val="2"/>
          </rPr>
          <t xml:space="preserve">
</t>
        </r>
        <r>
          <rPr>
            <sz val="10"/>
            <color rgb="FF000000"/>
            <rFont val="Tahoma"/>
            <family val="2"/>
          </rPr>
          <t>Includes 63005, 63011, 63017, 63038, 63122, 63123 &amp; 63141</t>
        </r>
      </text>
    </comment>
    <comment ref="A18" authorId="0" shapeId="0" xr:uid="{125931F6-6D72-8C49-8EBF-510FD9B94807}">
      <text>
        <r>
          <rPr>
            <b/>
            <sz val="10"/>
            <color rgb="FF000000"/>
            <rFont val="Tahoma"/>
            <family val="2"/>
          </rPr>
          <t>Microsoft Office User:</t>
        </r>
        <r>
          <rPr>
            <sz val="10"/>
            <color rgb="FF000000"/>
            <rFont val="Tahoma"/>
            <family val="2"/>
          </rPr>
          <t xml:space="preserve">
</t>
        </r>
        <r>
          <rPr>
            <sz val="10"/>
            <color rgb="FF000000"/>
            <rFont val="Tahoma"/>
            <family val="2"/>
          </rPr>
          <t>Includes 63005, 63011, 63017, 63038, 63122, 63123 &amp; 63141</t>
        </r>
      </text>
    </comment>
    <comment ref="A27" authorId="0" shapeId="0" xr:uid="{E3715C12-19EE-FE48-A28C-19D928936AF3}">
      <text>
        <r>
          <rPr>
            <b/>
            <sz val="10"/>
            <color rgb="FF000000"/>
            <rFont val="Tahoma"/>
            <family val="2"/>
          </rPr>
          <t>Microsoft Office User:</t>
        </r>
        <r>
          <rPr>
            <sz val="10"/>
            <color rgb="FF000000"/>
            <rFont val="Tahoma"/>
            <family val="2"/>
          </rPr>
          <t xml:space="preserve">
</t>
        </r>
        <r>
          <rPr>
            <sz val="10"/>
            <color rgb="FF000000"/>
            <rFont val="Tahoma"/>
            <family val="2"/>
          </rPr>
          <t>Includes 63005, 63011, 63017, 63038, 63122, 63123 &amp; 63141</t>
        </r>
      </text>
    </comment>
    <comment ref="A37" authorId="0" shapeId="0" xr:uid="{95451D83-399B-4646-944A-89F9DC10CC3A}">
      <text>
        <r>
          <rPr>
            <b/>
            <sz val="10"/>
            <color rgb="FF000000"/>
            <rFont val="Tahoma"/>
            <family val="2"/>
          </rPr>
          <t>Microsoft Office User:</t>
        </r>
        <r>
          <rPr>
            <sz val="10"/>
            <color rgb="FF000000"/>
            <rFont val="Tahoma"/>
            <family val="2"/>
          </rPr>
          <t xml:space="preserve">
</t>
        </r>
        <r>
          <rPr>
            <sz val="10"/>
            <color rgb="FF000000"/>
            <rFont val="Tahoma"/>
            <family val="2"/>
          </rPr>
          <t>Includes 63005, 63011, 63017, 63038, 63122, 63123 &amp; 63141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2" authorId="0" shapeId="0" xr:uid="{6D876BFF-7212-FF4B-B76A-8BC901E786E2}">
      <text>
        <r>
          <rPr>
            <b/>
            <sz val="10"/>
            <color rgb="FF000000"/>
            <rFont val="Tahoma"/>
            <family val="2"/>
          </rPr>
          <t>H. Borek:</t>
        </r>
        <r>
          <rPr>
            <sz val="10"/>
            <color rgb="FF000000"/>
            <rFont val="Tahoma"/>
            <family val="2"/>
          </rPr>
          <t xml:space="preserve">  </t>
        </r>
        <r>
          <rPr>
            <sz val="10"/>
            <color rgb="FF000000"/>
            <rFont val="Arial"/>
            <family val="2"/>
          </rPr>
          <t xml:space="preserve">Create a worksheet called I3 in which you create hypothesis tests of two means appropriate for this data (e.g.  determine if the average price by location is different in two zip codes)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01" authorId="0" shapeId="0" xr:uid="{A5E61166-3DA7-5A4F-B455-4294D2622CA2}">
      <text>
        <r>
          <rPr>
            <b/>
            <sz val="10"/>
            <color rgb="FF000000"/>
            <rFont val="Tahoma"/>
            <family val="2"/>
          </rPr>
          <t>H. Borek:</t>
        </r>
        <r>
          <rPr>
            <sz val="10"/>
            <color rgb="FF000000"/>
            <rFont val="Tahoma"/>
            <family val="2"/>
          </rPr>
          <t xml:space="preserve"> </t>
        </r>
        <r>
          <rPr>
            <sz val="10"/>
            <color rgb="FF000000"/>
            <rFont val="Arial"/>
            <family val="2"/>
          </rPr>
          <t xml:space="preserve">Create a worksheet called I4 in which you create hypothesis tests of more than two means (Single Factor ANOVA) appropriate for this data (e.g  determine if the average price if different in n different school districts)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4" authorId="0" shapeId="0" xr:uid="{7C07B3DF-05B4-EE44-8D1B-BFB35DD7B1E6}">
      <text>
        <r>
          <rPr>
            <b/>
            <sz val="10"/>
            <color rgb="FF000000"/>
            <rFont val="Tahoma"/>
            <family val="2"/>
          </rPr>
          <t xml:space="preserve">H. Borek:  </t>
        </r>
        <r>
          <rPr>
            <sz val="18"/>
            <color rgb="FF000000"/>
            <rFont val="Arial"/>
            <family val="2"/>
          </rPr>
          <t xml:space="preserve">Create the best regression model to help predict list price for all or a subset of the data (based on R-squared) model containing more than two significant independent variables in worksheet MX.  Summarize your model and conclusions in a text box and use your regression model to predict the value of an example home.
</t>
        </r>
        <r>
          <rPr>
            <sz val="18"/>
            <color rgb="FF000000"/>
            <rFont val="Arial"/>
            <family val="2"/>
          </rPr>
          <t xml:space="preserve">Keep a copy of all intermediate models attempted and the reasons why variables were added or removed from the model and include a sheet called Log that summarizes each model you tried and what you did in that model.
</t>
        </r>
        <r>
          <rPr>
            <sz val="18"/>
            <color rgb="FF000000"/>
            <rFont val="Arial"/>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redfin_2016-06-25-04-42-46_results" type="6" refreshedVersion="5" background="1" saveData="1">
    <textPr codePage="437" sourceFile="C:\Users\Rich\Downloads\redfin_2016-06-25-04-42-46_results.csv" tab="0" comma="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1000000}" name="redfin_2016-06-25-04-42-46_results1" type="6" refreshedVersion="5" background="1" saveData="1">
    <textPr codePage="437" sourceFile="C:\Users\Rich\Downloads\redfin_2016-06-25-04-42-46_results.csv" tab="0" comma="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00000000-0015-0000-FFFF-FFFF02000000}" name="redfin_2016-06-25-04-43-23_results" type="6" refreshedVersion="5" background="1" saveData="1">
    <textPr codePage="437" sourceFile="C:\Users\Rich\Downloads\redfin_2016-06-25-04-43-23_results.csv" tab="0" comma="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00000000-0015-0000-FFFF-FFFF03000000}" name="redfin_2016-06-25-04-43-44_results" type="6" refreshedVersion="5" background="1" saveData="1">
    <textPr codePage="437" sourceFile="C:\Users\Rich\Downloads\redfin_2016-06-25-04-43-44_results.csv" tab="0" comma="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<sst xmlns="http://schemas.openxmlformats.org/spreadsheetml/2006/main" count="13027" uniqueCount="1294">
  <si>
    <t>SALE TYPE</t>
  </si>
  <si>
    <t>HOME TYPE</t>
  </si>
  <si>
    <t>ADDRESS</t>
  </si>
  <si>
    <t>CITY</t>
  </si>
  <si>
    <t>STATE</t>
  </si>
  <si>
    <t>ZIP</t>
  </si>
  <si>
    <t>LIST PRICE</t>
  </si>
  <si>
    <t>BEDS</t>
  </si>
  <si>
    <t>BATHS</t>
  </si>
  <si>
    <t>LOCATION</t>
  </si>
  <si>
    <t>SQFT</t>
  </si>
  <si>
    <t>LOT SIZE</t>
  </si>
  <si>
    <t>YEAR BUILT</t>
  </si>
  <si>
    <t>PARKING SPOTS</t>
  </si>
  <si>
    <t>PARKING TYPE</t>
  </si>
  <si>
    <t>DAYS ON MARKET</t>
  </si>
  <si>
    <t>STATUS</t>
  </si>
  <si>
    <t>NEXT OPEN HOUSE DATE</t>
  </si>
  <si>
    <t>NEXT OPEN HOUSE START TIME</t>
  </si>
  <si>
    <t>NEXT OPEN HOUSE END TIME</t>
  </si>
  <si>
    <t>RECENT REDUCTION DATE</t>
  </si>
  <si>
    <t>ORIGINAL LIST PRICE</t>
  </si>
  <si>
    <t>LAST SALE DATE</t>
  </si>
  <si>
    <t>LAST SALE PRICE</t>
  </si>
  <si>
    <t>URL (SEE http://www.redfin.com/buy-a-home/comparative-market-analysis FOR INFO ON PRICING)</t>
  </si>
  <si>
    <t>SOURCE</t>
  </si>
  <si>
    <t>LISTING ID</t>
  </si>
  <si>
    <t>ORIGINAL SOURCE</t>
  </si>
  <si>
    <t>FAVORITE</t>
  </si>
  <si>
    <t>INTERESTED</t>
  </si>
  <si>
    <t>LATITUDE</t>
  </si>
  <si>
    <t>LONGITUDE</t>
  </si>
  <si>
    <t>IS SHORT SALE</t>
  </si>
  <si>
    <t>MLS Listing</t>
  </si>
  <si>
    <t>Single Family Residential</t>
  </si>
  <si>
    <t>16263 Fullerton Meadows Dr</t>
  </si>
  <si>
    <t>Ballwin</t>
  </si>
  <si>
    <t>MO</t>
  </si>
  <si>
    <t>Lafayette</t>
  </si>
  <si>
    <t>Garage</t>
  </si>
  <si>
    <t>Active</t>
  </si>
  <si>
    <t>http://www.redfin.com/MO/Ballwin/16263-Fullerton-Meadows-Dr-63011/home/93537359</t>
  </si>
  <si>
    <t>Mid America Realty Information Service</t>
  </si>
  <si>
    <t>Dielmann Sotheby's Intl Realty</t>
  </si>
  <si>
    <t>N</t>
  </si>
  <si>
    <t>Y</t>
  </si>
  <si>
    <t>515 Clayworth Dr</t>
  </si>
  <si>
    <t>Parkway West</t>
  </si>
  <si>
    <t>http://www.redfin.com/MO/Ballwin/515-Clayworth-Dr-63011/home/93517178</t>
  </si>
  <si>
    <t>Coldwell Banker Gundaker</t>
  </si>
  <si>
    <t>920 Baintree Ln</t>
  </si>
  <si>
    <t>http://www.redfin.com/MO/Ballwin/920-Baintree-Ln-63011/home/93627265</t>
  </si>
  <si>
    <t>Berkshire Hathaway Select</t>
  </si>
  <si>
    <t>1224 Havenhurst Rd</t>
  </si>
  <si>
    <t>http://www.redfin.com/MO/Ballwin/1224-Havenhurst-Rd-63011/home/93517533</t>
  </si>
  <si>
    <t>Custom Service Realty, LLC</t>
  </si>
  <si>
    <t>527 Lering Ct</t>
  </si>
  <si>
    <t>Marquette</t>
  </si>
  <si>
    <t>http://www.redfin.com/MO/Ballwin/527-Lering-Ct-63011/home/93521460</t>
  </si>
  <si>
    <t>Coldwell Banker Premier Group</t>
  </si>
  <si>
    <t>510 Lering Ct</t>
  </si>
  <si>
    <t>http://www.redfin.com/MO/Ballwin/510-Lering-Ct-63011/home/62749564</t>
  </si>
  <si>
    <t>707 Clayworth Dr</t>
  </si>
  <si>
    <t>http://www.redfin.com/MO/Ballwin/707-Clayworth-Dr-63011/home/93502574</t>
  </si>
  <si>
    <t>RE/MAX Suburban</t>
  </si>
  <si>
    <t>1014 Polo Downs</t>
  </si>
  <si>
    <t>Chesterfield</t>
  </si>
  <si>
    <t>http://www.redfin.com/MO/Chesterfield/1014-Polo-Downs-Dr-63017/home/93492348</t>
  </si>
  <si>
    <t>Berkshire Hathaway Alliance</t>
  </si>
  <si>
    <t>Condo/Coop</t>
  </si>
  <si>
    <t>1261 Clarkson #1261</t>
  </si>
  <si>
    <t>Ellisville</t>
  </si>
  <si>
    <t>http://www.redfin.com/MO/Ellisville/Unknown-63011/unit-1261/home/108115959</t>
  </si>
  <si>
    <t>Worth Clark Realty</t>
  </si>
  <si>
    <t>16460 Birch Forest Dr</t>
  </si>
  <si>
    <t>Wildwood</t>
  </si>
  <si>
    <t>http://www.redfin.com/MO/Ballwin/16460-Birch-Forest-Dr-63011/home/93538714</t>
  </si>
  <si>
    <t>11 Sunny Glen Ct</t>
  </si>
  <si>
    <t>Rockwood Summit</t>
  </si>
  <si>
    <t>http://www.redfin.com/MO/Ellisville/11-Sunny-Glen-Ct-63011/home/93537580</t>
  </si>
  <si>
    <t>Vacant Land</t>
  </si>
  <si>
    <t>2069 S Mason Rd</t>
  </si>
  <si>
    <t>St Louis</t>
  </si>
  <si>
    <t>http://www.redfin.com/MO/St-Louis/2069-S-Mason-Rd-63131/home/107958987</t>
  </si>
  <si>
    <t>Tom Shaw, REALTORS</t>
  </si>
  <si>
    <t>817 Hollyridge Dr</t>
  </si>
  <si>
    <t>http://www.redfin.com/MO/Ballwin/817-Hollyridge-Dr-63011/home/62739667</t>
  </si>
  <si>
    <t>Avenue Real Estate Group</t>
  </si>
  <si>
    <t>1746 Timber Ridge Ests</t>
  </si>
  <si>
    <t>http://www.redfin.com/MO/Ballwin/1746-Timber-Ridge-Estates-Dr-63011/home/93521592</t>
  </si>
  <si>
    <t>803 Heatherhaven</t>
  </si>
  <si>
    <t>http://www.redfin.com/MO/Ballwin/803-Heatherhaven-Dr-63011/home/62757389</t>
  </si>
  <si>
    <t>141 Holloway Rd</t>
  </si>
  <si>
    <t>http://www.redfin.com/MO/Ballwin/141-Holloway-Rd-63011/home/93519759</t>
  </si>
  <si>
    <t>636 Strecker Rd</t>
  </si>
  <si>
    <t>http://www.redfin.com/MO/Ballwin/636-Strecker-Rd-63011/home/93507143</t>
  </si>
  <si>
    <t>1207 Rivoli Dr</t>
  </si>
  <si>
    <t>http://www.redfin.com/MO/Ballwin/1207-Rivoli-Dr-63011/home/93517299</t>
  </si>
  <si>
    <t>16631 Evergreen Forest Dr</t>
  </si>
  <si>
    <t>http://www.redfin.com/MO/Ballwin/16631-Evergreen-Forest-Dr-63011/home/88675816</t>
  </si>
  <si>
    <t>317 Carmel Woods Dr #317</t>
  </si>
  <si>
    <t>http://www.redfin.com/MO/Ellisville/317-Carmel-Woods-Dr-63021/unit-317/home/107341639</t>
  </si>
  <si>
    <t>RE/MAX Properties West</t>
  </si>
  <si>
    <t>1021 Dutch Mill Dr</t>
  </si>
  <si>
    <t>http://www.redfin.com/MO/Ballwin/1021-Dutch-Mill-Dr-63011/home/93503146</t>
  </si>
  <si>
    <t>1073 Camargo Dr</t>
  </si>
  <si>
    <t>http://www.redfin.com/MO/Ballwin/1073-Camargo-Dr-63011/home/93506452</t>
  </si>
  <si>
    <t>428 Sundowner Ridge Ct</t>
  </si>
  <si>
    <t>http://www.redfin.com/MO/Ballwin/428-Sundowner-Ridge-Ct-63011/home/93522798</t>
  </si>
  <si>
    <t>299 Meadowbrook Country Club Dr</t>
  </si>
  <si>
    <t>http://www.redfin.com/MO/Ballwin/299-Meadowbrook-Country-Club-Dr-63011/home/106433354</t>
  </si>
  <si>
    <t>Red Key Realty St. Louis</t>
  </si>
  <si>
    <t>323 Turnberry Place Dr</t>
  </si>
  <si>
    <t>http://www.redfin.com/MO/Ballwin/323-Turnberry-Place-Dr-63011/home/93522438</t>
  </si>
  <si>
    <t>219 Whiteacre Ct</t>
  </si>
  <si>
    <t>http://www.redfin.com/MO/Ballwin/219-Whiteacre-Ct-63011/home/106427871</t>
  </si>
  <si>
    <t>McKelvey Homes Realty, LLC</t>
  </si>
  <si>
    <t>400 Brooktree Dr</t>
  </si>
  <si>
    <t>http://www.redfin.com/MO/Ballwin/400-Brooktree-Dr-63011/home/62731356</t>
  </si>
  <si>
    <t>4 Timber Ridge Ests</t>
  </si>
  <si>
    <t>Pacific</t>
  </si>
  <si>
    <t>Pacific/Meramec R-3</t>
  </si>
  <si>
    <t>http://www.redfin.com/MO/Pacific/4-Timber-Ridge-Ests-63069/home/106216147</t>
  </si>
  <si>
    <t>519 Ranch</t>
  </si>
  <si>
    <t>http://www.redfin.com/MO/Ballwin/519-Ranch-Dr-63011/home/93518754</t>
  </si>
  <si>
    <t>Century 21 Fortune Realty</t>
  </si>
  <si>
    <t>1028 Kehrs Mill Rd #1</t>
  </si>
  <si>
    <t>http://www.redfin.com/MO/Ballwin/1028-Kehrs-Mill-Rd-63011/unit-1/home/93505177</t>
  </si>
  <si>
    <t>411 Sunnyslope Dr</t>
  </si>
  <si>
    <t>http://www.redfin.com/MO/Ballwin/411-Sunnyslope-Dr-63011/home/93520250</t>
  </si>
  <si>
    <t>2 Courtway Pl</t>
  </si>
  <si>
    <t>http://www.redfin.com/MO/Ballwin/2-Courtway-Pl-63011/home/93504790</t>
  </si>
  <si>
    <t>1607 Strecker Pnes</t>
  </si>
  <si>
    <t>http://www.redfin.com/MO/Ballwin/1607-Strecker-Pines-Ct-63011/home/93521808</t>
  </si>
  <si>
    <t>Malik Properties LLC</t>
  </si>
  <si>
    <t>355 Champion Way Tbb Unit 2B</t>
  </si>
  <si>
    <t>http://www.redfin.com/MO/Ballwin/355-Champion-Way-Tbb-Unknown/unit-2B/home/106173825</t>
  </si>
  <si>
    <t>323 Cherry Hill Dr</t>
  </si>
  <si>
    <t>http://www.redfin.com/MO/Ellisville/323-Cherry-Hill-Dr-63011/home/93521431</t>
  </si>
  <si>
    <t>351 Champion Way Tbb Unit 2A</t>
  </si>
  <si>
    <t>http://www.redfin.com/MO/Ballwin/351-Champion-Way-Tbb-Unknown/unit-2A/home/106172169</t>
  </si>
  <si>
    <t>363 Champion Way Unit 3B</t>
  </si>
  <si>
    <t>http://www.redfin.com/MO/Ballwin/363-Champion-Way-DR-63011/unit-3B/home/79108834</t>
  </si>
  <si>
    <t>1015 Spinoza</t>
  </si>
  <si>
    <t>http://www.redfin.com/MO/Ballwin/1015-Spinoza-Pl-63011/home/93502765</t>
  </si>
  <si>
    <t>BuySelf, Inc</t>
  </si>
  <si>
    <t>2513 Forest Leaf Pkwy</t>
  </si>
  <si>
    <t>http://www.redfin.com/MO/Ballwin/2513-Forest-Leaf-Pkwy-63011/home/93537985</t>
  </si>
  <si>
    <t>507 Prospector Ridge Dr</t>
  </si>
  <si>
    <t>http://www.redfin.com/MO/Ballwin/507-Prospector-Ridge-Dr-63011/home/93521282</t>
  </si>
  <si>
    <t>Assist 2 Sell Advantage</t>
  </si>
  <si>
    <t>1929 Still Crk</t>
  </si>
  <si>
    <t>http://www.redfin.com/MO/Ballwin/1929-Still-Creek-Pass-63011/home/93521173</t>
  </si>
  <si>
    <t>2227 Dartmouth Place Dr</t>
  </si>
  <si>
    <t>http://www.redfin.com/MO/Ballwin/2227-Dartmouth-Place-Dr-63011/home/93522603</t>
  </si>
  <si>
    <t>RE/MAX Results</t>
  </si>
  <si>
    <t>491 Thunderhead Cyn</t>
  </si>
  <si>
    <t>http://www.redfin.com/MO/Ballwin/491-Thunderhead-Canyon-Dr-63011/home/93521358</t>
  </si>
  <si>
    <t>287 Timber Rock Ln</t>
  </si>
  <si>
    <t>http://www.redfin.com/MO/Ballwin/287-Timber-Rock-Ln-63011/home/93521623</t>
  </si>
  <si>
    <t>Assist 2 Sell Sell &amp; Buy Advan</t>
  </si>
  <si>
    <t>16252 Berry View Ct</t>
  </si>
  <si>
    <t>http://www.redfin.com/MO/Ballwin/16252-Berry-View-Ct-63011/home/68527885</t>
  </si>
  <si>
    <t>Sunshine Realty</t>
  </si>
  <si>
    <t>305 Carmel Woods</t>
  </si>
  <si>
    <t>http://www.redfin.com/MO/Ellisville/305-Carmel-Woods-Dr-63021/home/93536408</t>
  </si>
  <si>
    <t>110 Coral Ter #14</t>
  </si>
  <si>
    <t>http://www.redfin.com/MO/Ballwin/110-Coral-Ter-63011/unit-14/home/93535711</t>
  </si>
  <si>
    <t>STL West Realty</t>
  </si>
  <si>
    <t>543 Woodcliff Heights Dr</t>
  </si>
  <si>
    <t>http://www.redfin.com/MO/Ballwin/543-Woodcliff-Heights-Dr-63011/home/93324222</t>
  </si>
  <si>
    <t>Janet McAfee Inc.</t>
  </si>
  <si>
    <t>406 Thunderhead Canyon Dr</t>
  </si>
  <si>
    <t>http://www.redfin.com/MO/Ballwin/406-Thunderhead-Canyon-Dr-63011/home/93521240</t>
  </si>
  <si>
    <t>16882 Paradise Peak Cir</t>
  </si>
  <si>
    <t>http://www.redfin.com/MO/Ballwin/16882-Paradise-Peak-Cir-63011/home/62728605</t>
  </si>
  <si>
    <t>2446 Indian Tree</t>
  </si>
  <si>
    <t>Glencoe</t>
  </si>
  <si>
    <t>http://www.redfin.com/MO/Wildwood/2446-Indian-Tree-Run-63038/home/93507297</t>
  </si>
  <si>
    <t>113 Strecker Rd</t>
  </si>
  <si>
    <t>http://www.redfin.com/MO/Ellisville/113-Strecker-Rd-63011/home/93521892</t>
  </si>
  <si>
    <t>16507 Birch Forest Dr</t>
  </si>
  <si>
    <t>http://www.redfin.com/MO/Ballwin/16507-Birch-Forest-Dr-63011/home/93538795</t>
  </si>
  <si>
    <t>16505 Forest Pine Dr</t>
  </si>
  <si>
    <t>http://www.redfin.com/MO/Ballwin/16505-Forest-Pine-Dr-63011/home/93538765</t>
  </si>
  <si>
    <t>23 Mar El Ct</t>
  </si>
  <si>
    <t>http://www.redfin.com/MO/Ellisville/23-Mar-El-Ct-63011/home/93520966</t>
  </si>
  <si>
    <t>16432 Baja Ct</t>
  </si>
  <si>
    <t>http://www.redfin.com/MO/Ballwin/16432-Baja-Ct-63011/home/93537026</t>
  </si>
  <si>
    <t>Gerard Realty Group</t>
  </si>
  <si>
    <t>1912 Durango Pass Ct</t>
  </si>
  <si>
    <t>http://www.redfin.com/MO/Ballwin/1912-Durango-Pass-Ct-63011/home/93522283</t>
  </si>
  <si>
    <t>212 Meadowbrook Country Clb</t>
  </si>
  <si>
    <t>http://www.redfin.com/MO/Ballwin/212-Meadowbrook-Country-Club-Ests-63011/home/62697121</t>
  </si>
  <si>
    <t>538 Rolling Gln</t>
  </si>
  <si>
    <t>http://www.redfin.com/MO/Ballwin/538-Rolling-Glen-Ln-63011/home/93521539</t>
  </si>
  <si>
    <t>1933 Larimer Trl</t>
  </si>
  <si>
    <t>http://www.redfin.com/MO/Wildwood/1933-LARIMER-TRL-63011/home/93521160</t>
  </si>
  <si>
    <t>2329 Crimson View Ct</t>
  </si>
  <si>
    <t>http://www.redfin.com/MO/Ellisville/2329-Crimson-View-Ct-63011/home/93537526</t>
  </si>
  <si>
    <t>Keller Williams Realty West</t>
  </si>
  <si>
    <t>271 Churchill Ln</t>
  </si>
  <si>
    <t>http://www.redfin.com/MO/Ballwin/271-Churchill-Ln-63011/home/105507210</t>
  </si>
  <si>
    <t>2412 Himalayan Pass</t>
  </si>
  <si>
    <t>http://www.redfin.com/MO/Ballwin/2412-Himalayan-Pass-63011/home/93536953</t>
  </si>
  <si>
    <t>Circa Properties, Inc.</t>
  </si>
  <si>
    <t>1378 Marsh Ave</t>
  </si>
  <si>
    <t>http://www.redfin.com/MO/Ellisville/1378-Marsh-Ave-63011/home/88912159</t>
  </si>
  <si>
    <t>417 Wildbrier Dr</t>
  </si>
  <si>
    <t>http://www.redfin.com/MO/Ballwin/417-Wildbrier-Dr-63011/home/93503829</t>
  </si>
  <si>
    <t>16834 Westglen Farms Dr</t>
  </si>
  <si>
    <t>http://www.redfin.com/MO/Ballwin/16834-Westglen-Farms-Dr-63011/home/93522496</t>
  </si>
  <si>
    <t>1033 Bridgeport Dr</t>
  </si>
  <si>
    <t>http://www.redfin.com/MO/Ellisville/1033-Bridgeport-Dr-63011/home/93521433</t>
  </si>
  <si>
    <t>416 Oakmont Cir</t>
  </si>
  <si>
    <t>http://www.redfin.com/MO/Ballwin/416-Oakmont-Cir-63011/home/93505799</t>
  </si>
  <si>
    <t>16542 Branchwood Dr</t>
  </si>
  <si>
    <t>http://www.redfin.com/MO/Ballwin/16542-Branch-Wood-Dr-63011/home/93538787</t>
  </si>
  <si>
    <t>487 Sunstone Dr</t>
  </si>
  <si>
    <t>http://www.redfin.com/MO/Ballwin/487-Sunstone-Dr-63011/home/93503880</t>
  </si>
  <si>
    <t>1159 Chavaniac</t>
  </si>
  <si>
    <t>http://www.redfin.com/MO/Ballwin/1159-Chavaniac-Dr-63011/home/93503403</t>
  </si>
  <si>
    <t>267 Churchill Ln</t>
  </si>
  <si>
    <t>http://www.redfin.com/MO/Ballwin/267-Churchill-Ln-63011/home/105444021</t>
  </si>
  <si>
    <t>718 Clayton Corners Dr</t>
  </si>
  <si>
    <t>http://www.redfin.com/MO/Ballwin/718-Clayton-Corners-Dr-63011/home/93322066</t>
  </si>
  <si>
    <t>Keller Williams Realty Chester</t>
  </si>
  <si>
    <t>1306 Rusticview Dr</t>
  </si>
  <si>
    <t>Unincorporated</t>
  </si>
  <si>
    <t>http://www.redfin.com/MO/Ballwin/1306-Rusticview-Dr-63011/home/93503266</t>
  </si>
  <si>
    <t>DR Realty</t>
  </si>
  <si>
    <t>1722 Big Horn Basin</t>
  </si>
  <si>
    <t>http://www.redfin.com/MO/Ballwin/1722-Big-Horn-Basin-Dr-63011/home/62689590</t>
  </si>
  <si>
    <t>Keller Williams Realty STL</t>
  </si>
  <si>
    <t>1608 Strecker Pines Ct</t>
  </si>
  <si>
    <t>http://www.redfin.com/MO/Ballwin/1608-Strecker-Pines-Ct-63011/home/93521879</t>
  </si>
  <si>
    <t>2133 Oak Crest Manor Ln</t>
  </si>
  <si>
    <t>http://www.redfin.com/MO/Ballwin/2133-Oak-Crest-Manor-Ln-63011/home/93522553</t>
  </si>
  <si>
    <t>RE/MAX EDGE</t>
  </si>
  <si>
    <t>247 Carmel Woods Dr</t>
  </si>
  <si>
    <t>http://www.redfin.com/MO/Ellisville/247-Carmel-Woods-Dr-63021/home/93536452</t>
  </si>
  <si>
    <t>497 Thunderhead Cyn</t>
  </si>
  <si>
    <t>http://www.redfin.com/MO/Ballwin/497-Thunderhead-Canyon-Dr-63011/home/93521326</t>
  </si>
  <si>
    <t>530 Spring Meadows Dr</t>
  </si>
  <si>
    <t>http://www.redfin.com/MO/Ballwin/530-Spring-Meadows-Dr-63011/home/93518790</t>
  </si>
  <si>
    <t>RE/MAX Gateway, REALTORS</t>
  </si>
  <si>
    <t>420 Glan Tai Dr</t>
  </si>
  <si>
    <t>http://www.redfin.com/MO/Ballwin/420-Glan-Tai-Dr-63011/home/93518778</t>
  </si>
  <si>
    <t>1555 Englebrook</t>
  </si>
  <si>
    <t>http://www.redfin.com/MO/Ballwin/1555-Englebrook-Dr-63011/home/93521728</t>
  </si>
  <si>
    <t>1621 Bentshire Ct</t>
  </si>
  <si>
    <t>http://www.redfin.com/MO/Ballwin/1621-Bentshire-Ct-63011/home/81817558</t>
  </si>
  <si>
    <t>640 Strecker</t>
  </si>
  <si>
    <t>http://www.redfin.com/MO/Ballwin/640-Strecker-Rd-63011/home/62692117</t>
  </si>
  <si>
    <t>319 Claymont Cove Ct</t>
  </si>
  <si>
    <t>http://www.redfin.com/MO/Ballwin/319-Claymont-Cv-63011/home/93520344</t>
  </si>
  <si>
    <t>16515 Westglen Farms</t>
  </si>
  <si>
    <t>http://www.redfin.com/MO/Ballwin/16515-Westglen-Farms-Dr-63011/home/92217220</t>
  </si>
  <si>
    <t>16659 Highland Smt</t>
  </si>
  <si>
    <t>http://www.redfin.com/MO/Ballwin/16659-Highland-Summit-Dr-63011/home/79235417</t>
  </si>
  <si>
    <t>Weichert, REALTORS</t>
  </si>
  <si>
    <t>356 Meadowbrook Country Clb</t>
  </si>
  <si>
    <t>http://www.redfin.com/MO/Ballwin/356-Meadowbrook-Country-Club-Ests-63011/home/62745177</t>
  </si>
  <si>
    <t>1307 Turtle Cv</t>
  </si>
  <si>
    <t>http://www.redfin.com/MO/Ballwin/1307-Turtle-Cv-63011/home/93517563</t>
  </si>
  <si>
    <t>317 Annondale Ln</t>
  </si>
  <si>
    <t>http://www.redfin.com/MO/Ballwin/317-Annondale-Ln-63011/home/93520565</t>
  </si>
  <si>
    <t>2 Bb Portland @ Marsh</t>
  </si>
  <si>
    <t>http://www.redfin.com/MO/Ellisville/2-Bb-Portland-Marsh-Unknown/home/103988768</t>
  </si>
  <si>
    <t>J.Schmidt Properties, LLC</t>
  </si>
  <si>
    <t>2 Bb Bentley @ Marsh</t>
  </si>
  <si>
    <t>http://www.redfin.com/MO/Ellisville/2-Bb-Bentley-Marsh-Unknown/home/103988564</t>
  </si>
  <si>
    <t>2 Bb Carrington @ Marsh</t>
  </si>
  <si>
    <t>http://www.redfin.com/MO/Ellisville/2-Bb-Carrington-Marsh-Unknown/home/103988563</t>
  </si>
  <si>
    <t>2 Bb Oxford @ Marsh</t>
  </si>
  <si>
    <t>http://www.redfin.com/MO/Ellisville/2-Bb-Oxford-Marsh-Unknown/home/103988562</t>
  </si>
  <si>
    <t>2 Bb Wyndsor @ Marsh</t>
  </si>
  <si>
    <t>http://www.redfin.com/MO/Ellisville/2-Bb-Wyndsor-Marsh-Unknown/home/103988561</t>
  </si>
  <si>
    <t>2 Bb Hampton @ Marsh</t>
  </si>
  <si>
    <t>http://www.redfin.com/MO/Ellisville/2-Bb-Hampton-Marsh-Unknown/home/103988560</t>
  </si>
  <si>
    <t>415 Tamarack</t>
  </si>
  <si>
    <t>http://www.redfin.com/MO/Ballwin/415-Tamarack-Dr-63011/home/93503733</t>
  </si>
  <si>
    <t>Lucerne Properties, LLC</t>
  </si>
  <si>
    <t>215 Strecker</t>
  </si>
  <si>
    <t>http://www.redfin.com/MO/Ballwin/215-Strecker-Rd-63011/home/93521716</t>
  </si>
  <si>
    <t>Route 66, REALTORS</t>
  </si>
  <si>
    <t>531 Woodcliff Heights Dr</t>
  </si>
  <si>
    <t>http://www.redfin.com/MO/Ballwin/531-Woodcliff-Heights-Dr-63011/home/88663310</t>
  </si>
  <si>
    <t>Ranch</t>
  </si>
  <si>
    <t>1919 S Mason</t>
  </si>
  <si>
    <t>Town and Country</t>
  </si>
  <si>
    <t>http://www.redfin.com/MO/St-Louis/1919-S-Mason-Rd-63131/home/62777275</t>
  </si>
  <si>
    <t>0 Trevi Ln</t>
  </si>
  <si>
    <t>http://www.redfin.com/MO/Ellisville/Trevi-Ln-63011/home/105421256</t>
  </si>
  <si>
    <t>0 Fountain Plz</t>
  </si>
  <si>
    <t>http://www.redfin.com/MO/Ellisville/Fountain-Plaza-Dr-63011/home/104481625</t>
  </si>
  <si>
    <t>513 Tenby Ter</t>
  </si>
  <si>
    <t>http://www.redfin.com/MO/Ballwin/513-Tenby-Ter-63011/home/93518933</t>
  </si>
  <si>
    <t>Ark Realty LLC</t>
  </si>
  <si>
    <t>375 Champion Way Dr</t>
  </si>
  <si>
    <t>http://www.redfin.com/MO/Ballwin/375-Champion-Way-Dr-63011/home/87572317</t>
  </si>
  <si>
    <t>1626 Bentshire Ct</t>
  </si>
  <si>
    <t>http://www.redfin.com/MO/Ballwin/1626-Bentshire-Ct-63011/home/66081866</t>
  </si>
  <si>
    <t>494 Brightspur Ln</t>
  </si>
  <si>
    <t>http://www.redfin.com/MO/Ballwin/494-Brightspur-Ln-63011/home/69729163</t>
  </si>
  <si>
    <t>Gladys Manion, Inc.</t>
  </si>
  <si>
    <t>60 Brook Mill Ln</t>
  </si>
  <si>
    <t>http://www.redfin.com/MO/Chesterfield/60-Brook-Mill-Ln-63017/home/93492086</t>
  </si>
  <si>
    <t>323 Calliope Pl</t>
  </si>
  <si>
    <t>Parkway Central</t>
  </si>
  <si>
    <t>http://www.redfin.com/MO/Chesterfield/323-Calliope-Pl-63017/home/93318066</t>
  </si>
  <si>
    <t>14001 Eagle Manor Ct</t>
  </si>
  <si>
    <t>http://www.redfin.com/MO/Chesterfield/14001-Eagle-Manor-Ct-63017/home/93455923</t>
  </si>
  <si>
    <t>712 Forsheer Ct</t>
  </si>
  <si>
    <t>http://www.redfin.com/MO/Chesterfield/712-Forsheer-Ct-63017/home/93505616</t>
  </si>
  <si>
    <t>556 Oak Creek Meadows Ct</t>
  </si>
  <si>
    <t>http://www.redfin.com/MO/Chesterfield/556-Oak-Creek-Meadows-Ct-63017/home/93625887</t>
  </si>
  <si>
    <t>14033 Forest Crest Dr</t>
  </si>
  <si>
    <t>http://www.redfin.com/MO/Chesterfield/14033-Forest-Crest-Dr-63017/home/93466118</t>
  </si>
  <si>
    <t>16304 Bellingham Dr</t>
  </si>
  <si>
    <t>http://www.redfin.com/MO/Chesterfield/16304-Bellingham-Dr-63017/home/93484179</t>
  </si>
  <si>
    <t>15632 Hedgeford</t>
  </si>
  <si>
    <t>http://www.redfin.com/MO/Chesterfield/15632-Hedgeford-Ct-63017/unit-1/home/62712964</t>
  </si>
  <si>
    <t>RE/MAX Select</t>
  </si>
  <si>
    <t>2044 Kentmore Ln</t>
  </si>
  <si>
    <t>http://www.redfin.com/MO/Chesterfield/2044-Kentmore-Ln-63017/unit-31/home/62743191</t>
  </si>
  <si>
    <t>2061 Silverwood Ln</t>
  </si>
  <si>
    <t>http://www.redfin.com/MO/Chesterfield/2061-Silverwood-Ln-63017/home/93493719</t>
  </si>
  <si>
    <t>414 White Pine Ridge Ct</t>
  </si>
  <si>
    <t>http://www.redfin.com/MO/Chesterfield/414-White-Pine-Ridge-Ct-63017/home/93475564</t>
  </si>
  <si>
    <t>747 Savannah Crossing Way</t>
  </si>
  <si>
    <t>http://www.redfin.com/MO/Town-and-Country/747-Savannah-Crossing-Way-63017/home/103205733</t>
  </si>
  <si>
    <t>Keller Williams Southwest</t>
  </si>
  <si>
    <t>2036 Brook Hill Ridge Dr</t>
  </si>
  <si>
    <t>http://www.redfin.com/MO/Chesterfield/2036-Brook-Hill-Ridge-Dr-63017/home/93493021</t>
  </si>
  <si>
    <t>13820 Wellington Mnr</t>
  </si>
  <si>
    <t>http://www.redfin.com/MO/Chesterfield/13820-Wellington-Manor-Ct-63017/home/93492060</t>
  </si>
  <si>
    <t>15728 Hill House</t>
  </si>
  <si>
    <t>http://www.redfin.com/MO/Chesterfield/15728-Hill-House-Rd-63017/home/93506559</t>
  </si>
  <si>
    <t>McAvoy Realty</t>
  </si>
  <si>
    <t>1253 Hidden Oak Rd</t>
  </si>
  <si>
    <t>http://www.redfin.com/MO/Chesterfield/1253-Hidden-Oak-Dr-63017/home/62698072</t>
  </si>
  <si>
    <t>Undisclosed</t>
  </si>
  <si>
    <t>Sign in to see</t>
  </si>
  <si>
    <t>http://www.redfin.com/MO/Chesterfield/Undisclosed-address-63017/home/107601687</t>
  </si>
  <si>
    <t>Red Key Realty West</t>
  </si>
  <si>
    <t>16044 Clarkson Woods</t>
  </si>
  <si>
    <t>http://www.redfin.com/MO/Chesterfield/16044-Clarkson-Woods-Dr-63017/home/93495850</t>
  </si>
  <si>
    <t>92 River Bend Dr</t>
  </si>
  <si>
    <t>http://www.redfin.com/MO/Chesterfield/92-River-Bend-Dr-63017/home/103676037</t>
  </si>
  <si>
    <t>701 Finch Ct Unit F</t>
  </si>
  <si>
    <t>http://www.redfin.com/MO/Chesterfield/701-Finch-Ct-63017/unit-F/home/93325709</t>
  </si>
  <si>
    <t>Realty Exchange</t>
  </si>
  <si>
    <t>14410 White Birch Valley Ln</t>
  </si>
  <si>
    <t>http://www.redfin.com/MO/Chesterfield/14410-White-Birch-Valley-Ln-63017/home/93475501</t>
  </si>
  <si>
    <t>Sweet Home Realty</t>
  </si>
  <si>
    <t>13278 Tall Pine Ct</t>
  </si>
  <si>
    <t>http://www.redfin.com/MO/Chesterfield/13278-Tall-Pine-Ct-63017/home/93481628</t>
  </si>
  <si>
    <t>658 Princeton Gate Dr</t>
  </si>
  <si>
    <t>http://www.redfin.com/MO/Chesterfield/658-Princeton-Gate-Dr-63017/home/93322038</t>
  </si>
  <si>
    <t>15239 Brightfield Manor Dr</t>
  </si>
  <si>
    <t>http://www.redfin.com/MO/Chesterfield/15239-Brightfield-Manor-Dr-63017/home/93626393</t>
  </si>
  <si>
    <t>15374 Squires Way Dr</t>
  </si>
  <si>
    <t>http://www.redfin.com/MO/Chesterfield/15374-Squires-Way-Dr-63017/home/93627337</t>
  </si>
  <si>
    <t>13453 Coliseum Dr Unit E</t>
  </si>
  <si>
    <t>http://www.redfin.com/MO/Chesterfield/13453-Coliseum-Dr-63017/unit-E/home/81571409</t>
  </si>
  <si>
    <t>14118 Woods Mill Cove Dr</t>
  </si>
  <si>
    <t>http://www.redfin.com/MO/Chesterfield/14118-Woods-Mill-Cove-Dr-63017/home/93474503</t>
  </si>
  <si>
    <t>391 Madewood Ln</t>
  </si>
  <si>
    <t>http://www.redfin.com/MO/Chesterfield/391-Madewood-Ln-63017/home/93466178</t>
  </si>
  <si>
    <t>Laura McCarthy- Clayton</t>
  </si>
  <si>
    <t>15023 Baxter Village Ct Unit C</t>
  </si>
  <si>
    <t>http://www.redfin.com/MO/Chesterfield/15023-Baxter-Village-Dr-63017/unit-C/home/93504534</t>
  </si>
  <si>
    <t>Golden Realty, Inc</t>
  </si>
  <si>
    <t>143 Ridgecrest</t>
  </si>
  <si>
    <t>http://www.redfin.com/MO/Chesterfield/143-Ridgecrest-Dr-63017/home/87825860</t>
  </si>
  <si>
    <t>16059 Meadow Oak Dr</t>
  </si>
  <si>
    <t>http://www.redfin.com/MO/Chesterfield/16059-Meadow-Oak-Dr-63017/home/93495893</t>
  </si>
  <si>
    <t>61 White Plains Dr</t>
  </si>
  <si>
    <t>http://www.redfin.com/MO/Chesterfield/61-White-Plains-Dr-63017/home/93475895</t>
  </si>
  <si>
    <t>14836 Long Br</t>
  </si>
  <si>
    <t>http://www.redfin.com/MO/Chesterfield/14836-Long-Branch-Ct-63017/home/62727711</t>
  </si>
  <si>
    <t>William R Leahy Real Estate</t>
  </si>
  <si>
    <t>1733 Stifel Lane Dr</t>
  </si>
  <si>
    <t>http://www.redfin.com/MO/Chesterfield/1733-Stifel-Lane-Dr-63017/home/93492433</t>
  </si>
  <si>
    <t>13032 Pembrooke Valley Ct</t>
  </si>
  <si>
    <t>http://www.redfin.com/MO/St-Louis/13032-Pembrooke-Valley-Ct-63141/home/93481580</t>
  </si>
  <si>
    <t>Elizabeth Real Estate GroupLLC</t>
  </si>
  <si>
    <t>14142 Baywood Villages Dr</t>
  </si>
  <si>
    <t>http://www.redfin.com/MO/Chesterfield/14142-Baywood-Villages-Dr-63017/unit-B/home/62703963</t>
  </si>
  <si>
    <t>2202 Stoneridge Terrace Ct</t>
  </si>
  <si>
    <t>http://www.redfin.com/MO/Chesterfield/2202-Stoneridge-Terrace-Ct-63017/home/93495203</t>
  </si>
  <si>
    <t>14319 Manderleigh Woods Dr</t>
  </si>
  <si>
    <t>http://www.redfin.com/MO/Chesterfield/14319-Manderleigh-Woods-Dr-63017/home/93482601</t>
  </si>
  <si>
    <t>14864 Brook Hill Dr</t>
  </si>
  <si>
    <t>http://www.redfin.com/MO/Chesterfield/14864-Brook-Hill-Dr-63017/home/93492744</t>
  </si>
  <si>
    <t>15901 Eagles Landing Ct</t>
  </si>
  <si>
    <t>http://www.redfin.com/MO/Chesterfield/15901-Eagles-Landing-Ct-63017/home/93506701</t>
  </si>
  <si>
    <t>143 Bellechasse Dr</t>
  </si>
  <si>
    <t>http://www.redfin.com/MO/Chesterfield/143-Bellechasse-Dr-63017/home/93466651</t>
  </si>
  <si>
    <t>24 Upper Conway Ct</t>
  </si>
  <si>
    <t>http://www.redfin.com/MO/Chesterfield/24-Upper-Conway-Ct-63017/home/93317611</t>
  </si>
  <si>
    <t>601 Savannah View Way</t>
  </si>
  <si>
    <t>http://www.redfin.com/MO/Town-and-Country/601-Savannah-View-Way-63017/home/103205734</t>
  </si>
  <si>
    <t>2174 Willow Rdg</t>
  </si>
  <si>
    <t>http://www.redfin.com/MO/Chesterfield/2174-Willow-Ridge-Ln-63017/home/93495285</t>
  </si>
  <si>
    <t>2188 Sycamore Hill Ct</t>
  </si>
  <si>
    <t>http://www.redfin.com/MO/Chesterfield/2188-Sycamore-Hill-Ct-63017/home/93495143</t>
  </si>
  <si>
    <t>14600 Big Timber Ln</t>
  </si>
  <si>
    <t>http://www.redfin.com/MO/Chesterfield/14600-Big-Timber-Ln-63017/home/93482490</t>
  </si>
  <si>
    <t>14300 Conway Meadows Ct #207</t>
  </si>
  <si>
    <t>http://www.redfin.com/MO/Chesterfield/14300-E-Conway-Meadows-Ct-63017/unit-207/home/93483020</t>
  </si>
  <si>
    <t>2332 Wellington Estates Dr</t>
  </si>
  <si>
    <t>http://www.redfin.com/MO/Chesterfield/2332-Wellington-Estates-Dr-63017/home/62673800</t>
  </si>
  <si>
    <t>900 Cabernet Dr</t>
  </si>
  <si>
    <t>http://www.redfin.com/MO/Chesterfield/900-Cabernet-Dr-63017/home/93492058</t>
  </si>
  <si>
    <t>2192 White Lane Dr</t>
  </si>
  <si>
    <t>http://www.redfin.com/MO/Chesterfield/2192-White-Lane-Dr-63017/home/90030035</t>
  </si>
  <si>
    <t>14773 Thornbird Manor Pkwy</t>
  </si>
  <si>
    <t>http://www.redfin.com/MO/Chesterfield/14773-Thornbird-Manor-Pkwy-63017/home/93318122</t>
  </si>
  <si>
    <t>14712 Timberbluff Dr</t>
  </si>
  <si>
    <t>http://www.redfin.com/MO/Chesterfield/14712-Timberbluff-Dr-63017/home/93482478</t>
  </si>
  <si>
    <t>936 Chesterfield Villas Cir</t>
  </si>
  <si>
    <t>http://www.redfin.com/MO/Chesterfield/936-Chesterfield-Villas-Cir-63017/home/93318695</t>
  </si>
  <si>
    <t>Owners.com</t>
  </si>
  <si>
    <t>16225 Lea Oak Dr</t>
  </si>
  <si>
    <t>http://www.redfin.com/MO/Chesterfield/16225-Lea-Oak-Dr-63017/unit-3/home/93483830</t>
  </si>
  <si>
    <t>2400 Clayborn Dr</t>
  </si>
  <si>
    <t>http://www.redfin.com/MO/Chesterfield/2400-Clayborn-Dr-63017/home/93492790</t>
  </si>
  <si>
    <t>YEUNG, REALTORS</t>
  </si>
  <si>
    <t>14367 White Birch Valley Ln</t>
  </si>
  <si>
    <t>http://www.redfin.com/MO/Chesterfield/14367-White-Birch-Valley-Ln-63017/home/93475492</t>
  </si>
  <si>
    <t>RE/MAX ONE</t>
  </si>
  <si>
    <t>15739 Cedarmill Dr</t>
  </si>
  <si>
    <t>http://www.redfin.com/MO/Chesterfield/15739-Cedarmill-Dr-63017/home/93494484</t>
  </si>
  <si>
    <t>29 Ridge Crest Dr</t>
  </si>
  <si>
    <t>http://www.redfin.com/MO/Chesterfield/29-Ridge-Crest-Dr-63017/home/93455607</t>
  </si>
  <si>
    <t>2146 Terrimill Ter</t>
  </si>
  <si>
    <t>http://www.redfin.com/MO/Chesterfield/2146-Terrimill-Ter-63017/home/93505900</t>
  </si>
  <si>
    <t>13700 Clayton Rd</t>
  </si>
  <si>
    <t>http://www.redfin.com/MO/Chesterfield/13700-Clayton-Rd-63017/home/65639673</t>
  </si>
  <si>
    <t>2187 White Ln</t>
  </si>
  <si>
    <t>http://www.redfin.com/MO/Chesterfield/2187-White-Lane-Dr-63017/home/93492895</t>
  </si>
  <si>
    <t>770 Savannah Crossing Way</t>
  </si>
  <si>
    <t>http://www.redfin.com/MO/Town-and-Country/770-Savannah-Crossing-Way-63017/home/62768404</t>
  </si>
  <si>
    <t>743 Savannah Crossing Way</t>
  </si>
  <si>
    <t>http://www.redfin.com/MO/Town-and-Country/743-Savannah-Crossing-Way-63017/home/62767750</t>
  </si>
  <si>
    <t>14779 Thornhill Terrace Dr</t>
  </si>
  <si>
    <t>http://www.redfin.com/MO/Chesterfield/14779-Thornhill-Terrace-Dr-63017/home/93626645</t>
  </si>
  <si>
    <t>1574 Foxham Dr</t>
  </si>
  <si>
    <t>http://www.redfin.com/MO/Chesterfield/1574-Foxham-Dr-63017/home/93482215</t>
  </si>
  <si>
    <t>1040 Tidewater Place Ct</t>
  </si>
  <si>
    <t>http://www.redfin.com/MO/Chesterfield/1040-Tidewater-Place-Ct-63017/home/93492635</t>
  </si>
  <si>
    <t>15631 Summer Lake Dr</t>
  </si>
  <si>
    <t>http://www.redfin.com/MO/Chesterfield/15631-Summer-Lake-Dr-63017/home/93483125</t>
  </si>
  <si>
    <t>1715 Millstream Dr</t>
  </si>
  <si>
    <t>http://www.redfin.com/MO/Chesterfield/1715-Millstream-Dr-63017/home/93505692</t>
  </si>
  <si>
    <t>709 Cross Timbers</t>
  </si>
  <si>
    <t>http://www.redfin.com/MO/Chesterfield/709-Cross-Timbers-Dr-63017/home/62724643</t>
  </si>
  <si>
    <t>Central Properties, LLC</t>
  </si>
  <si>
    <t>15262 Golden Rain</t>
  </si>
  <si>
    <t>http://www.redfin.com/MO/Chesterfield/15262-Golden-Rain-Dr-63017/home/62762968</t>
  </si>
  <si>
    <t>35 Lake Mill Ln</t>
  </si>
  <si>
    <t>http://www.redfin.com/MO/Chesterfield/35-Lake-Mill-Ln-63017/home/93492530</t>
  </si>
  <si>
    <t>14601 Summer Blossom Ln</t>
  </si>
  <si>
    <t>http://www.redfin.com/MO/Chesterfield/14601-Summer-Blossom-Ln-63017/home/93493457</t>
  </si>
  <si>
    <t>15040 Claymont Estates Dr</t>
  </si>
  <si>
    <t>http://www.redfin.com/MO/Chesterfield/15040-Claymont-Estates-Dr-63017/home/87927498</t>
  </si>
  <si>
    <t>1399 Schoettler</t>
  </si>
  <si>
    <t>http://www.redfin.com/MO/Chesterfield/1399-Schoettler-Rd-63017/home/93484391</t>
  </si>
  <si>
    <t>2428 Clayton Pointe Ct</t>
  </si>
  <si>
    <t>http://www.redfin.com/MO/Chesterfield/2428-Clayton-Pointe-Ct-63017/home/62720159</t>
  </si>
  <si>
    <t>14884 Grantley Dr</t>
  </si>
  <si>
    <t>http://www.redfin.com/MO/Chesterfield/14884-Grantley-Dr-63017/home/93482672</t>
  </si>
  <si>
    <t>Joyce Trotter</t>
  </si>
  <si>
    <t>28 Upper Conway Ct</t>
  </si>
  <si>
    <t>http://www.redfin.com/MO/Chesterfield/28-Upper-Conway-Ct-63017/home/93318250</t>
  </si>
  <si>
    <t>15672 Sugarridge Ct</t>
  </si>
  <si>
    <t>http://www.redfin.com/MO/Chesterfield/15672-Sugarridge-Ct-63017/home/93494674</t>
  </si>
  <si>
    <t>2309 Wellington Estates Dr</t>
  </si>
  <si>
    <t>http://www.redfin.com/MO/Chesterfield/2309-Wellington-Estates-Dr-63017/home/93492924</t>
  </si>
  <si>
    <t>2333 Kettington Rd</t>
  </si>
  <si>
    <t>http://www.redfin.com/MO/Chesterfield/2333-Kettington-Rd-63017/home/93505994</t>
  </si>
  <si>
    <t>12372 S Outer Forty Dr</t>
  </si>
  <si>
    <t>http://www.redfin.com/MO/St-Louis/12372-S-Outer-Forty-Rd-63141/home/103947350</t>
  </si>
  <si>
    <t>1519 Woodroyal West Dr</t>
  </si>
  <si>
    <t>http://www.redfin.com/MO/Chesterfield/1519-W-Woodroyal-Dr-63017/home/93482816</t>
  </si>
  <si>
    <t>1 Sir Ryan Ct</t>
  </si>
  <si>
    <t>http://www.redfin.com/MO/Chesterfield/1-Sir-Ryan-Ct-63017/home/93493303</t>
  </si>
  <si>
    <t>128 Lighthorse Dr</t>
  </si>
  <si>
    <t>http://www.redfin.com/MO/Chesterfield/128-Lighthorse-Dr-63017/home/93466719</t>
  </si>
  <si>
    <t>14680 Laketrails Ct</t>
  </si>
  <si>
    <t>http://www.redfin.com/MO/Chesterfield/14680-Laketrails-Ct-63017/home/93466645</t>
  </si>
  <si>
    <t>422 Whitestone Farm Dr</t>
  </si>
  <si>
    <t>http://www.redfin.com/MO/Chesterfield/422-Whitestone-Farm-Dr-63017/home/93626354</t>
  </si>
  <si>
    <t>1926 Grayson Ridge Ct</t>
  </si>
  <si>
    <t>http://www.redfin.com/MO/Chesterfield/1926-Grayson-Ridge-Ct-63017/home/93483190</t>
  </si>
  <si>
    <t>1308 Cherry Glen Ct</t>
  </si>
  <si>
    <t>http://www.redfin.com/MO/Chesterfield/1308-Cherry-Glen-Ct-63017/home/93482633</t>
  </si>
  <si>
    <t>730 Savannah Crossing Way</t>
  </si>
  <si>
    <t>http://www.redfin.com/MO/Town-and-Country/730-Savannah-Crossing-Way-63017/home/105516740</t>
  </si>
  <si>
    <t>K. C. Bailey Realty</t>
  </si>
  <si>
    <t>731 The Hamptons</t>
  </si>
  <si>
    <t>http://www.redfin.com/MO/Chesterfield/731-The-Hamptons-Ln-63017/home/93492564</t>
  </si>
  <si>
    <t>Strait Realty</t>
  </si>
  <si>
    <t>1934 Chesterfield Ridge Cir</t>
  </si>
  <si>
    <t>http://www.redfin.com/MO/Chesterfield/1934-Chesterfield-Ridge-Cir-63017/home/93318346</t>
  </si>
  <si>
    <t>15951 Woodlet Park</t>
  </si>
  <si>
    <t>http://www.redfin.com/MO/Chesterfield/15951-Woodlet-Park-Ct-63017/home/93494275</t>
  </si>
  <si>
    <t>16 West Dr</t>
  </si>
  <si>
    <t>http://www.redfin.com/MO/Chesterfield/16-West-Dr-63017/home/93466770</t>
  </si>
  <si>
    <t>6 Glaizeview Rd</t>
  </si>
  <si>
    <t>http://www.redfin.com/MO/Chesterfield/6-Glaizeview-Rd-63017/home/62775351</t>
  </si>
  <si>
    <t>930 Chesterfield Villas Cir</t>
  </si>
  <si>
    <t>http://www.redfin.com/MO/Chesterfield/930-Chesterfield-Villas-Cir-63017/home/93318697</t>
  </si>
  <si>
    <t>15616 Sugar Lake Ct</t>
  </si>
  <si>
    <t>http://www.redfin.com/MO/Chesterfield/15616-Sugar-Lake-Ct-63017/home/93494908</t>
  </si>
  <si>
    <t>2643 Joyceridge Dr</t>
  </si>
  <si>
    <t>http://www.redfin.com/MO/Chesterfield/2643-Joyceridge-Dr-63017/home/93495193</t>
  </si>
  <si>
    <t>207 Ambridge Ct #302</t>
  </si>
  <si>
    <t>http://www.redfin.com/MO/Chesterfield/207-Ambridge-Ct-63017/unit-302/home/93474095</t>
  </si>
  <si>
    <t>14681 Summer Blossom Ln</t>
  </si>
  <si>
    <t>http://www.redfin.com/MO/Chesterfield/14681-Summer-Blossom-Ln-63017/home/93492943</t>
  </si>
  <si>
    <t>974 Silver Buck</t>
  </si>
  <si>
    <t>http://www.redfin.com/MO/Chesterfield/974-Silver-Buck-63005/home/105435826</t>
  </si>
  <si>
    <t>14067 Westernmill Dr</t>
  </si>
  <si>
    <t>http://www.redfin.com/MO/Chesterfield/14067-Westernmill-Dr-63017/home/93455937</t>
  </si>
  <si>
    <t>2004 Fairway Bnd</t>
  </si>
  <si>
    <t>http://www.redfin.com/MO/Chesterfield/2004-Fairway-Bnd-63017/home/93493708</t>
  </si>
  <si>
    <t>15588 Meadowbrook Circle Ln</t>
  </si>
  <si>
    <t>http://www.redfin.com/MO/Chesterfield/15588-Meadowbrook-Circle-Ln-63017/home/89123614</t>
  </si>
  <si>
    <t>2408 Broadmont Dr</t>
  </si>
  <si>
    <t>http://www.redfin.com/MO/Chesterfield/2408-Broadmont-Dr-63017/unit-2/home/62733649</t>
  </si>
  <si>
    <t>411 Jumper Hill Ct</t>
  </si>
  <si>
    <t>http://www.redfin.com/MO/Chesterfield/411-Jumper-Hill-Ct-63017/home/93482872</t>
  </si>
  <si>
    <t>267 Glen Valley Dr</t>
  </si>
  <si>
    <t>http://www.redfin.com/MO/Chesterfield/267-Glen-Valley-Dr-63017/home/93466033</t>
  </si>
  <si>
    <t>2289 Hill House Rd</t>
  </si>
  <si>
    <t>http://www.redfin.com/MO/Chesterfield/2289-Hill-House-Rd-63017/home/93506516</t>
  </si>
  <si>
    <t>14308 Open Meadow Ct</t>
  </si>
  <si>
    <t>http://www.redfin.com/MO/Chesterfield/14308-Open-Meadow-Ct-E-63017/unit-3/home/93482965</t>
  </si>
  <si>
    <t>MORE, REALTORS</t>
  </si>
  <si>
    <t>1055 Nooning Tree Dr</t>
  </si>
  <si>
    <t>http://www.redfin.com/MO/Chesterfield/1055-Nooning-Tree-Dr-63017/home/93626675</t>
  </si>
  <si>
    <t>1784 Stifel Lane Dr</t>
  </si>
  <si>
    <t>http://www.redfin.com/MO/Chesterfield/1784-Stifel-Lane-Dr-63017/home/93493576</t>
  </si>
  <si>
    <t>14627 Mallard Lake Dr</t>
  </si>
  <si>
    <t>http://www.redfin.com/MO/Chesterfield/14627-Mallard-Lake-Dr-63017/home/93482759</t>
  </si>
  <si>
    <t>GRH, REALTORS</t>
  </si>
  <si>
    <t>2100 Brook Hill Ct</t>
  </si>
  <si>
    <t>http://www.redfin.com/MO/Chesterfield/2100-Brook-Hill-Ct-63017/home/93493051</t>
  </si>
  <si>
    <t>14780 Sugarwood Trl</t>
  </si>
  <si>
    <t>http://www.redfin.com/MO/Chesterfield/14780-Sugarwood-Trail-Dr-63017/home/74832402</t>
  </si>
  <si>
    <t>Laura McCarthy- Town &amp; Country</t>
  </si>
  <si>
    <t>2259 Whitby</t>
  </si>
  <si>
    <t>http://www.redfin.com/MO/Chesterfield/2259-Whitby-Rd-63017/home/93506044</t>
  </si>
  <si>
    <t>Davis Real Estate</t>
  </si>
  <si>
    <t>15302 Braefield Dr</t>
  </si>
  <si>
    <t>http://www.redfin.com/MO/Chesterfield/15302-Braefield-Dr-63017/home/93476253</t>
  </si>
  <si>
    <t>Vogel Realty LLC</t>
  </si>
  <si>
    <t>1041 Speckledwood Manor Ct</t>
  </si>
  <si>
    <t>http://www.redfin.com/MO/Chesterfield/1041-Speckledwood-Manor-Ct-63017/home/93626383</t>
  </si>
  <si>
    <t>1844 Cabinwood Ct</t>
  </si>
  <si>
    <t>http://www.redfin.com/MO/Chesterfield/1844-Cabinwood-Ct-63017/home/93483259</t>
  </si>
  <si>
    <t>Johnson Realty, Inc</t>
  </si>
  <si>
    <t>15587 Cedarmill Dr</t>
  </si>
  <si>
    <t>http://www.redfin.com/MO/Chesterfield/15587-Cedarmill-Dr-63017/home/93483388</t>
  </si>
  <si>
    <t>401 Hunters Hl</t>
  </si>
  <si>
    <t>http://www.redfin.com/MO/Chesterfield/401-Hunters-Hill-Dr-63017/home/93474906</t>
  </si>
  <si>
    <t>1638 Timberlake Manor Pkwy</t>
  </si>
  <si>
    <t>http://www.redfin.com/MO/Chesterfield/1638-Timberlake-Manor-Pkwy-63017/home/93482904</t>
  </si>
  <si>
    <t>Faster House</t>
  </si>
  <si>
    <t>2011 Emerald Crest Ct</t>
  </si>
  <si>
    <t>http://www.redfin.com/MO/Chesterfield/2011-Emerald-Crest-Ct-63017/home/93483673</t>
  </si>
  <si>
    <t>15420 Braefield Dr</t>
  </si>
  <si>
    <t>http://www.redfin.com/MO/Chesterfield/15420-Braefield-Dr-63017/home/93476274</t>
  </si>
  <si>
    <t>14744 Mill Spring Dr</t>
  </si>
  <si>
    <t>http://www.redfin.com/MO/Chesterfield/14744-Mill-Spring-Dr-63017/home/93482368</t>
  </si>
  <si>
    <t>1931 Rustic Oak Rd</t>
  </si>
  <si>
    <t>http://www.redfin.com/MO/Chesterfield/1931-Rustic-Oak-Rd-63017/home/93494349</t>
  </si>
  <si>
    <t>14249 Reelfoot Lake Dr</t>
  </si>
  <si>
    <t>http://www.redfin.com/MO/Chesterfield/14249-Reelfoot-Lake-Dr-63017/home/93475776</t>
  </si>
  <si>
    <t>14836 Brook Hill Dr</t>
  </si>
  <si>
    <t>http://www.redfin.com/MO/Chesterfield/14836-Brook-Hill-Dr-63017/home/93493308</t>
  </si>
  <si>
    <t>673 Pine Cone Ct</t>
  </si>
  <si>
    <t>http://www.redfin.com/MO/Chesterfield/673-Pine-Cone-Ct-63017/home/68493298</t>
  </si>
  <si>
    <t>RE/MAX Gold</t>
  </si>
  <si>
    <t>1623 Chalmers Dr</t>
  </si>
  <si>
    <t>http://www.redfin.com/MO/Chesterfield/1623-Chalmers-Dr-63017/home/93493377</t>
  </si>
  <si>
    <t>578 Eagle Manor Ln</t>
  </si>
  <si>
    <t>http://www.redfin.com/MO/Chesterfield/578-Eagle-Manor-Ln-63017/home/93455917</t>
  </si>
  <si>
    <t>197 River Bend Cir</t>
  </si>
  <si>
    <t>http://www.redfin.com/MO/Chesterfield/197-River-Bend-Cir-63017/home/93455720</t>
  </si>
  <si>
    <t>10 Arrowhead Ests</t>
  </si>
  <si>
    <t>http://www.redfin.com/MO/Chesterfield/10-Arrowhead-Estates-Ln-63017/home/93466788</t>
  </si>
  <si>
    <t>15903 Kettington Rd</t>
  </si>
  <si>
    <t>http://www.redfin.com/MO/Chesterfield/15903-Kettington-Rd-63017/home/93506023</t>
  </si>
  <si>
    <t>442 White Birch Valley Ct</t>
  </si>
  <si>
    <t>http://www.redfin.com/MO/Chesterfield/442-White-Birch-Valley-Ct-63017/home/93475646</t>
  </si>
  <si>
    <t>14620 Summer Blossom Ln</t>
  </si>
  <si>
    <t>http://www.redfin.com/MO/Chesterfield/14620-Summer-Blossom-Ln-63017/home/84944230</t>
  </si>
  <si>
    <t>2320 Picardy Place Dr</t>
  </si>
  <si>
    <t>http://www.redfin.com/MO/Chesterfield/2320-Picardy-Meadow-Ln-63017/home/93624829</t>
  </si>
  <si>
    <t>2113 Chesterfield Pl</t>
  </si>
  <si>
    <t>http://www.redfin.com/MO/Chesterfield/2113-Chesterfield-Pl-63017/home/93495621</t>
  </si>
  <si>
    <t>605 Thunderbird Unit 605A</t>
  </si>
  <si>
    <t>Parkway North</t>
  </si>
  <si>
    <t>http://www.redfin.com/MO/Chesterfield/605-Thunderbird-Ct-63017/unit-605A/home/93326567</t>
  </si>
  <si>
    <t>RP Land Co.</t>
  </si>
  <si>
    <t>1849 Lone Trail Ln</t>
  </si>
  <si>
    <t>http://www.redfin.com/MO/Chesterfield/1849-Lone-Trail-Ln-63017/home/93494365</t>
  </si>
  <si>
    <t>14800 Sugarwood Trl</t>
  </si>
  <si>
    <t>http://www.redfin.com/MO/Chesterfield/14800-Sugarwood-Trail-Dr-63017/home/62693873</t>
  </si>
  <si>
    <t>1982 Chesterfield Ridge Cir</t>
  </si>
  <si>
    <t>http://www.redfin.com/MO/Chesterfield/1982-Chesterfield-Ridge-Cir-63017/home/84248195</t>
  </si>
  <si>
    <t>1014 Devonworth Mnr</t>
  </si>
  <si>
    <t>http://www.redfin.com/MO/Town-and-Country/1014-Devonworth-Manor-Way-63017/home/87566183</t>
  </si>
  <si>
    <t>14736 Thornbird Manor Pkwy</t>
  </si>
  <si>
    <t>http://www.redfin.com/MO/Chesterfield/14736-Thornbird-Manor-Pkwy-63017/home/93318103</t>
  </si>
  <si>
    <t>Lauralei Properties, LLC</t>
  </si>
  <si>
    <t>1056 Polo Downs Dr</t>
  </si>
  <si>
    <t>http://www.redfin.com/MO/Chesterfield/1056-Polo-Downs-Dr-63017/home/93492389</t>
  </si>
  <si>
    <t>15988 Downall Green Dr</t>
  </si>
  <si>
    <t>http://www.redfin.com/MO/Chesterfield/15988-Downall-Green-Dr-63017/home/93506364</t>
  </si>
  <si>
    <t>14798 Greenleaf Valley Dr</t>
  </si>
  <si>
    <t>http://www.redfin.com/MO/Chesterfield/14798-Greenleaf-Valley-Dr-63017/home/79074328</t>
  </si>
  <si>
    <t>8 Sir Ryan</t>
  </si>
  <si>
    <t>http://www.redfin.com/MO/Chesterfield/8-Sir-Ryan-Ct-63017/home/93493301</t>
  </si>
  <si>
    <t>703 Savannah Xing</t>
  </si>
  <si>
    <t>http://www.redfin.com/MO/Town-and-Country/703-Savannah-Crossing-Way-63017/home/102887808</t>
  </si>
  <si>
    <t>0 The Stockton (to Be Built)</t>
  </si>
  <si>
    <t>http://www.redfin.com/MO/Town-and-Country/0-The-Stockton-to-Be-Built-63017/home/66056483</t>
  </si>
  <si>
    <t>0 The Pontiac (to Be Built)</t>
  </si>
  <si>
    <t>http://www.redfin.com/MO/Town-and-Country/0-The-Pontiac-to-Be-Built-63017/home/66056300</t>
  </si>
  <si>
    <t>0 The Weatherford (to Be Built)</t>
  </si>
  <si>
    <t>http://www.redfin.com/MO/Town-and-Country/0-The-Weatherford-to-Be-Built-63017/home/66056116</t>
  </si>
  <si>
    <t>0 The Eden (to Be Built)</t>
  </si>
  <si>
    <t>http://www.redfin.com/MO/Town-and-Country/0-The-Eden-to-Be-Built-63017/home/66055989</t>
  </si>
  <si>
    <t>0 The Finley (to Be Built)</t>
  </si>
  <si>
    <t>http://www.redfin.com/MO/Town-and-Country/0-The-Finley-to-Be-Built-63017/home/66055984</t>
  </si>
  <si>
    <t>99 Shady Valley Dr</t>
  </si>
  <si>
    <t>http://www.redfin.com/MO/Chesterfield/99-Shady-Valley-Dr-63017/home/93455587</t>
  </si>
  <si>
    <t>Keller Williams West Partners</t>
  </si>
  <si>
    <t>605 Thunderbird Ct Unit 605H</t>
  </si>
  <si>
    <t>http://www.redfin.com/MO/Chesterfield/605-Thunderbird-Ct-63017/unit-605H/home/93327558</t>
  </si>
  <si>
    <t>17 Bonhomme Grove Ct</t>
  </si>
  <si>
    <t>http://www.redfin.com/MO/Chesterfield/17-Bonhomme-Grove-Ct-63017/home/62690995</t>
  </si>
  <si>
    <t>14259 Reelfoot Lake Dr</t>
  </si>
  <si>
    <t>http://www.redfin.com/MO/Chesterfield/14259-Reelfoot-Lake-Dr-63017/home/93475774</t>
  </si>
  <si>
    <t>24 Baxter</t>
  </si>
  <si>
    <t>http://www.redfin.com/MO/Chesterfield/24-Baxter-Ln-63017/home/93484175</t>
  </si>
  <si>
    <t>Ellen J. Sandweiss</t>
  </si>
  <si>
    <t>1312 Colony Way Ct</t>
  </si>
  <si>
    <t>http://www.redfin.com/MO/Chesterfield/1312-Colony-Way-Ct-63017/home/93482644</t>
  </si>
  <si>
    <t>121 Seabrook Ct</t>
  </si>
  <si>
    <t>http://www.redfin.com/MO/Chesterfield/121-Seabrook-Ct-63017/home/93625920</t>
  </si>
  <si>
    <t>207 Grand Banks Ct</t>
  </si>
  <si>
    <t>http://www.redfin.com/MO/Chesterfield/207-Grand-Banks-Ct-63017/unit-B/home/62753104</t>
  </si>
  <si>
    <t>West County Realty, LLC</t>
  </si>
  <si>
    <t>5 Monarch Trace Ct #301</t>
  </si>
  <si>
    <t>http://www.redfin.com/MO/Chesterfield/5-Monarch-Trace-Ct-63017/unit-301/home/93323407</t>
  </si>
  <si>
    <t>14885 Olive Blvd</t>
  </si>
  <si>
    <t>http://www.redfin.com/MO/Chesterfield/14885-Olive-Blvd-63017/home/93466491</t>
  </si>
  <si>
    <t>1030 Weidman Rd</t>
  </si>
  <si>
    <t>http://www.redfin.com/MO/Chesterfield/1030-Weidman-Rd-63017/home/62776914</t>
  </si>
  <si>
    <t>971 Kingscove Ct</t>
  </si>
  <si>
    <t>http://www.redfin.com/MO/Chesterfield/971-Kingscove-Ct-63017/home/93492392</t>
  </si>
  <si>
    <t>4 Glaizeview Rd</t>
  </si>
  <si>
    <t>http://www.redfin.com/MO/Chesterfield/4-Glaizeview-Rd-63017/home/85404279</t>
  </si>
  <si>
    <t>14790 Sugarwood Trl</t>
  </si>
  <si>
    <t>http://www.redfin.com/MO/Chesterfield/14790-Sugarwood-Trail-Dr-63017/home/69760636</t>
  </si>
  <si>
    <t>13918 Olive Blvd</t>
  </si>
  <si>
    <t>http://www.redfin.com/MO/Chesterfield/13918-Olive-Blvd-63017/home/62769522</t>
  </si>
  <si>
    <t>Mirowitz R. E. Investments</t>
  </si>
  <si>
    <t>For-Sale-by-Owner Listing</t>
  </si>
  <si>
    <t>1765 Heffington Dr</t>
  </si>
  <si>
    <t>http://www.redfin.com/MO/Chesterfield/1765-Heffington-Dr-63017/home/93484435</t>
  </si>
  <si>
    <t>ForSaleByOwner.com</t>
  </si>
  <si>
    <t>New Construction Plan</t>
  </si>
  <si>
    <t>Chateau</t>
  </si>
  <si>
    <t>Schoettler Grove</t>
  </si>
  <si>
    <t>http://www.redfin.com/MO/Chesterfield/Schoettler-Grove/Chateau/home/105477054</t>
  </si>
  <si>
    <t>Builder Digital eXperience (BDX)</t>
  </si>
  <si>
    <t>Plan-1244915</t>
  </si>
  <si>
    <t>NewHomeSource.com</t>
  </si>
  <si>
    <t>Florence</t>
  </si>
  <si>
    <t>http://www.redfin.com/MO/Chesterfield/Schoettler-Grove/Florence/home/105477053</t>
  </si>
  <si>
    <t>Plan-1244916</t>
  </si>
  <si>
    <t>Provincial</t>
  </si>
  <si>
    <t>http://www.redfin.com/MO/Chesterfield/Schoettler-Grove/Provincial/home/105477052</t>
  </si>
  <si>
    <t>Plan-1244917</t>
  </si>
  <si>
    <t>Riverton</t>
  </si>
  <si>
    <t>The Estates at Town and Country Crossing</t>
  </si>
  <si>
    <t>http://www.redfin.com/MO/Town-and-Country/The-Estates-at-Town-and-Country-Crossing/Riverton/home/102434752</t>
  </si>
  <si>
    <t>Plan-1056884</t>
  </si>
  <si>
    <t>Finley</t>
  </si>
  <si>
    <t>http://www.redfin.com/MO/Town-and-Country/The-Estates-at-Town-and-Country-Crossing/Finley/home/102434750</t>
  </si>
  <si>
    <t>Plan-1056886</t>
  </si>
  <si>
    <t>Weatherford</t>
  </si>
  <si>
    <t>http://www.redfin.com/MO/Town-and-Country/The-Estates-at-Town-and-Country-Crossing/Weatherford/home/102434748</t>
  </si>
  <si>
    <t>Plan-1056887</t>
  </si>
  <si>
    <t>Eden</t>
  </si>
  <si>
    <t>http://www.redfin.com/MO/Town-and-Country/The-Estates-at-Town-and-Country-Crossing/Eden/home/102434747</t>
  </si>
  <si>
    <t>Plan-1056888</t>
  </si>
  <si>
    <t>Pontiac</t>
  </si>
  <si>
    <t>http://www.redfin.com/MO/Town-and-Country/The-Estates-at-Town-and-Country-Crossing/Pontiac/home/102434746</t>
  </si>
  <si>
    <t>Plan-1056889</t>
  </si>
  <si>
    <t>Stockton</t>
  </si>
  <si>
    <t>http://www.redfin.com/MO/Town-and-Country/The-Estates-at-Town-and-Country-Crossing/Stockton/home/102434745</t>
  </si>
  <si>
    <t>Plan-1056890</t>
  </si>
  <si>
    <t>Nantucket II - Estate</t>
  </si>
  <si>
    <t>Chesterton</t>
  </si>
  <si>
    <t>http://www.redfin.com/MO/Chesterfield/Chesterton/Nantucket-II-Estate/home/102430377</t>
  </si>
  <si>
    <t>Plan-1159609</t>
  </si>
  <si>
    <t>Multi-Family (2-4 Unit)</t>
  </si>
  <si>
    <t>4760 Seibert</t>
  </si>
  <si>
    <t>Bayless</t>
  </si>
  <si>
    <t>http://www.redfin.com/MO/St-Louis/4760-Seibert-Ave-63123/home/93556743/maris-16042431</t>
  </si>
  <si>
    <t>Slay Realty, Inc.</t>
  </si>
  <si>
    <t>8617 Virgil Ave</t>
  </si>
  <si>
    <t>Affton</t>
  </si>
  <si>
    <t>http://www.redfin.com/MO/St-Louis/8617-Virgil-Ave-63123/home/93559020/maris-16044384</t>
  </si>
  <si>
    <t>8944 Kidder Ave</t>
  </si>
  <si>
    <t>http://www.redfin.com/MO/Affton/8944-Kidder-Ave-63123/home/93574412</t>
  </si>
  <si>
    <t>The Hermann London Group LLC</t>
  </si>
  <si>
    <t>9720 Wickstrom Ter</t>
  </si>
  <si>
    <t>Lindbergh</t>
  </si>
  <si>
    <t>http://www.redfin.com/MO/St-Louis/9720-Wickstrom-Ter-63123/home/93574011</t>
  </si>
  <si>
    <t>10720 Lavier</t>
  </si>
  <si>
    <t>http://www.redfin.com/MO/St-Louis/10720-Lavier-Ct-63123/home/93583995</t>
  </si>
  <si>
    <t>3728 Carondelet</t>
  </si>
  <si>
    <t>South City</t>
  </si>
  <si>
    <t>http://www.redfin.com/MO/St-Louis/3728-Carondelet-Blvd-63123/home/62727895</t>
  </si>
  <si>
    <t>7240 Mackenzie Rd</t>
  </si>
  <si>
    <t>http://www.redfin.com/MO/St-Louis/7240-MacKenzie-Rd-63123/home/93540263</t>
  </si>
  <si>
    <t>9428 Brenda Ave</t>
  </si>
  <si>
    <t>http://www.redfin.com/MO/Affton/9428-Brenda-Ave-63123/home/93572717</t>
  </si>
  <si>
    <t>Berkshire Hathaway Advantage</t>
  </si>
  <si>
    <t>4501 Tomahawk Dr</t>
  </si>
  <si>
    <t>http://www.redfin.com/MO/St-Louis/4501-Tomahawk-Dr-63123/home/93570630</t>
  </si>
  <si>
    <t>Realty Executives of St. Louis</t>
  </si>
  <si>
    <t>821 Forman Rd</t>
  </si>
  <si>
    <t>http://www.redfin.com/MO/St-Louis/821-Forman-Rd-63123/home/93570485</t>
  </si>
  <si>
    <t>9401 Daisy Ln</t>
  </si>
  <si>
    <t>http://www.redfin.com/MO/Affton/9401-Daisy-Ln-63123/home/93573136</t>
  </si>
  <si>
    <t>4957 Tiemann Ave</t>
  </si>
  <si>
    <t>http://www.redfin.com/MO/St-Louis/4957-Tieman-Ave-63123/home/93557793</t>
  </si>
  <si>
    <t>4409 Fatima</t>
  </si>
  <si>
    <t>http://www.redfin.com/MO/St-Louis/4409-Fatima-Dr-63123/home/93570805</t>
  </si>
  <si>
    <t>Luxemberg Realty</t>
  </si>
  <si>
    <t>7612 General Sheridan</t>
  </si>
  <si>
    <t>http://www.redfin.com/MO/Affton/7612-General-Sheridan-Ln-63123/home/93561402</t>
  </si>
  <si>
    <t>7939 Aldershot</t>
  </si>
  <si>
    <t>http://www.redfin.com/MO/St-Louis/7939-Aldershot-Dr-63123/home/93541200</t>
  </si>
  <si>
    <t>4514 Tomahawk</t>
  </si>
  <si>
    <t>http://www.redfin.com/MO/St-Louis/4514-Tomahawk-Dr-63123/home/93570379</t>
  </si>
  <si>
    <t>9321 Radio Dr</t>
  </si>
  <si>
    <t>http://www.redfin.com/MO/Affton/9321-Radio-Dr-63123/home/93573103</t>
  </si>
  <si>
    <t>231 Clearpoint Ln</t>
  </si>
  <si>
    <t>http://www.redfin.com/MO/St-Louis/231-Clearpoint-Ln-63123/home/93571343</t>
  </si>
  <si>
    <t>4341 Hannover Ct</t>
  </si>
  <si>
    <t>http://www.redfin.com/MO/St-Louis/4341-Hanover-Cts-63123/home/93557501</t>
  </si>
  <si>
    <t>8613 Elgin Ave</t>
  </si>
  <si>
    <t>http://www.redfin.com/MO/Affton/8613-Elgin-Ave-63123/home/93558570</t>
  </si>
  <si>
    <t>11108 Flori Dr</t>
  </si>
  <si>
    <t>Mehlville</t>
  </si>
  <si>
    <t>http://www.redfin.com/MO/St-Louis/11108-Flori-Dr-63123/home/93593797</t>
  </si>
  <si>
    <t>Homecoming Realty, LLC</t>
  </si>
  <si>
    <t>7930 Sunray Ln</t>
  </si>
  <si>
    <t>http://www.redfin.com/MO/St-Louis/7930-Sunray-Ln-63123/home/62695821</t>
  </si>
  <si>
    <t>8612 Neier Ln</t>
  </si>
  <si>
    <t>http://www.redfin.com/MO/Affton/8612-Neier-Ln-63123/home/93558785</t>
  </si>
  <si>
    <t>8507 Lacey Ave</t>
  </si>
  <si>
    <t>http://www.redfin.com/MO/Affton/8507-Lacey-Ave-63123/home/92895340</t>
  </si>
  <si>
    <t>10025 Puttington Dr Unit C</t>
  </si>
  <si>
    <t>http://www.redfin.com/MO/St-Louis/10025-Puttington-Dr-63123/unit-C/home/93585513</t>
  </si>
  <si>
    <t>7923 Birkenhead Dr</t>
  </si>
  <si>
    <t>http://www.redfin.com/MO/St-Louis/7923-Birkenhead-Dr-63123/home/93541217</t>
  </si>
  <si>
    <t>AntroBuy Realty, LLC</t>
  </si>
  <si>
    <t>9755 Newham Dr Unit 10B</t>
  </si>
  <si>
    <t>http://www.redfin.com/MO/Affton/9755-Newham-Dr-63123/unit-10B/home/103181774</t>
  </si>
  <si>
    <t>8706 Holbrook Dr</t>
  </si>
  <si>
    <t>http://www.redfin.com/MO/Affton/8706-Holbrook-Dr-63123/home/93569132</t>
  </si>
  <si>
    <t>RE/MAX Best Choice</t>
  </si>
  <si>
    <t>10348 Meath Dr</t>
  </si>
  <si>
    <t>http://www.redfin.com/MO/St-Louis/10348-Meath-Dr-63123/home/93585032</t>
  </si>
  <si>
    <t>9732 Crayford Unit 5C</t>
  </si>
  <si>
    <t>http://www.redfin.com/MO/Affton/9732-Crayford-Rd-63123/unit-5C/home/93328335</t>
  </si>
  <si>
    <t>10559 Kamping Ln</t>
  </si>
  <si>
    <t>http://www.redfin.com/MO/St-Louis/10559-Kamping-Ln-63123/home/93584846</t>
  </si>
  <si>
    <t>7908 Camelot #4</t>
  </si>
  <si>
    <t>http://www.redfin.com/MO/St-Louis/7908-Camelot-Ln-63123/unit-4/home/93560270</t>
  </si>
  <si>
    <t>Dolan, Realtors</t>
  </si>
  <si>
    <t>9426 Upland Dr</t>
  </si>
  <si>
    <t>http://www.redfin.com/MO/Affton/9426-Upland-Dr-63123/home/87394641</t>
  </si>
  <si>
    <t>St. Louis Property Investments</t>
  </si>
  <si>
    <t>11049 Kohrs</t>
  </si>
  <si>
    <t>http://www.redfin.com/MO/St-Louis/11049-Kohrs-Ln-63123/home/93593865</t>
  </si>
  <si>
    <t>10237 Florinda</t>
  </si>
  <si>
    <t>http://www.redfin.com/MO/St-Louis/10237-Florinda-Dr-63123/home/93584932</t>
  </si>
  <si>
    <t>4764 Hannover Ave</t>
  </si>
  <si>
    <t>http://www.redfin.com/MO/St-Louis/4764-Hanover-Ave-63123/home/93557999</t>
  </si>
  <si>
    <t>St. Louis Realty</t>
  </si>
  <si>
    <t>41 Grantwood Ln</t>
  </si>
  <si>
    <t>http://www.redfin.com/MO/St-Louis/41-Grantwood-Ln-63123/home/93560340</t>
  </si>
  <si>
    <t>4832 Hershey Dr</t>
  </si>
  <si>
    <t>http://www.redfin.com/MO/St-Louis/4832-Hershey-Dr-63123/home/93573603</t>
  </si>
  <si>
    <t>8834 Pardee Rd</t>
  </si>
  <si>
    <t>http://www.redfin.com/MO/St-Louis/8834-Pardee-Rd-63123/home/62690668</t>
  </si>
  <si>
    <t>7850 Adkins Ave</t>
  </si>
  <si>
    <t>http://www.redfin.com/MO/St-Louis/7850-Adkins-Ave-63123/home/93784431</t>
  </si>
  <si>
    <t>7428 Rockwood</t>
  </si>
  <si>
    <t>http://www.redfin.com/MO/Affton/7428-Rockwood-Dr-63123/home/93561385</t>
  </si>
  <si>
    <t>The Road Home Realty</t>
  </si>
  <si>
    <t>5211 Weber Rd</t>
  </si>
  <si>
    <t>http://www.redfin.com/MO/Affton/5211-Weber-Rd-63123/home/93558537</t>
  </si>
  <si>
    <t>The Green House</t>
  </si>
  <si>
    <t>9522 Brenda Ave</t>
  </si>
  <si>
    <t>http://www.redfin.com/MO/Affton/9522-Brenda-Ave-63123/home/93571636</t>
  </si>
  <si>
    <t>8510 Rosemary Ave</t>
  </si>
  <si>
    <t>http://www.redfin.com/MO/Affton/8510-Rosemary-Ave-63123/home/93556637</t>
  </si>
  <si>
    <t>5029 Stellamac</t>
  </si>
  <si>
    <t>http://www.redfin.com/MO/Affton/5029-Stellamac-Dr-63123/home/93558562</t>
  </si>
  <si>
    <t>L.K. Wood Realty Services Inc</t>
  </si>
  <si>
    <t>8700 Neier Ln</t>
  </si>
  <si>
    <t>http://www.redfin.com/MO/Affton/8700-Neier-Ln-63123/home/93558422</t>
  </si>
  <si>
    <t>7236 Rockspring Dr</t>
  </si>
  <si>
    <t>http://www.redfin.com/MO/Affton/7236-Rockspring-Dr-63123/home/93561305</t>
  </si>
  <si>
    <t>7901 Navajoe St</t>
  </si>
  <si>
    <t>http://www.redfin.com/MO/St-Louis/7901-Navajoe-St-63123/home/93539812</t>
  </si>
  <si>
    <t>4763 Hannover Ave</t>
  </si>
  <si>
    <t>http://www.redfin.com/MO/St-Louis/4763-Hanover-Ave-63123/home/62757417</t>
  </si>
  <si>
    <t>9113 Overton</t>
  </si>
  <si>
    <t>http://www.redfin.com/MO/St-Louis/9113-Overton-Dr-63123/home/62694770</t>
  </si>
  <si>
    <t>RE/MAX Premiere Realty</t>
  </si>
  <si>
    <t>8901 Ulysses Ct</t>
  </si>
  <si>
    <t>http://www.redfin.com/MO/St-Louis/8901-Ulysses-Ct-63123/home/93562879</t>
  </si>
  <si>
    <t>4938 Hummelsheim Ave</t>
  </si>
  <si>
    <t>http://www.redfin.com/MO/St-Louis/4938-Hummelsheim-Ave-63123/home/93557886</t>
  </si>
  <si>
    <t>Wood Brothers Realty</t>
  </si>
  <si>
    <t>3849 Primm</t>
  </si>
  <si>
    <t>http://www.redfin.com/MO/St-Louis/3849-Primm-St-63123/home/93712268</t>
  </si>
  <si>
    <t>9055 Radiom</t>
  </si>
  <si>
    <t>http://www.redfin.com/MO/Affton/9055-Radio-Dr-63123/home/107326140</t>
  </si>
  <si>
    <t>Mogul Realty</t>
  </si>
  <si>
    <t>9811 Ione</t>
  </si>
  <si>
    <t>http://www.redfin.com/MO/Affton/9811-Ione-Ln-63123/home/93572181</t>
  </si>
  <si>
    <t>8153 Parkridge Ave</t>
  </si>
  <si>
    <t>http://www.redfin.com/MO/St-Louis/8153-Parkridge-Dr-63123/home/93784786</t>
  </si>
  <si>
    <t>10814 Lavinia</t>
  </si>
  <si>
    <t>http://www.redfin.com/MO/St-Louis/10814-Lavinia-Dr-63123/home/93584004</t>
  </si>
  <si>
    <t>5312 Langley Ave</t>
  </si>
  <si>
    <t>http://www.redfin.com/MO/Affton/5312-Langley-Ave-63123/home/81563812</t>
  </si>
  <si>
    <t>Multi-Family (5+ Unit)</t>
  </si>
  <si>
    <t>6736 Highland House Ct</t>
  </si>
  <si>
    <t>http://www.redfin.com/MO/Affton/6736-Highland-House-Ct-63123/home/93319047</t>
  </si>
  <si>
    <t>7636 Elton</t>
  </si>
  <si>
    <t>http://www.redfin.com/MO/St-Louis/7636-Elton-St-63123/home/93539291</t>
  </si>
  <si>
    <t>9159 Overton Dr</t>
  </si>
  <si>
    <t>http://www.redfin.com/MO/St-Louis/9159-Overton-Dr-63123/home/93573607</t>
  </si>
  <si>
    <t>10503 Lavinia Dr</t>
  </si>
  <si>
    <t>http://www.redfin.com/MO/St-Louis/10503-Lavinia-Dr-63123/home/93584808</t>
  </si>
  <si>
    <t>9520 Mackenzie Circle Dr</t>
  </si>
  <si>
    <t>http://www.redfin.com/MO/Affton/9520-Mackenzie-Circle-Dr-63123/home/93571796</t>
  </si>
  <si>
    <t>Mayer Realty Group</t>
  </si>
  <si>
    <t>10500 Meath</t>
  </si>
  <si>
    <t>http://www.redfin.com/MO/St-Louis/10500-Meath-Dr-63123/home/93584925</t>
  </si>
  <si>
    <t>10841 Arnett Dr</t>
  </si>
  <si>
    <t>http://www.redfin.com/MO/St-Louis/10841-Arnett-Dr-63123/home/75253590</t>
  </si>
  <si>
    <t>10228 Dandridge</t>
  </si>
  <si>
    <t>http://www.redfin.com/MO/St-Louis/10228-Dandridge-Dr-63123/home/93584522</t>
  </si>
  <si>
    <t>4107 Poepping St</t>
  </si>
  <si>
    <t>http://www.redfin.com/MO/St-Louis/4107-Poepping-St-63123/home/93784178</t>
  </si>
  <si>
    <t>3812 Courtois</t>
  </si>
  <si>
    <t>http://www.redfin.com/MO/St-Louis/3812-Courtois-St-63123/home/62724058</t>
  </si>
  <si>
    <t>Lou Realty Group</t>
  </si>
  <si>
    <t>8301 Kammerer Ave</t>
  </si>
  <si>
    <t>http://www.redfin.com/MO/St-Louis/8301-Kammerer-Ave-63123/home/85963179</t>
  </si>
  <si>
    <t>Dream Home Realty Inc</t>
  </si>
  <si>
    <t>7900 La Belle</t>
  </si>
  <si>
    <t>http://www.redfin.com/MO/St-Louis/7900-Labelle-St-63123/home/93539601</t>
  </si>
  <si>
    <t>4938 Heege Rd</t>
  </si>
  <si>
    <t>http://www.redfin.com/MO/St-Louis/4938-Heege-Rd-63123/home/93556923</t>
  </si>
  <si>
    <t>705 Don Ron</t>
  </si>
  <si>
    <t>http://www.redfin.com/MO/St-Louis/705-Donron-Dr-63123/home/62764271</t>
  </si>
  <si>
    <t>7121 Rhodes Ave</t>
  </si>
  <si>
    <t>http://www.redfin.com/MO/St-Louis/7121-Rhodes-Ave-63123/home/93523808</t>
  </si>
  <si>
    <t>15 Vicksburg Cir</t>
  </si>
  <si>
    <t>http://www.redfin.com/MO/St-Louis/15-Vicksburg-Cir-63123/home/62715279</t>
  </si>
  <si>
    <t>9702 Wilderness Battle Dr</t>
  </si>
  <si>
    <t>http://www.redfin.com/MO/St-Louis/9702-Wilderness-Battle-Dr-63123/home/106097005</t>
  </si>
  <si>
    <t>8706 Valcour Ave</t>
  </si>
  <si>
    <t>http://www.redfin.com/MO/Affton/8706-Valcour-Ave-63123/home/93560811</t>
  </si>
  <si>
    <t>9535 Mackenzie Circle Dr</t>
  </si>
  <si>
    <t>http://www.redfin.com/MO/Affton/9535-Mackenzie-Circle-Dr-63123/home/93571715</t>
  </si>
  <si>
    <t>4928 Tiemann Ave</t>
  </si>
  <si>
    <t>http://www.redfin.com/MO/St-Louis/4928-Tieman-Ave-63123/home/74785752</t>
  </si>
  <si>
    <t>7820 Crossmont Dr</t>
  </si>
  <si>
    <t>http://www.redfin.com/MO/St-Louis/7820-Crossmont-Dr-63123/home/93539578</t>
  </si>
  <si>
    <t>10979 Lavinia Dr</t>
  </si>
  <si>
    <t>http://www.redfin.com/MO/St-Louis/10979-Lavinia-Dr-63123/home/93583702</t>
  </si>
  <si>
    <t>9501 Sequoia Ct</t>
  </si>
  <si>
    <t>http://www.redfin.com/MO/Affton/9501-Sequoia-Ct-63123/home/63680668</t>
  </si>
  <si>
    <t>7839 Delmont</t>
  </si>
  <si>
    <t>http://www.redfin.com/MO/St-Louis/7839-Delmont-St-63123/home/93557860</t>
  </si>
  <si>
    <t>4840 Hamburg Ave</t>
  </si>
  <si>
    <t>http://www.redfin.com/MO/St-Louis/4840-Hamburg-Ave-63123/home/93759326</t>
  </si>
  <si>
    <t>9629 Hale</t>
  </si>
  <si>
    <t>http://www.redfin.com/MO/Affton/9629-Hale-Dr-63123/home/93572242</t>
  </si>
  <si>
    <t>9647 Antonette Hls</t>
  </si>
  <si>
    <t>http://www.redfin.com/MO/Affton/9647-Antonette-Hills-Dr-63123/home/93572279</t>
  </si>
  <si>
    <t>4736 Oldenburg Ave</t>
  </si>
  <si>
    <t>http://www.redfin.com/MO/St-Louis/4736-Oldenburg-Ave-63123/home/93557162</t>
  </si>
  <si>
    <t>Top Real Estate Professionals</t>
  </si>
  <si>
    <t>3921 Crosby Dr</t>
  </si>
  <si>
    <t>http://www.redfin.com/MO/St-Louis/3921-Crosby-Dr-63123/home/62726946</t>
  </si>
  <si>
    <t>RE/MAX Realty Cafe</t>
  </si>
  <si>
    <t>4752 Hannover Ave</t>
  </si>
  <si>
    <t>http://www.redfin.com/MO/St-Louis/4752-Hanover-Ave-63123/home/93557875</t>
  </si>
  <si>
    <t>9714 Hale</t>
  </si>
  <si>
    <t>http://www.redfin.com/MO/Affton/9714-Hale-Dr-63123/home/93572213</t>
  </si>
  <si>
    <t>7935 Joel Ave</t>
  </si>
  <si>
    <t>http://www.redfin.com/MO/St-Louis/7935-Joel-Ave-63123/home/93559810</t>
  </si>
  <si>
    <t>10010 Bunker Hill Rd Unit E</t>
  </si>
  <si>
    <t>http://www.redfin.com/MO/Saint-Louis/10010-Bunker-Hill-Dr-63123/unit-E/home/81560177</t>
  </si>
  <si>
    <t>7901 Kingwood St</t>
  </si>
  <si>
    <t>http://www.redfin.com/MO/St-Louis/7901-Kingwood-St-63123/home/93539541</t>
  </si>
  <si>
    <t>10349 Topaz Spring Dr</t>
  </si>
  <si>
    <t>http://www.redfin.com/MO/Affton/10349-Topaz-Spring-Dr-63123/home/93585162</t>
  </si>
  <si>
    <t>9853 Arv Ellen Dr</t>
  </si>
  <si>
    <t>http://www.redfin.com/MO/Affton/9853-Arv-Ellen-Dr-63123/home/93571413</t>
  </si>
  <si>
    <t>9706 Grantview</t>
  </si>
  <si>
    <t>http://www.redfin.com/MO/St-Louis/9706-Grantview-Dr-63123/home/62730637</t>
  </si>
  <si>
    <t>6235 Bixby Ave</t>
  </si>
  <si>
    <t>http://www.redfin.com/MO/Affton/6235-Bixby-Ave-63123/home/93558790</t>
  </si>
  <si>
    <t>7909 Martys</t>
  </si>
  <si>
    <t>Marlborough</t>
  </si>
  <si>
    <t>http://www.redfin.com/MO/Marlborough/7909-Martys-63122/home/105542173</t>
  </si>
  <si>
    <t>Viefhaus &amp; Associates R.E.</t>
  </si>
  <si>
    <t>9509 Reavis Barracks Rd</t>
  </si>
  <si>
    <t>http://www.redfin.com/MO/Affton/9509-Reavis-Barracks-Rd-63123/home/93582837</t>
  </si>
  <si>
    <t>Equity Missouri Confluence</t>
  </si>
  <si>
    <t>4849 Oldenburg Ave</t>
  </si>
  <si>
    <t>http://www.redfin.com/MO/St-Louis/4849-Oldenburg-Ave-63123/home/93558009</t>
  </si>
  <si>
    <t>7137 Rhodes Ave</t>
  </si>
  <si>
    <t>http://www.redfin.com/MO/St-Louis/7137-Rhodes-Ave-63123/home/62752368</t>
  </si>
  <si>
    <t>4816 Reavis Barracks Rd</t>
  </si>
  <si>
    <t>http://www.redfin.com/MO/St-Louis/4816-Reavis-Barracks-Rd-63123/home/93583505</t>
  </si>
  <si>
    <t>Grassmuck Realty, LLC</t>
  </si>
  <si>
    <t>10382 Tiffany Village Cir</t>
  </si>
  <si>
    <t>http://www.redfin.com/MO/Affton/10382-Tiffany-Village-Circle-Dr-63123/home/93628969</t>
  </si>
  <si>
    <t>STL Buy &amp; Sell</t>
  </si>
  <si>
    <t>10616 Brookmere Dr</t>
  </si>
  <si>
    <t>http://www.redfin.com/MO/St-Louis/10616-Brookmere-Dr-63123/home/93573991</t>
  </si>
  <si>
    <t>10902 Southtowne Farms Ct</t>
  </si>
  <si>
    <t>http://www.redfin.com/MO/St-Louis/10902-Southtowne-Farms-Ct-63123/home/93593776</t>
  </si>
  <si>
    <t>http://www.redfin.com/MO/St-Louis/Undisclosed-address-63123/home/105514921</t>
  </si>
  <si>
    <t>Exit Elite Realty</t>
  </si>
  <si>
    <t>7809 Parkwood Dr</t>
  </si>
  <si>
    <t>http://www.redfin.com/MO/St-Louis/7809-Parkwood-Dr-63123/home/93783864</t>
  </si>
  <si>
    <t>Medley &amp; Associates, LLC</t>
  </si>
  <si>
    <t>3801 Tesson Ct</t>
  </si>
  <si>
    <t>http://www.redfin.com/MO/St-Louis/3801-Tesson-Ct-63123/home/62766967</t>
  </si>
  <si>
    <t>5137 Lode Ave</t>
  </si>
  <si>
    <t>http://www.redfin.com/MO/Affton/5137-Lode-Ave-63123/home/63473313</t>
  </si>
  <si>
    <t>4648 Hamburg Ave</t>
  </si>
  <si>
    <t>http://www.redfin.com/MO/St-Louis/4648-Hamburg-Ave-63123/home/93761294</t>
  </si>
  <si>
    <t>6215 Weber Rd</t>
  </si>
  <si>
    <t>http://www.redfin.com/MO/Affton/6215-Weber-Rd-63123/home/79055809</t>
  </si>
  <si>
    <t>9517 Reavis Barracks Rd</t>
  </si>
  <si>
    <t>http://www.redfin.com/MO/Affton/9517-Reavis-Barracks-Rd-63123/home/93582814</t>
  </si>
  <si>
    <t>Griffin Realty and Investments</t>
  </si>
  <si>
    <t>9104 Ione Ln</t>
  </si>
  <si>
    <t>http://www.redfin.com/MO/St-Louis/9104-Ione-Ln-63123/home/93583384</t>
  </si>
  <si>
    <t>7920 Radnor Dr</t>
  </si>
  <si>
    <t>http://www.redfin.com/MO/St-Louis/7920-Radnor-Dr-63123/home/93541313</t>
  </si>
  <si>
    <t>9719 Crayford Rd Unit 2F</t>
  </si>
  <si>
    <t>http://www.redfin.com/MO/Affton/9719-Crayford-Rd-63123/unit-2F/home/93328146</t>
  </si>
  <si>
    <t>10717 Antrill Dr</t>
  </si>
  <si>
    <t>http://www.redfin.com/MO/St-Louis/10717-Antrill-Dr-63123/home/93584504</t>
  </si>
  <si>
    <t>9301 Leona</t>
  </si>
  <si>
    <t>http://www.redfin.com/MO/Affton/9301-Leona-Ct-63123/home/93573108</t>
  </si>
  <si>
    <t>8561 Vasel Ave</t>
  </si>
  <si>
    <t>http://www.redfin.com/MO/Affton/8561-Vasel-Ave-63123/home/93558765</t>
  </si>
  <si>
    <t>9003 Radiom Dr</t>
  </si>
  <si>
    <t>http://www.redfin.com/MO/Affton/9003-Radiom-Dr-63123/home/88836622</t>
  </si>
  <si>
    <t>9759 Brittleigh Ter</t>
  </si>
  <si>
    <t>http://www.redfin.com/MO/St-Louis/9759-Brittleigh-Ter-63123/home/93574057</t>
  </si>
  <si>
    <t>11411 Concord Village Ave</t>
  </si>
  <si>
    <t>http://www.redfin.com/MO/St-Louis/11411-Concord-Village-Ave-63123/home/93583709</t>
  </si>
  <si>
    <t>4849 Tiemann Ave</t>
  </si>
  <si>
    <t>http://www.redfin.com/MO/St-Louis/4849-Tieman-Ave-63123/home/93557251</t>
  </si>
  <si>
    <t>120 Union Rd</t>
  </si>
  <si>
    <t>http://www.redfin.com/MO/St-Louis/120-Union-Rd-63123/home/93557576</t>
  </si>
  <si>
    <t>8722 New Hampshire Ave</t>
  </si>
  <si>
    <t>http://www.redfin.com/MO/Affton/8722-New-Hampshire-Ave-63123/home/62687670</t>
  </si>
  <si>
    <t>9110 Pueblo Dr</t>
  </si>
  <si>
    <t>http://www.redfin.com/MO/St-Louis/9110-Pueblo-Dr-63123/home/93569345</t>
  </si>
  <si>
    <t>8286 Morganford Rd</t>
  </si>
  <si>
    <t>http://www.redfin.com/MO/St-Louis/8286-Morganford-Rd-63123/home/93557410</t>
  </si>
  <si>
    <t>7039 Leta Dr</t>
  </si>
  <si>
    <t>http://www.redfin.com/MO/Affton/7039-Leta-Dr-63123/home/62698018</t>
  </si>
  <si>
    <t>6449 Vita</t>
  </si>
  <si>
    <t>http://www.redfin.com/MO/Affton/6449-Vita-Dr-63123/home/93558218</t>
  </si>
  <si>
    <t>Eichelberger Realty LLC</t>
  </si>
  <si>
    <t>7827 Morganford</t>
  </si>
  <si>
    <t>http://www.redfin.com/MO/St-Louis/7827-Morganford-Rd-63123/home/93783835</t>
  </si>
  <si>
    <t>10128 Mullally Dr</t>
  </si>
  <si>
    <t>http://www.redfin.com/MO/Affton/10128-Mullally-Dr-63123/home/93582555</t>
  </si>
  <si>
    <t>4840 Heidelberg Ave</t>
  </si>
  <si>
    <t>http://www.redfin.com/MO/St-Louis/4840-Heidelberg-Ave-63123/home/69357178</t>
  </si>
  <si>
    <t>6041 Maxwell Ave</t>
  </si>
  <si>
    <t>http://www.redfin.com/MO/Affton/6041-Maxwell-Ave-63123/home/93558764</t>
  </si>
  <si>
    <t>Realty Executives Five Star</t>
  </si>
  <si>
    <t>8471 Mackenzie</t>
  </si>
  <si>
    <t>http://www.redfin.com/MO/Affton/8471-Mackenzie-Circle-Ct-63123/home/104327465</t>
  </si>
  <si>
    <t>7752 Genesta St</t>
  </si>
  <si>
    <t>http://www.redfin.com/MO/St-Louis/7752-Genesta-St-63123/home/68484497</t>
  </si>
  <si>
    <t>Real Living Gateway Real Est.</t>
  </si>
  <si>
    <t>8113 Hildesheim Ave</t>
  </si>
  <si>
    <t>http://www.redfin.com/MO/St-Louis/8113-Hildesheim-Ave-63123/home/93556762</t>
  </si>
  <si>
    <t>10224 Highbury Ln</t>
  </si>
  <si>
    <t>http://www.redfin.com/MO/Affton/10224-Highbury-Ln-63123/home/93628575</t>
  </si>
  <si>
    <t>8604 Virgil Ave</t>
  </si>
  <si>
    <t>http://www.redfin.com/MO/St-Louis/8604-Virgil-Ave-63123/home/80157533</t>
  </si>
  <si>
    <t>9814 Chesterton Dr</t>
  </si>
  <si>
    <t>http://www.redfin.com/MO/St-Louis/9814-Chesterton-Dr-63123/home/93583493</t>
  </si>
  <si>
    <t>Heern Properties</t>
  </si>
  <si>
    <t>7657 Capilia Dr</t>
  </si>
  <si>
    <t>http://www.redfin.com/MO/St-Louis/7657-Capilia-Dr-63123/home/93560250</t>
  </si>
  <si>
    <t>9031 Big Chief Dr</t>
  </si>
  <si>
    <t>http://www.redfin.com/MO/St-Louis/9031-Big-Chief-Dr-63123/home/93570419</t>
  </si>
  <si>
    <t>Grant Hickman R.E. Advisors</t>
  </si>
  <si>
    <t>8442 Hampstead</t>
  </si>
  <si>
    <t>http://www.redfin.com/MO/Affton/8442-Hampstead-Dr-63123/home/93559134</t>
  </si>
  <si>
    <t>Trident Inc</t>
  </si>
  <si>
    <t>8510 Kathleen Ave</t>
  </si>
  <si>
    <t>http://www.redfin.com/MO/Affton/8510-Kathleen-Ave-63123/unit-12/home/93559009</t>
  </si>
  <si>
    <t>4674 Oldenburg Ave</t>
  </si>
  <si>
    <t>http://www.redfin.com/MO/St-Louis/4674-Oldenburg-Ave-63123/home/93557294</t>
  </si>
  <si>
    <t>7060 Holly Hills Ave</t>
  </si>
  <si>
    <t>http://www.redfin.com/MO/St-Louis/7060-Holly-Hills-Ave-63123/home/93523892</t>
  </si>
  <si>
    <t>7907 Elton St</t>
  </si>
  <si>
    <t>http://www.redfin.com/MO/St-Louis/7907-Elton-St-63123/home/93559996</t>
  </si>
  <si>
    <t>RE/MAX Gold First</t>
  </si>
  <si>
    <t>8615 Elgin Ave</t>
  </si>
  <si>
    <t>http://www.redfin.com/MO/Affton/8615-Elgin-Ave-63123/home/93558566</t>
  </si>
  <si>
    <t>8625 Virgil Ave</t>
  </si>
  <si>
    <t>Wilbur Park</t>
  </si>
  <si>
    <t>http://www.redfin.com/MO/St-Louis/8625-Virgil-Ave-63123/home/93558929</t>
  </si>
  <si>
    <t>9737 Tesson Fry</t>
  </si>
  <si>
    <t>http://www.redfin.com/MO/St-Louis/9737-Tesson-Ferry-Rd-63123/home/93571380</t>
  </si>
  <si>
    <t>6015 Staely Ave</t>
  </si>
  <si>
    <t>http://www.redfin.com/MO/Affton/6015-Staely-Ave-63123/home/93559398</t>
  </si>
  <si>
    <t>9715 Wilderness Battle Dr</t>
  </si>
  <si>
    <t>http://www.redfin.com/MO/St-Louis/9715-Wilderness-Battle-Dr-63123/unit-14/home/104006058</t>
  </si>
  <si>
    <t>9101 Flores Dr</t>
  </si>
  <si>
    <t>http://www.redfin.com/MO/Affton/9101-Flores-Dr-63123/home/93558831</t>
  </si>
  <si>
    <t>Coldwell Banker Gundaker OF</t>
  </si>
  <si>
    <t>9606 Dana Ave</t>
  </si>
  <si>
    <t>http://www.redfin.com/MO/Affton/9606-Dana-Ave-63123/home/79106249</t>
  </si>
  <si>
    <t>Jacobsmeyer Realty</t>
  </si>
  <si>
    <t>7740 Clevedon</t>
  </si>
  <si>
    <t>http://www.redfin.com/MO/St-Louis/7740-Clevedon-St-63123/home/62700202</t>
  </si>
  <si>
    <t>7068 Itaska Dr</t>
  </si>
  <si>
    <t>http://www.redfin.com/MO/St-Louis/7068-Itaska-Dr-63123/home/93782939</t>
  </si>
  <si>
    <t>7625 Genesta St</t>
  </si>
  <si>
    <t>http://www.redfin.com/MO/St-Louis/7625-Genesta-St-63123/home/93540030</t>
  </si>
  <si>
    <t>10100 Grant Meadow Ln</t>
  </si>
  <si>
    <t>http://www.redfin.com/MO/Affton/10100-Grant-Meadow-Ln-63123/home/93582305</t>
  </si>
  <si>
    <t>9739 Wilderness Battle Dr</t>
  </si>
  <si>
    <t>http://www.redfin.com/MO/Saint-Louis/9739-Wilderness-Battle-Dr-63123/home/102290117</t>
  </si>
  <si>
    <t>7704 Fleta</t>
  </si>
  <si>
    <t>http://www.redfin.com/MO/St-Louis/7704-Fleta-St-63123/home/93539984</t>
  </si>
  <si>
    <t>Boris Ivanov, Broker</t>
  </si>
  <si>
    <t>10928 Clydesdale Manor Ct</t>
  </si>
  <si>
    <t>http://www.redfin.com/MO/St-Louis/10928-Clydesdale-Manor-Ct-63123/home/102180911</t>
  </si>
  <si>
    <t>10025 Echoridge Unit H</t>
  </si>
  <si>
    <t>http://www.redfin.com/MO/St-Louis/10025-Echoridge-Ln-63123/unit-H/home/93583016</t>
  </si>
  <si>
    <t>4301 Big Chief Dr</t>
  </si>
  <si>
    <t>http://www.redfin.com/MO/St-Louis/4301-Big-Chief-Dr-63123/home/93569096</t>
  </si>
  <si>
    <t>7906 Ivanhoe St</t>
  </si>
  <si>
    <t>http://www.redfin.com/MO/St-Louis/7906-Ivanhoe-St-63123/home/93539454</t>
  </si>
  <si>
    <t>8618 Gravois</t>
  </si>
  <si>
    <t>http://www.redfin.com/MO/St-Louis/8618-Gravois-Rd-63123/home/92508404</t>
  </si>
  <si>
    <t>4627 Frankfort Ave</t>
  </si>
  <si>
    <t>http://www.redfin.com/MO/St-Louis/4627-Frankfort-Ave-63123/home/87972165</t>
  </si>
  <si>
    <t>Realty Team</t>
  </si>
  <si>
    <t>8614 Gravois</t>
  </si>
  <si>
    <t>http://www.redfin.com/MO/St-Louis/8614-Gravois-Rd-63123/home/62691547</t>
  </si>
  <si>
    <t>7029 Greenholly Dr</t>
  </si>
  <si>
    <t>St. Louis</t>
  </si>
  <si>
    <t>http://www.redfin.com/MO/St-Louis/7029-Greenholly-Dr-63123/home/93540270</t>
  </si>
  <si>
    <t>Fizber.com</t>
  </si>
  <si>
    <t>Inness III</t>
  </si>
  <si>
    <t>Pardee Gardens</t>
  </si>
  <si>
    <t>http://www.redfin.com/MO/St-Louis/Pardee-Gardens/Inness-III/home/107336961/bdx-Plan-1268228</t>
  </si>
  <si>
    <t>Plan-1268228</t>
  </si>
  <si>
    <t>Ryan III</t>
  </si>
  <si>
    <t>http://www.redfin.com/MO/St-Louis/Pardee-Gardens/Ryan-III/home/107336960/bdx-Plan-1268229</t>
  </si>
  <si>
    <t>Plan-1268229</t>
  </si>
  <si>
    <t>Kent III</t>
  </si>
  <si>
    <t>http://www.redfin.com/MO/St-Louis/Pardee-Gardens/Kent-III/home/107336959/bdx-Plan-1268230</t>
  </si>
  <si>
    <t>Plan-1268230</t>
  </si>
  <si>
    <t>Edward</t>
  </si>
  <si>
    <t>http://www.redfin.com/MO/St-Louis/Pardee-Gardens/Edward/home/107336958/bdx-Plan-1268231</t>
  </si>
  <si>
    <t>Plan-1268231</t>
  </si>
  <si>
    <t>Removed for SALE TYPE other than MLS listing</t>
  </si>
  <si>
    <t>Removed for HOME TYPE other than Single Family Residential</t>
  </si>
  <si>
    <t>Removed for ZIP other than 63011</t>
  </si>
  <si>
    <t>Removed for ZIP other than 63017</t>
  </si>
  <si>
    <t>Removed for ZIP other than 63123</t>
  </si>
  <si>
    <t>Removed for SHORT SALE other than "False"</t>
  </si>
  <si>
    <t>Removed for SHORT SALE other than False</t>
  </si>
  <si>
    <t>List Price</t>
  </si>
  <si>
    <t>Mean</t>
  </si>
  <si>
    <t>std deviation</t>
  </si>
  <si>
    <t>List Price 2</t>
  </si>
  <si>
    <t>List Price 3</t>
  </si>
  <si>
    <t>List Price 1</t>
  </si>
  <si>
    <t>Median</t>
  </si>
  <si>
    <t>Bins</t>
  </si>
  <si>
    <t># of bins</t>
  </si>
  <si>
    <t>Bin width</t>
  </si>
  <si>
    <t>Bin</t>
  </si>
  <si>
    <t>More</t>
  </si>
  <si>
    <t>Frequency</t>
  </si>
  <si>
    <t>Square Footage</t>
  </si>
  <si>
    <t>Std Deviation</t>
  </si>
  <si>
    <t>Sq. Footage 1</t>
  </si>
  <si>
    <t>Sq. Footage 2</t>
  </si>
  <si>
    <t>Sq. Footage 3</t>
  </si>
  <si>
    <t>Days 1</t>
  </si>
  <si>
    <t>Days 2</t>
  </si>
  <si>
    <t>Days 3</t>
  </si>
  <si>
    <t>Bind width</t>
  </si>
  <si>
    <t>locations 1</t>
  </si>
  <si>
    <t>locations 2</t>
  </si>
  <si>
    <t>locations 3</t>
  </si>
  <si>
    <t>total</t>
  </si>
  <si>
    <t>Total</t>
  </si>
  <si>
    <t>Other</t>
  </si>
  <si>
    <t>Zip Code 1</t>
  </si>
  <si>
    <t>Zip Code 2</t>
  </si>
  <si>
    <t>Zip Code 3</t>
  </si>
  <si>
    <t>and This</t>
  </si>
  <si>
    <t>This</t>
  </si>
  <si>
    <t>T(crit)</t>
  </si>
  <si>
    <t>d.f.</t>
  </si>
  <si>
    <t>n</t>
  </si>
  <si>
    <t>Sample s</t>
  </si>
  <si>
    <t>Sample Mean</t>
  </si>
  <si>
    <t>Sq. Ft.</t>
  </si>
  <si>
    <t>95% Confidence Interval is between</t>
  </si>
  <si>
    <t>63123 sq ft</t>
  </si>
  <si>
    <t>63017 sq ft</t>
  </si>
  <si>
    <t>63011 sq ft</t>
  </si>
  <si>
    <t>est. std error</t>
  </si>
  <si>
    <t>avg</t>
  </si>
  <si>
    <t>Bin Width</t>
  </si>
  <si>
    <t>Zip Code</t>
  </si>
  <si>
    <t>90% Confidence Interval is between</t>
  </si>
  <si>
    <t>99% Confidence Interval is between</t>
  </si>
  <si>
    <t>92.5% Confidence Interval is between</t>
  </si>
  <si>
    <t>97.5% Confidence Interval is between</t>
  </si>
  <si>
    <t>Lot Size</t>
  </si>
  <si>
    <t>63011 lot size</t>
  </si>
  <si>
    <t>63017 lot size</t>
  </si>
  <si>
    <t>63123 lot size</t>
  </si>
  <si>
    <t xml:space="preserve">I have not included the largest lot size in 63017 because it is </t>
  </si>
  <si>
    <t xml:space="preserve">I have not included the largest lot size in 63123 because it is </t>
  </si>
  <si>
    <t>times as large as the next largest lot.</t>
  </si>
  <si>
    <t>Year Built</t>
  </si>
  <si>
    <t>Proportion of Homes Built Prior to 1980</t>
  </si>
  <si>
    <t>Pre-1980</t>
  </si>
  <si>
    <t>pre-1980</t>
  </si>
  <si>
    <t>p</t>
  </si>
  <si>
    <t>All Table</t>
  </si>
  <si>
    <t>All Tbl</t>
  </si>
  <si>
    <t>(p*(1-p)/n)^(1/2)</t>
  </si>
  <si>
    <t>alpha</t>
  </si>
  <si>
    <t>alpha/2</t>
  </si>
  <si>
    <t>z score</t>
  </si>
  <si>
    <t>n*p</t>
  </si>
  <si>
    <t>N(1-p)</t>
  </si>
  <si>
    <t>Caveats</t>
  </si>
  <si>
    <t>P</t>
  </si>
  <si>
    <t>n required per Table 8.8</t>
  </si>
  <si>
    <t>Assume Normality?</t>
  </si>
  <si>
    <t>No</t>
  </si>
  <si>
    <t>Yes</t>
  </si>
  <si>
    <t xml:space="preserve">Both 63011 and 63123 fail the rule of thumb for normality because  NxP and N(1-p) are not both &gt;= 10. Also, for both the n is insufficient to meet the test for normality provided by table 8.8.Of course, the calculation for 63011 is not meaningful anyway since p = 100%. </t>
  </si>
  <si>
    <t>x-bar</t>
  </si>
  <si>
    <t>s</t>
  </si>
  <si>
    <t>Average List Price by Zip Code</t>
  </si>
  <si>
    <t>s^2</t>
  </si>
  <si>
    <t>S[sub p]^2</t>
  </si>
  <si>
    <t>(n-1)*s^2</t>
  </si>
  <si>
    <t>n[1]+n[2]-2</t>
  </si>
  <si>
    <t>x[1] -x[2]</t>
  </si>
  <si>
    <t>denom (t[calc])</t>
  </si>
  <si>
    <t>t[calc]</t>
  </si>
  <si>
    <t>t[crit]</t>
  </si>
  <si>
    <t>p-value</t>
  </si>
  <si>
    <t>The null hypothesis is that the means of the list prices in the two zip codes are the same. The alternate hypothesis is that they differ. We must reject the null because the p-value is much less than 10% , and because the t statistic (16.53655346) greatly exceeds the t critical (1.650413433).</t>
  </si>
  <si>
    <t>The null hypothesis is that the means of the list prices in the two zip codes are the same. The alternate hypothesis is that they differ. We must reject the null because the p-value is much less than 5% , and because the t statistic (16.05781728) greatly exceeds the t critical (1.97056339).</t>
  </si>
  <si>
    <t>Days on Market</t>
  </si>
  <si>
    <t>Average Days on Market by Zip Code</t>
  </si>
  <si>
    <t>The null hypothesis is that the means of the Days on Market in the two zip codes are the same. The alternate hypothesis is that they differ. We cannot reject the null because the p-value is much greater than 10%, and because the t statistic (1.02267133) is smaller than the t critical (1.650413433).</t>
  </si>
  <si>
    <t>The null hypothesis is that the means of the Days on Market in the two zip codes are the same. The alternate hypothesis is that they differ. We cannot reject the null because the p-value is much greater than 10%, and because the t statistic (.98520048) is smaller than the t critical (1.96998153).</t>
  </si>
  <si>
    <t>Original List Price</t>
  </si>
  <si>
    <t>n's are unequal</t>
  </si>
  <si>
    <t xml:space="preserve">First Test: </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</si>
  <si>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</si>
  <si>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</si>
  <si>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</si>
  <si>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</si>
  <si>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</si>
  <si>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</si>
  <si>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</si>
  <si>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</si>
  <si>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</si>
  <si>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</si>
  <si>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</si>
  <si>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</si>
  <si>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</si>
  <si>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</si>
  <si>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</si>
  <si>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</si>
  <si>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</si>
  <si>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In this instance we can reject the null hypothesis because the F crit (3.017567546) is much lower that the F statustic (138.2706537) and because the p-value is extremely low (1.07396E-46).</t>
  </si>
  <si>
    <t xml:space="preserve"> Testing Means of Original List Price within three zip codes - - - - - </t>
  </si>
  <si>
    <t xml:space="preserve">Second Test: </t>
  </si>
  <si>
    <t>n's are equal</t>
  </si>
  <si>
    <t>We reject the null hypothesis for the same reasons applicable to the first test.  However, apparently taking samples with equal n's (all 94) has increased the value of the test as the size of the P-value is much less and the distance between the F crit and the F statistic is much greater.</t>
  </si>
  <si>
    <t>zip codes</t>
  </si>
  <si>
    <t xml:space="preserve">Third Test: </t>
  </si>
  <si>
    <t xml:space="preserve"> Testing Means of Latest List Price within three zip codes - - </t>
  </si>
  <si>
    <t>Latest List Price</t>
  </si>
  <si>
    <t>The null hypothesis is that the mean latest list price is the same across the three zip codes.</t>
  </si>
  <si>
    <t>The alternative hypothesis is that the means differ.</t>
  </si>
  <si>
    <t>The null hypothesis is that the mean original list price is the same across the three zip codes.</t>
  </si>
  <si>
    <t xml:space="preserve">Fourth Test: </t>
  </si>
  <si>
    <t xml:space="preserve"> Testing Means of Latest List Price within three zip codes - - - - - </t>
  </si>
  <si>
    <t>In this instance we can reject the null hypothesis because the F crit (3.020252152) is much lower that the F statustic (156.9852519) and because the p-value is extremely low (5.04812E-50).</t>
  </si>
  <si>
    <t>We reject the null hypothesis for the same reasons applicable to the third test.  However, in this instance taking samples with equal n's (all 94) has not increased the value of the test as the size of the P-value is greater and the distance between the F crit and the F statistic is less.</t>
  </si>
  <si>
    <t>I4 - Hypothesis Tests of More Than Two (2) Means - (Single Factor ANOVA)</t>
  </si>
  <si>
    <t>I3 - Hypothesis Test of Two (2) Means</t>
  </si>
  <si>
    <t>I2 - Confidence Intervals for Quantitative Characteristic</t>
  </si>
  <si>
    <t>I1 - Confidence Intervals for Quantitative Characteristics</t>
  </si>
  <si>
    <t>Removed for Zip Code other than 63011, 63017 or 63123</t>
  </si>
  <si>
    <t>Removed for Extreme Lot Size without Extreme List Price</t>
  </si>
  <si>
    <t>Removed for absence of square footage data</t>
  </si>
  <si>
    <t>Removed for absence of "year built" data</t>
  </si>
  <si>
    <t>Removed for absence of "lot size" data</t>
  </si>
  <si>
    <t>M1 - Regression Model for One X - Predictors of List Price</t>
  </si>
  <si>
    <t>SUMMARY OUTPUT</t>
  </si>
  <si>
    <t>Regression Statistics</t>
  </si>
  <si>
    <t>Multiple R</t>
  </si>
  <si>
    <t>R Square</t>
  </si>
  <si>
    <t>Adjusted R Square</t>
  </si>
  <si>
    <t>Standard Error</t>
  </si>
  <si>
    <t>Observations</t>
  </si>
  <si>
    <t>Regression</t>
  </si>
  <si>
    <t>Residual</t>
  </si>
  <si>
    <t>Intercept</t>
  </si>
  <si>
    <t>Significance F</t>
  </si>
  <si>
    <t>Coefficients</t>
  </si>
  <si>
    <t>t Stat</t>
  </si>
  <si>
    <t>Lower 95%</t>
  </si>
  <si>
    <t>Upper 95%</t>
  </si>
  <si>
    <t>Lower 95.0%</t>
  </si>
  <si>
    <t>Upper 95.0%</t>
  </si>
  <si>
    <t>Bedrooms</t>
  </si>
  <si>
    <t>Baths</t>
  </si>
  <si>
    <t>M2 - Regression Model for Two (2) Xs - Two Predictors of List Price</t>
  </si>
  <si>
    <t>Square Footage &amp; Number of Beds</t>
  </si>
  <si>
    <t>Lot Size and Year Built</t>
  </si>
  <si>
    <t>Baths &amp; Parking Spots</t>
  </si>
  <si>
    <t>Conclusion:</t>
  </si>
  <si>
    <t>Square Footage is a significant predictor and beds is not.  See the p-values and the fact that the "beds" confidence interval includes zero.</t>
  </si>
  <si>
    <t>Square Footage is a significant predictor.  See the R Square and the P-value. The coefficient suggests that for each additional square foot price increases by over $203.</t>
  </si>
  <si>
    <t>Bedrooms is also a significant predictor.  See the R Square and the P-value. The coefficient suggests that for each additional bedroom price increases by about $192,000.</t>
  </si>
  <si>
    <t>The year of construction is also a significant predictor.  See the R Square and the P-value. The coefficient suggests that for each additional year since construction the list price descreases by about $8200.</t>
  </si>
  <si>
    <t>Lot size is a significant predictor of list price.  See the P-value and the R-square. For each additional square foot of lot size, list price tends to increase by about $4.63.</t>
  </si>
  <si>
    <t>Lot size and year of construction are both significant predictors.</t>
  </si>
  <si>
    <t>Baths and Parking Spots are both significant predictors. Again, these are both associated with larger, more expensive houses, and their impact probably overlaps with that of square footage / lot size.</t>
  </si>
  <si>
    <t>D1 - Descriptive Statistics for List Price</t>
  </si>
  <si>
    <t>With Individually Calculated Bins</t>
  </si>
  <si>
    <t>With Standardized Bins</t>
  </si>
  <si>
    <t>D2 - Descriptive Statistics for Square Footage</t>
  </si>
  <si>
    <t>D3 - Descriptive Statistics for Days on the Market</t>
  </si>
  <si>
    <t>D4 - Descriptive Statistics for Location</t>
  </si>
  <si>
    <t>The number of baths is a significant predictor of list price. See P-value and R Square.  (Of course, it may be, in a sense, a proxy for square footage.) Each additional bathroom tends to result in an additional $144,000 to the list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</si>
</sst>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F400]h:mm:ss\ AM/PM"/>
    <numFmt numFmtId="166" formatCode="m/d/yy;@"/>
    <numFmt numFmtId="167" formatCode="&quot;$&quot;#,##0"/>
    <numFmt numFmtId="168" formatCode="&quot;$&quot;#,##0.00"/>
    <numFmt numFmtId="169" formatCode="#,##0.00000000"/>
  </numFmts>
  <fonts count="13" x14ac:knownFonts="1">
    <font>
      <sz val="10"/>
      <color theme="1"/>
      <name val="Arial"/>
      <family val="2"/>
    </font>
    <font>
      <sz val="10"/>
      <color rgb="FF000000"/>
      <name val="Tahoma"/>
      <family val="2"/>
    </font>
    <font>
      <b/>
      <sz val="10"/>
      <color rgb="FF000000"/>
      <name val="Tahoma"/>
      <family val="2"/>
    </font>
    <font>
      <b/>
      <sz val="10"/>
      <color theme="1"/>
      <name val="Arial"/>
      <family val="2"/>
    </font>
    <font>
      <i/>
      <sz val="10"/>
      <color theme="1"/>
      <name val="Arial"/>
      <family val="2"/>
    </font>
    <font>
      <sz val="12"/>
      <color rgb="FF2D3B45"/>
      <name val="Helvetica Neue"/>
      <family val="2"/>
    </font>
    <font>
      <b/>
      <sz val="14"/>
      <color theme="1"/>
      <name val="Arial"/>
      <family val="2"/>
    </font>
    <font>
      <sz val="10"/>
      <color rgb="FF000000"/>
      <name val="Arial"/>
      <family val="2"/>
    </font>
    <font>
      <b/>
      <sz val="9"/>
      <color theme="1"/>
      <name val="Arial"/>
      <family val="2"/>
    </font>
    <font>
      <b/>
      <sz val="12"/>
      <color theme="1"/>
      <name val="Arial"/>
      <family val="2"/>
    </font>
    <font>
      <sz val="18"/>
      <color rgb="FF000000"/>
      <name val="Arial"/>
      <family val="2"/>
    </font>
    <font>
      <b/>
      <sz val="10"/>
      <color theme="0"/>
      <name val="Arial"/>
      <family val="2"/>
    </font>
    <font>
      <b/>
      <u/>
      <sz val="10"/>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3">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66" fontId="0" fillId="0" borderId="0" xfId="0" applyNumberFormat="1"/>
    <xf numFmtId="164" fontId="0" fillId="2" borderId="1" xfId="0" applyNumberFormat="1" applyFont="1" applyFill="1" applyBorder="1"/>
    <xf numFmtId="165" fontId="0" fillId="2" borderId="1" xfId="0" applyNumberFormat="1" applyFont="1" applyFill="1" applyBorder="1"/>
    <xf numFmtId="166" fontId="0" fillId="2" borderId="1" xfId="0" applyNumberFormat="1" applyFont="1" applyFill="1" applyBorder="1"/>
    <xf numFmtId="0" fontId="0" fillId="2" borderId="1" xfId="0" applyFont="1" applyFill="1" applyBorder="1"/>
    <xf numFmtId="0" fontId="0" fillId="2" borderId="2" xfId="0" applyFont="1" applyFill="1" applyBorder="1"/>
    <xf numFmtId="0" fontId="0" fillId="2" borderId="3" xfId="0" applyFont="1" applyFill="1" applyBorder="1"/>
    <xf numFmtId="167" fontId="0" fillId="0" borderId="0" xfId="0" applyNumberForma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4" xfId="0" applyFill="1" applyBorder="1" applyAlignment="1"/>
    <xf numFmtId="0" fontId="4" fillId="0" borderId="5" xfId="0" applyFont="1" applyFill="1" applyBorder="1" applyAlignment="1">
      <alignment horizontal="center"/>
    </xf>
    <xf numFmtId="10" fontId="0" fillId="0" borderId="0" xfId="0" applyNumberFormat="1"/>
    <xf numFmtId="0" fontId="3" fillId="0" borderId="0" xfId="0" applyFont="1"/>
    <xf numFmtId="0" fontId="3" fillId="0" borderId="0" xfId="0" applyFont="1" applyAlignment="1">
      <alignment horizontal="center"/>
    </xf>
    <xf numFmtId="0" fontId="0" fillId="0" borderId="0" xfId="0" applyAlignment="1">
      <alignment horizontal="center" wrapText="1"/>
    </xf>
    <xf numFmtId="0" fontId="5" fillId="0" borderId="0" xfId="0" applyFont="1" applyAlignment="1">
      <alignment vertical="center"/>
    </xf>
    <xf numFmtId="168" fontId="0" fillId="0" borderId="0" xfId="0" applyNumberFormat="1"/>
    <xf numFmtId="0" fontId="6" fillId="0" borderId="0" xfId="0" applyFont="1"/>
    <xf numFmtId="0" fontId="6" fillId="0" borderId="0" xfId="0" applyFont="1" applyAlignment="1">
      <alignment horizontal="center"/>
    </xf>
    <xf numFmtId="0" fontId="0" fillId="0" borderId="0" xfId="0" applyAlignment="1"/>
    <xf numFmtId="0" fontId="7" fillId="0" borderId="0" xfId="0" applyFont="1"/>
    <xf numFmtId="0" fontId="0" fillId="0" borderId="1" xfId="0" applyFont="1" applyBorder="1"/>
    <xf numFmtId="0" fontId="3" fillId="0" borderId="0" xfId="0" applyFont="1" applyAlignment="1">
      <alignment shrinkToFit="1"/>
    </xf>
    <xf numFmtId="0" fontId="0" fillId="0" borderId="0" xfId="0" quotePrefix="1"/>
    <xf numFmtId="9" fontId="0" fillId="0" borderId="0" xfId="0" applyNumberFormat="1"/>
    <xf numFmtId="0" fontId="0" fillId="0" borderId="0" xfId="0" applyNumberFormat="1" applyFont="1" applyAlignment="1">
      <alignment horizontal="right"/>
    </xf>
    <xf numFmtId="0" fontId="3" fillId="0" borderId="0" xfId="0" applyFont="1" applyAlignment="1">
      <alignment horizontal="right"/>
    </xf>
    <xf numFmtId="3" fontId="0" fillId="0" borderId="0" xfId="0" applyNumberFormat="1"/>
    <xf numFmtId="0" fontId="0" fillId="0" borderId="0" xfId="0" applyAlignment="1">
      <alignment vertical="top" wrapText="1"/>
    </xf>
    <xf numFmtId="0" fontId="0" fillId="0" borderId="0" xfId="0" applyAlignment="1">
      <alignment wrapText="1"/>
    </xf>
    <xf numFmtId="169" fontId="0" fillId="0" borderId="0" xfId="0" applyNumberFormat="1"/>
    <xf numFmtId="4" fontId="0" fillId="0" borderId="0" xfId="0" applyNumberFormat="1"/>
    <xf numFmtId="0" fontId="9" fillId="0" borderId="0" xfId="0" applyFont="1"/>
    <xf numFmtId="0" fontId="0" fillId="0" borderId="0" xfId="0" applyAlignment="1">
      <alignment wrapText="1"/>
    </xf>
    <xf numFmtId="167" fontId="0" fillId="0" borderId="0" xfId="0" applyNumberFormat="1" applyFill="1" applyBorder="1" applyAlignment="1"/>
    <xf numFmtId="167" fontId="0" fillId="0" borderId="4" xfId="0" applyNumberFormat="1" applyFill="1" applyBorder="1" applyAlignment="1"/>
    <xf numFmtId="0" fontId="11" fillId="3" borderId="1" xfId="0" applyFont="1" applyFill="1" applyBorder="1"/>
    <xf numFmtId="0" fontId="4" fillId="0" borderId="5" xfId="0" applyFont="1" applyFill="1" applyBorder="1" applyAlignment="1">
      <alignment horizontal="centerContinuous"/>
    </xf>
    <xf numFmtId="0" fontId="6" fillId="0" borderId="0" xfId="0" applyFont="1" applyFill="1" applyBorder="1" applyAlignment="1"/>
    <xf numFmtId="0" fontId="6" fillId="0" borderId="4" xfId="0" applyFont="1" applyFill="1" applyBorder="1" applyAlignment="1"/>
    <xf numFmtId="0" fontId="6" fillId="0" borderId="4" xfId="0" applyFont="1" applyFill="1" applyBorder="1" applyAlignment="1">
      <alignment shrinkToFit="1"/>
    </xf>
    <xf numFmtId="0" fontId="6" fillId="0" borderId="0" xfId="0" applyFont="1" applyFill="1" applyBorder="1" applyAlignment="1">
      <alignment shrinkToFit="1"/>
    </xf>
    <xf numFmtId="0" fontId="6" fillId="0" borderId="0" xfId="0" applyFont="1" applyAlignment="1">
      <alignment shrinkToFit="1"/>
    </xf>
    <xf numFmtId="0" fontId="3" fillId="0" borderId="0" xfId="0" applyFont="1" applyAlignment="1">
      <alignment horizontal="center"/>
    </xf>
    <xf numFmtId="0" fontId="12" fillId="0" borderId="0" xfId="0" applyFont="1"/>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wrapText="1"/>
    </xf>
    <xf numFmtId="0" fontId="8" fillId="0" borderId="0" xfId="0" applyFont="1" applyAlignment="1">
      <alignment vertical="top" wrapText="1"/>
    </xf>
    <xf numFmtId="0" fontId="0" fillId="0" borderId="0" xfId="0" applyAlignment="1">
      <alignment horizontal="center"/>
    </xf>
    <xf numFmtId="0" fontId="0" fillId="0" borderId="0" xfId="0" applyAlignment="1"/>
    <xf numFmtId="9" fontId="3" fillId="0" borderId="0" xfId="0" applyNumberFormat="1" applyFont="1" applyAlignment="1">
      <alignment horizontal="center"/>
    </xf>
    <xf numFmtId="0" fontId="9" fillId="0" borderId="0" xfId="0" applyFont="1" applyAlignment="1">
      <alignment horizontal="center"/>
    </xf>
  </cellXfs>
  <cellStyles count="1">
    <cellStyle name="Normal" xfId="0" builtinId="0"/>
  </cellStyles>
  <dxfs count="5">
    <dxf>
      <numFmt numFmtId="164" formatCode="mm/dd/yy;@"/>
    </dxf>
    <dxf>
      <numFmt numFmtId="166" formatCode="m/d/yy;@"/>
    </dxf>
    <dxf>
      <numFmt numFmtId="165" formatCode="[$-F400]h:mm:ss\ AM/PM"/>
    </dxf>
    <dxf>
      <numFmt numFmtId="165" formatCode="[$-F400]h:mm:ss\ AM/PM"/>
    </dxf>
    <dxf>
      <numFmt numFmtId="164" formatCode="mm/d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B7EA-BA49-962B-76771BEEF2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'D1'!$P$4:$P$14</c:f>
              <c:strCache>
                <c:ptCount val="11"/>
                <c:pt idx="0">
                  <c:v>189900</c:v>
                </c:pt>
                <c:pt idx="1">
                  <c:v>270610</c:v>
                </c:pt>
                <c:pt idx="2">
                  <c:v>351320</c:v>
                </c:pt>
                <c:pt idx="3">
                  <c:v>432030</c:v>
                </c:pt>
                <c:pt idx="4">
                  <c:v>512740</c:v>
                </c:pt>
                <c:pt idx="5">
                  <c:v>593450</c:v>
                </c:pt>
                <c:pt idx="6">
                  <c:v>674160</c:v>
                </c:pt>
                <c:pt idx="7">
                  <c:v>754870</c:v>
                </c:pt>
                <c:pt idx="8">
                  <c:v>835580</c:v>
                </c:pt>
                <c:pt idx="9">
                  <c:v>916290</c:v>
                </c:pt>
                <c:pt idx="10">
                  <c:v>More</c:v>
                </c:pt>
              </c:strCache>
            </c:strRef>
          </c:cat>
          <c:val>
            <c:numRef>
              <c:f>'D1'!$Q$4:$Q$14</c:f>
              <c:numCache>
                <c:formatCode>General</c:formatCode>
                <c:ptCount val="11"/>
                <c:pt idx="0">
                  <c:v>1</c:v>
                </c:pt>
                <c:pt idx="1">
                  <c:v>20</c:v>
                </c:pt>
                <c:pt idx="2">
                  <c:v>24</c:v>
                </c:pt>
                <c:pt idx="3">
                  <c:v>24</c:v>
                </c:pt>
                <c:pt idx="4">
                  <c:v>8</c:v>
                </c:pt>
                <c:pt idx="5">
                  <c:v>7</c:v>
                </c:pt>
                <c:pt idx="6">
                  <c:v>3</c:v>
                </c:pt>
                <c:pt idx="7">
                  <c:v>2</c:v>
                </c:pt>
                <c:pt idx="8">
                  <c:v>1</c:v>
                </c:pt>
                <c:pt idx="9">
                  <c:v>2</c:v>
                </c:pt>
                <c:pt idx="10">
                  <c:v>2</c:v>
                </c:pt>
              </c:numCache>
            </c:numRef>
          </c:val>
          <c:extLst>
            <c:ext xmlns:c16="http://schemas.microsoft.com/office/drawing/2014/chart" uri="{C3380CC4-5D6E-409C-BE32-E72D297353CC}">
              <c16:uniqueId val="{00000001-B7EA-BA49-962B-76771BEEF2B2}"/>
            </c:ext>
          </c:extLst>
        </c:ser>
        <c:dLbls>
          <c:showLegendKey val="0"/>
          <c:showVal val="1"/>
          <c:showCatName val="0"/>
          <c:showSerName val="0"/>
          <c:showPercent val="0"/>
          <c:showBubbleSize val="0"/>
        </c:dLbls>
        <c:gapWidth val="150"/>
        <c:axId val="2049138832"/>
        <c:axId val="2049140512"/>
      </c:barChart>
      <c:catAx>
        <c:axId val="2049138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40512"/>
        <c:crosses val="autoZero"/>
        <c:auto val="1"/>
        <c:lblAlgn val="ctr"/>
        <c:lblOffset val="100"/>
        <c:noMultiLvlLbl val="0"/>
      </c:catAx>
      <c:valAx>
        <c:axId val="20491405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3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8356800753987"/>
          <c:y val="0.23150088348276188"/>
          <c:w val="0.8614742576725416"/>
          <c:h val="0.37170916562430928"/>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AD8-8141-84B7-950BEB275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'D2'!$R$56:$R$66</c:f>
              <c:strCache>
                <c:ptCount val="11"/>
                <c:pt idx="0">
                  <c:v>1131</c:v>
                </c:pt>
                <c:pt idx="1">
                  <c:v>1616.435353</c:v>
                </c:pt>
                <c:pt idx="2">
                  <c:v>2101.870707</c:v>
                </c:pt>
                <c:pt idx="3">
                  <c:v>2587.30606</c:v>
                </c:pt>
                <c:pt idx="4">
                  <c:v>3072.741413</c:v>
                </c:pt>
                <c:pt idx="5">
                  <c:v>3558.176767</c:v>
                </c:pt>
                <c:pt idx="6">
                  <c:v>4043.61212</c:v>
                </c:pt>
                <c:pt idx="7">
                  <c:v>4529.047473</c:v>
                </c:pt>
                <c:pt idx="8">
                  <c:v>5014.482826</c:v>
                </c:pt>
                <c:pt idx="9">
                  <c:v>5499.91818</c:v>
                </c:pt>
                <c:pt idx="10">
                  <c:v>More</c:v>
                </c:pt>
              </c:strCache>
            </c:strRef>
          </c:cat>
          <c:val>
            <c:numRef>
              <c:f>'D2'!$S$56:$S$66</c:f>
              <c:numCache>
                <c:formatCode>General</c:formatCode>
                <c:ptCount val="11"/>
                <c:pt idx="0">
                  <c:v>1</c:v>
                </c:pt>
                <c:pt idx="1">
                  <c:v>9</c:v>
                </c:pt>
                <c:pt idx="2">
                  <c:v>18</c:v>
                </c:pt>
                <c:pt idx="3">
                  <c:v>29</c:v>
                </c:pt>
                <c:pt idx="4">
                  <c:v>19</c:v>
                </c:pt>
                <c:pt idx="5">
                  <c:v>8</c:v>
                </c:pt>
                <c:pt idx="6">
                  <c:v>3</c:v>
                </c:pt>
                <c:pt idx="7">
                  <c:v>2</c:v>
                </c:pt>
                <c:pt idx="8">
                  <c:v>0</c:v>
                </c:pt>
                <c:pt idx="9">
                  <c:v>2</c:v>
                </c:pt>
                <c:pt idx="10">
                  <c:v>1</c:v>
                </c:pt>
              </c:numCache>
            </c:numRef>
          </c:val>
          <c:extLst>
            <c:ext xmlns:c16="http://schemas.microsoft.com/office/drawing/2014/chart" uri="{C3380CC4-5D6E-409C-BE32-E72D297353CC}">
              <c16:uniqueId val="{00000001-3AD8-8141-84B7-950BEB275073}"/>
            </c:ext>
          </c:extLst>
        </c:ser>
        <c:dLbls>
          <c:showLegendKey val="0"/>
          <c:showVal val="0"/>
          <c:showCatName val="0"/>
          <c:showSerName val="0"/>
          <c:showPercent val="0"/>
          <c:showBubbleSize val="0"/>
        </c:dLbls>
        <c:gapWidth val="100"/>
        <c:overlap val="-24"/>
        <c:axId val="1724570464"/>
        <c:axId val="1724572144"/>
      </c:barChart>
      <c:catAx>
        <c:axId val="1724570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72144"/>
        <c:crosses val="autoZero"/>
        <c:auto val="1"/>
        <c:lblAlgn val="ctr"/>
        <c:lblOffset val="100"/>
        <c:noMultiLvlLbl val="0"/>
      </c:catAx>
      <c:valAx>
        <c:axId val="172457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7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63017</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71609761482001"/>
          <c:y val="0.22333423135228705"/>
          <c:w val="0.86404172806526147"/>
          <c:h val="0.38045384686043737"/>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3A6-A541-BB5D-5811F6647B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'D2'!$R$70:$R$82</c:f>
              <c:strCache>
                <c:ptCount val="13"/>
                <c:pt idx="0">
                  <c:v>1338</c:v>
                </c:pt>
                <c:pt idx="1">
                  <c:v>1823.435353</c:v>
                </c:pt>
                <c:pt idx="2">
                  <c:v>2308.870707</c:v>
                </c:pt>
                <c:pt idx="3">
                  <c:v>2794.30606</c:v>
                </c:pt>
                <c:pt idx="4">
                  <c:v>3279.741413</c:v>
                </c:pt>
                <c:pt idx="5">
                  <c:v>3765.176767</c:v>
                </c:pt>
                <c:pt idx="6">
                  <c:v>4250.61212</c:v>
                </c:pt>
                <c:pt idx="7">
                  <c:v>4736.047473</c:v>
                </c:pt>
                <c:pt idx="8">
                  <c:v>5221.482826</c:v>
                </c:pt>
                <c:pt idx="9">
                  <c:v>5706.91818</c:v>
                </c:pt>
                <c:pt idx="10">
                  <c:v>6192.353533</c:v>
                </c:pt>
                <c:pt idx="11">
                  <c:v>6677.788886</c:v>
                </c:pt>
                <c:pt idx="12">
                  <c:v>More</c:v>
                </c:pt>
              </c:strCache>
            </c:strRef>
          </c:cat>
          <c:val>
            <c:numRef>
              <c:f>'D2'!$S$70:$S$82</c:f>
              <c:numCache>
                <c:formatCode>General</c:formatCode>
                <c:ptCount val="13"/>
                <c:pt idx="0">
                  <c:v>1</c:v>
                </c:pt>
                <c:pt idx="1">
                  <c:v>6</c:v>
                </c:pt>
                <c:pt idx="2">
                  <c:v>14</c:v>
                </c:pt>
                <c:pt idx="3">
                  <c:v>24</c:v>
                </c:pt>
                <c:pt idx="4">
                  <c:v>29</c:v>
                </c:pt>
                <c:pt idx="5">
                  <c:v>19</c:v>
                </c:pt>
                <c:pt idx="6">
                  <c:v>14</c:v>
                </c:pt>
                <c:pt idx="7">
                  <c:v>9</c:v>
                </c:pt>
                <c:pt idx="8">
                  <c:v>0</c:v>
                </c:pt>
                <c:pt idx="9">
                  <c:v>5</c:v>
                </c:pt>
                <c:pt idx="10">
                  <c:v>1</c:v>
                </c:pt>
                <c:pt idx="11">
                  <c:v>1</c:v>
                </c:pt>
                <c:pt idx="12">
                  <c:v>2</c:v>
                </c:pt>
              </c:numCache>
            </c:numRef>
          </c:val>
          <c:extLst>
            <c:ext xmlns:c16="http://schemas.microsoft.com/office/drawing/2014/chart" uri="{C3380CC4-5D6E-409C-BE32-E72D297353CC}">
              <c16:uniqueId val="{00000001-23A6-A541-BB5D-5811F6647B0C}"/>
            </c:ext>
          </c:extLst>
        </c:ser>
        <c:dLbls>
          <c:showLegendKey val="0"/>
          <c:showVal val="0"/>
          <c:showCatName val="0"/>
          <c:showSerName val="0"/>
          <c:showPercent val="0"/>
          <c:showBubbleSize val="0"/>
        </c:dLbls>
        <c:gapWidth val="100"/>
        <c:overlap val="-24"/>
        <c:axId val="1727666704"/>
        <c:axId val="1727668384"/>
      </c:barChart>
      <c:catAx>
        <c:axId val="172766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68384"/>
        <c:crosses val="autoZero"/>
        <c:auto val="1"/>
        <c:lblAlgn val="ctr"/>
        <c:lblOffset val="100"/>
        <c:noMultiLvlLbl val="0"/>
      </c:catAx>
      <c:valAx>
        <c:axId val="172766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6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63123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71609761482001"/>
          <c:y val="0.23127442466348239"/>
          <c:w val="0.86404172806526147"/>
          <c:h val="0.37232377235226777"/>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1"/>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778-2140-9A8F-B2CA8DA0D7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'D2'!$R$86:$R$97</c:f>
              <c:strCache>
                <c:ptCount val="12"/>
                <c:pt idx="0">
                  <c:v>688</c:v>
                </c:pt>
                <c:pt idx="1">
                  <c:v>1173.435353</c:v>
                </c:pt>
                <c:pt idx="2">
                  <c:v>1658.870707</c:v>
                </c:pt>
                <c:pt idx="3">
                  <c:v>2144.30606</c:v>
                </c:pt>
                <c:pt idx="4">
                  <c:v>2629.741413</c:v>
                </c:pt>
                <c:pt idx="5">
                  <c:v>3115.176767</c:v>
                </c:pt>
                <c:pt idx="6">
                  <c:v>3600.61212</c:v>
                </c:pt>
                <c:pt idx="7">
                  <c:v>4086.047473</c:v>
                </c:pt>
                <c:pt idx="8">
                  <c:v>4571.482826</c:v>
                </c:pt>
                <c:pt idx="9">
                  <c:v>5056.91818</c:v>
                </c:pt>
                <c:pt idx="10">
                  <c:v>5542.353533</c:v>
                </c:pt>
                <c:pt idx="11">
                  <c:v>More</c:v>
                </c:pt>
              </c:strCache>
            </c:strRef>
          </c:cat>
          <c:val>
            <c:numRef>
              <c:f>'D2'!$S$86:$S$97</c:f>
              <c:numCache>
                <c:formatCode>General</c:formatCode>
                <c:ptCount val="12"/>
                <c:pt idx="0">
                  <c:v>1</c:v>
                </c:pt>
                <c:pt idx="1">
                  <c:v>70</c:v>
                </c:pt>
                <c:pt idx="2">
                  <c:v>35</c:v>
                </c:pt>
                <c:pt idx="3">
                  <c:v>9</c:v>
                </c:pt>
                <c:pt idx="4">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A778-2140-9A8F-B2CA8DA0D7EA}"/>
            </c:ext>
          </c:extLst>
        </c:ser>
        <c:dLbls>
          <c:showLegendKey val="0"/>
          <c:showVal val="0"/>
          <c:showCatName val="0"/>
          <c:showSerName val="0"/>
          <c:showPercent val="0"/>
          <c:showBubbleSize val="0"/>
        </c:dLbls>
        <c:gapWidth val="100"/>
        <c:overlap val="-24"/>
        <c:axId val="1727571904"/>
        <c:axId val="1727573584"/>
      </c:barChart>
      <c:catAx>
        <c:axId val="1727571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73584"/>
        <c:crosses val="autoZero"/>
        <c:auto val="1"/>
        <c:lblAlgn val="ctr"/>
        <c:lblOffset val="100"/>
        <c:noMultiLvlLbl val="0"/>
      </c:catAx>
      <c:valAx>
        <c:axId val="172757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7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07050453908139"/>
          <c:y val="0.2079019488428745"/>
          <c:w val="0.8586323974022575"/>
          <c:h val="0.61687704590438486"/>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06D-8741-AE49-EFCB001F6C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'D3'!$P$4:$P$14</c:f>
              <c:strCache>
                <c:ptCount val="11"/>
                <c:pt idx="0">
                  <c:v>1</c:v>
                </c:pt>
                <c:pt idx="1">
                  <c:v>46.5</c:v>
                </c:pt>
                <c:pt idx="2">
                  <c:v>92</c:v>
                </c:pt>
                <c:pt idx="3">
                  <c:v>137.5</c:v>
                </c:pt>
                <c:pt idx="4">
                  <c:v>183</c:v>
                </c:pt>
                <c:pt idx="5">
                  <c:v>228.5</c:v>
                </c:pt>
                <c:pt idx="6">
                  <c:v>274</c:v>
                </c:pt>
                <c:pt idx="7">
                  <c:v>319.5</c:v>
                </c:pt>
                <c:pt idx="8">
                  <c:v>365</c:v>
                </c:pt>
                <c:pt idx="9">
                  <c:v>410.5</c:v>
                </c:pt>
                <c:pt idx="10">
                  <c:v>More</c:v>
                </c:pt>
              </c:strCache>
            </c:strRef>
          </c:cat>
          <c:val>
            <c:numRef>
              <c:f>'D3'!$Q$4:$Q$14</c:f>
              <c:numCache>
                <c:formatCode>General</c:formatCode>
                <c:ptCount val="11"/>
                <c:pt idx="0">
                  <c:v>3</c:v>
                </c:pt>
                <c:pt idx="1">
                  <c:v>49</c:v>
                </c:pt>
                <c:pt idx="2">
                  <c:v>21</c:v>
                </c:pt>
                <c:pt idx="3">
                  <c:v>13</c:v>
                </c:pt>
                <c:pt idx="4">
                  <c:v>2</c:v>
                </c:pt>
                <c:pt idx="5">
                  <c:v>2</c:v>
                </c:pt>
                <c:pt idx="6">
                  <c:v>1</c:v>
                </c:pt>
                <c:pt idx="7">
                  <c:v>2</c:v>
                </c:pt>
                <c:pt idx="8">
                  <c:v>0</c:v>
                </c:pt>
                <c:pt idx="9">
                  <c:v>0</c:v>
                </c:pt>
                <c:pt idx="10">
                  <c:v>1</c:v>
                </c:pt>
              </c:numCache>
            </c:numRef>
          </c:val>
          <c:extLst>
            <c:ext xmlns:c16="http://schemas.microsoft.com/office/drawing/2014/chart" uri="{C3380CC4-5D6E-409C-BE32-E72D297353CC}">
              <c16:uniqueId val="{00000001-806D-8741-AE49-EFCB001F6CEB}"/>
            </c:ext>
          </c:extLst>
        </c:ser>
        <c:dLbls>
          <c:showLegendKey val="0"/>
          <c:showVal val="0"/>
          <c:showCatName val="0"/>
          <c:showSerName val="0"/>
          <c:showPercent val="0"/>
          <c:showBubbleSize val="0"/>
        </c:dLbls>
        <c:gapWidth val="150"/>
        <c:axId val="80387343"/>
        <c:axId val="93641519"/>
      </c:barChart>
      <c:catAx>
        <c:axId val="803873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1519"/>
        <c:crosses val="autoZero"/>
        <c:auto val="1"/>
        <c:lblAlgn val="ctr"/>
        <c:lblOffset val="100"/>
        <c:noMultiLvlLbl val="0"/>
      </c:catAx>
      <c:valAx>
        <c:axId val="9364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63017</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07050453908139"/>
          <c:y val="0.21699399335363498"/>
          <c:w val="0.8586323974022575"/>
          <c:h val="0.39804214955040002"/>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7DF9-8B4E-94B4-F3CF246A88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'D3'!$P$19:$P$31</c:f>
              <c:strCache>
                <c:ptCount val="13"/>
                <c:pt idx="0">
                  <c:v>1</c:v>
                </c:pt>
                <c:pt idx="1">
                  <c:v>38.9166667</c:v>
                </c:pt>
                <c:pt idx="2">
                  <c:v>76.8333334</c:v>
                </c:pt>
                <c:pt idx="3">
                  <c:v>114.7500001</c:v>
                </c:pt>
                <c:pt idx="4">
                  <c:v>152.6666668</c:v>
                </c:pt>
                <c:pt idx="5">
                  <c:v>190.5833335</c:v>
                </c:pt>
                <c:pt idx="6">
                  <c:v>228.5000002</c:v>
                </c:pt>
                <c:pt idx="7">
                  <c:v>266.4166669</c:v>
                </c:pt>
                <c:pt idx="8">
                  <c:v>304.3333336</c:v>
                </c:pt>
                <c:pt idx="9">
                  <c:v>342.2500003</c:v>
                </c:pt>
                <c:pt idx="10">
                  <c:v>380.166667</c:v>
                </c:pt>
                <c:pt idx="11">
                  <c:v>418.0833337</c:v>
                </c:pt>
                <c:pt idx="12">
                  <c:v>More</c:v>
                </c:pt>
              </c:strCache>
            </c:strRef>
          </c:cat>
          <c:val>
            <c:numRef>
              <c:f>'D3'!$Q$19:$Q$31</c:f>
              <c:numCache>
                <c:formatCode>General</c:formatCode>
                <c:ptCount val="13"/>
                <c:pt idx="0">
                  <c:v>7</c:v>
                </c:pt>
                <c:pt idx="1">
                  <c:v>56</c:v>
                </c:pt>
                <c:pt idx="2">
                  <c:v>34</c:v>
                </c:pt>
                <c:pt idx="3">
                  <c:v>15</c:v>
                </c:pt>
                <c:pt idx="4">
                  <c:v>12</c:v>
                </c:pt>
                <c:pt idx="5">
                  <c:v>2</c:v>
                </c:pt>
                <c:pt idx="6">
                  <c:v>2</c:v>
                </c:pt>
                <c:pt idx="7">
                  <c:v>0</c:v>
                </c:pt>
                <c:pt idx="8">
                  <c:v>1</c:v>
                </c:pt>
                <c:pt idx="9">
                  <c:v>0</c:v>
                </c:pt>
                <c:pt idx="10">
                  <c:v>1</c:v>
                </c:pt>
                <c:pt idx="11">
                  <c:v>0</c:v>
                </c:pt>
                <c:pt idx="12">
                  <c:v>1</c:v>
                </c:pt>
              </c:numCache>
            </c:numRef>
          </c:val>
          <c:extLst>
            <c:ext xmlns:c16="http://schemas.microsoft.com/office/drawing/2014/chart" uri="{C3380CC4-5D6E-409C-BE32-E72D297353CC}">
              <c16:uniqueId val="{00000001-7DF9-8B4E-94B4-F3CF246A88CB}"/>
            </c:ext>
          </c:extLst>
        </c:ser>
        <c:dLbls>
          <c:showLegendKey val="0"/>
          <c:showVal val="0"/>
          <c:showCatName val="0"/>
          <c:showSerName val="0"/>
          <c:showPercent val="0"/>
          <c:showBubbleSize val="0"/>
        </c:dLbls>
        <c:gapWidth val="150"/>
        <c:axId val="77034159"/>
        <c:axId val="66992047"/>
      </c:barChart>
      <c:catAx>
        <c:axId val="77034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2047"/>
        <c:crosses val="autoZero"/>
        <c:auto val="1"/>
        <c:lblAlgn val="ctr"/>
        <c:lblOffset val="100"/>
        <c:noMultiLvlLbl val="0"/>
      </c:catAx>
      <c:valAx>
        <c:axId val="6699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63123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80093791612634"/>
          <c:y val="0.20799794363072935"/>
          <c:w val="0.84690196402521256"/>
          <c:h val="0.40959174881830174"/>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B246-DA4B-81D0-999D26D62F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'D3'!$P$36:$P$49</c:f>
              <c:strCache>
                <c:ptCount val="14"/>
                <c:pt idx="0">
                  <c:v>1</c:v>
                </c:pt>
                <c:pt idx="1">
                  <c:v>40.5384615</c:v>
                </c:pt>
                <c:pt idx="2">
                  <c:v>80.076923</c:v>
                </c:pt>
                <c:pt idx="3">
                  <c:v>119.6153845</c:v>
                </c:pt>
                <c:pt idx="4">
                  <c:v>159.153846</c:v>
                </c:pt>
                <c:pt idx="5">
                  <c:v>198.6923075</c:v>
                </c:pt>
                <c:pt idx="6">
                  <c:v>238.230769</c:v>
                </c:pt>
                <c:pt idx="7">
                  <c:v>277.7692305</c:v>
                </c:pt>
                <c:pt idx="8">
                  <c:v>317.307692</c:v>
                </c:pt>
                <c:pt idx="9">
                  <c:v>356.8461535</c:v>
                </c:pt>
                <c:pt idx="10">
                  <c:v>396.384615</c:v>
                </c:pt>
                <c:pt idx="11">
                  <c:v>435.9230765</c:v>
                </c:pt>
                <c:pt idx="12">
                  <c:v>475.461538</c:v>
                </c:pt>
                <c:pt idx="13">
                  <c:v>More</c:v>
                </c:pt>
              </c:strCache>
            </c:strRef>
          </c:cat>
          <c:val>
            <c:numRef>
              <c:f>'D3'!$Q$36:$Q$49</c:f>
              <c:numCache>
                <c:formatCode>General</c:formatCode>
                <c:ptCount val="14"/>
                <c:pt idx="0">
                  <c:v>8</c:v>
                </c:pt>
                <c:pt idx="1">
                  <c:v>79</c:v>
                </c:pt>
                <c:pt idx="2">
                  <c:v>29</c:v>
                </c:pt>
                <c:pt idx="3">
                  <c:v>17</c:v>
                </c:pt>
                <c:pt idx="4">
                  <c:v>4</c:v>
                </c:pt>
                <c:pt idx="5">
                  <c:v>2</c:v>
                </c:pt>
                <c:pt idx="6">
                  <c:v>4</c:v>
                </c:pt>
                <c:pt idx="7">
                  <c:v>0</c:v>
                </c:pt>
                <c:pt idx="8">
                  <c:v>0</c:v>
                </c:pt>
                <c:pt idx="9">
                  <c:v>1</c:v>
                </c:pt>
                <c:pt idx="10">
                  <c:v>1</c:v>
                </c:pt>
                <c:pt idx="11">
                  <c:v>0</c:v>
                </c:pt>
                <c:pt idx="12">
                  <c:v>0</c:v>
                </c:pt>
                <c:pt idx="13">
                  <c:v>1</c:v>
                </c:pt>
              </c:numCache>
            </c:numRef>
          </c:val>
          <c:extLst>
            <c:ext xmlns:c16="http://schemas.microsoft.com/office/drawing/2014/chart" uri="{C3380CC4-5D6E-409C-BE32-E72D297353CC}">
              <c16:uniqueId val="{00000001-B246-DA4B-81D0-999D26D62F17}"/>
            </c:ext>
          </c:extLst>
        </c:ser>
        <c:dLbls>
          <c:showLegendKey val="0"/>
          <c:showVal val="0"/>
          <c:showCatName val="0"/>
          <c:showSerName val="0"/>
          <c:showPercent val="0"/>
          <c:showBubbleSize val="0"/>
        </c:dLbls>
        <c:gapWidth val="150"/>
        <c:axId val="26593295"/>
        <c:axId val="77556479"/>
      </c:barChart>
      <c:catAx>
        <c:axId val="265932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56479"/>
        <c:crosses val="autoZero"/>
        <c:auto val="1"/>
        <c:lblAlgn val="ctr"/>
        <c:lblOffset val="100"/>
        <c:noMultiLvlLbl val="0"/>
      </c:catAx>
      <c:valAx>
        <c:axId val="7755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07052744221527"/>
          <c:y val="0.21709490216382971"/>
          <c:w val="0.85863236876737048"/>
          <c:h val="0.39776222083192508"/>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188-A14F-A99C-6A7EA30E54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'D3'!$R$57:$R$67</c:f>
              <c:strCache>
                <c:ptCount val="11"/>
                <c:pt idx="0">
                  <c:v>1</c:v>
                </c:pt>
                <c:pt idx="1">
                  <c:v>41.9850427</c:v>
                </c:pt>
                <c:pt idx="2">
                  <c:v>82.9700854</c:v>
                </c:pt>
                <c:pt idx="3">
                  <c:v>123.9551281</c:v>
                </c:pt>
                <c:pt idx="4">
                  <c:v>164.9401708</c:v>
                </c:pt>
                <c:pt idx="5">
                  <c:v>205.9252135</c:v>
                </c:pt>
                <c:pt idx="6">
                  <c:v>246.9102562</c:v>
                </c:pt>
                <c:pt idx="7">
                  <c:v>287.8952989</c:v>
                </c:pt>
                <c:pt idx="8">
                  <c:v>328.8803416</c:v>
                </c:pt>
                <c:pt idx="9">
                  <c:v>369.8653843</c:v>
                </c:pt>
                <c:pt idx="10">
                  <c:v>More</c:v>
                </c:pt>
              </c:strCache>
            </c:strRef>
          </c:cat>
          <c:val>
            <c:numRef>
              <c:f>'D3'!$S$57:$S$67</c:f>
              <c:numCache>
                <c:formatCode>General</c:formatCode>
                <c:ptCount val="11"/>
                <c:pt idx="0">
                  <c:v>3</c:v>
                </c:pt>
                <c:pt idx="1">
                  <c:v>42</c:v>
                </c:pt>
                <c:pt idx="2">
                  <c:v>27</c:v>
                </c:pt>
                <c:pt idx="3">
                  <c:v>14</c:v>
                </c:pt>
                <c:pt idx="4">
                  <c:v>2</c:v>
                </c:pt>
                <c:pt idx="5">
                  <c:v>2</c:v>
                </c:pt>
                <c:pt idx="6">
                  <c:v>1</c:v>
                </c:pt>
                <c:pt idx="7">
                  <c:v>2</c:v>
                </c:pt>
                <c:pt idx="8">
                  <c:v>0</c:v>
                </c:pt>
                <c:pt idx="9">
                  <c:v>0</c:v>
                </c:pt>
                <c:pt idx="10">
                  <c:v>1</c:v>
                </c:pt>
              </c:numCache>
            </c:numRef>
          </c:val>
          <c:extLst>
            <c:ext xmlns:c16="http://schemas.microsoft.com/office/drawing/2014/chart" uri="{C3380CC4-5D6E-409C-BE32-E72D297353CC}">
              <c16:uniqueId val="{00000001-3188-A14F-A99C-6A7EA30E5450}"/>
            </c:ext>
          </c:extLst>
        </c:ser>
        <c:dLbls>
          <c:showLegendKey val="0"/>
          <c:showVal val="0"/>
          <c:showCatName val="0"/>
          <c:showSerName val="0"/>
          <c:showPercent val="0"/>
          <c:showBubbleSize val="0"/>
        </c:dLbls>
        <c:gapWidth val="150"/>
        <c:axId val="1726124528"/>
        <c:axId val="1726126208"/>
      </c:barChart>
      <c:catAx>
        <c:axId val="1726124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126208"/>
        <c:crosses val="autoZero"/>
        <c:auto val="1"/>
        <c:lblAlgn val="ctr"/>
        <c:lblOffset val="100"/>
        <c:noMultiLvlLbl val="0"/>
      </c:catAx>
      <c:valAx>
        <c:axId val="172612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12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63017</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07052744221527"/>
          <c:y val="0.23231611982676426"/>
          <c:w val="0.85863236876737048"/>
          <c:h val="0.38254123397189077"/>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BAAA-A14E-84E5-134FAC8B7F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'D3'!$R$71:$R$83</c:f>
              <c:strCache>
                <c:ptCount val="13"/>
                <c:pt idx="0">
                  <c:v>1</c:v>
                </c:pt>
                <c:pt idx="1">
                  <c:v>41.9850427</c:v>
                </c:pt>
                <c:pt idx="2">
                  <c:v>82.9700854</c:v>
                </c:pt>
                <c:pt idx="3">
                  <c:v>123.9551281</c:v>
                </c:pt>
                <c:pt idx="4">
                  <c:v>164.9401708</c:v>
                </c:pt>
                <c:pt idx="5">
                  <c:v>205.9252135</c:v>
                </c:pt>
                <c:pt idx="6">
                  <c:v>246.9102562</c:v>
                </c:pt>
                <c:pt idx="7">
                  <c:v>287.8952989</c:v>
                </c:pt>
                <c:pt idx="8">
                  <c:v>328.8803416</c:v>
                </c:pt>
                <c:pt idx="9">
                  <c:v>369.8653843</c:v>
                </c:pt>
                <c:pt idx="10">
                  <c:v>410.850427</c:v>
                </c:pt>
                <c:pt idx="11">
                  <c:v>451.8354697</c:v>
                </c:pt>
                <c:pt idx="12">
                  <c:v>More</c:v>
                </c:pt>
              </c:strCache>
            </c:strRef>
          </c:cat>
          <c:val>
            <c:numRef>
              <c:f>'D3'!$S$71:$S$83</c:f>
              <c:numCache>
                <c:formatCode>General</c:formatCode>
                <c:ptCount val="13"/>
                <c:pt idx="0">
                  <c:v>7</c:v>
                </c:pt>
                <c:pt idx="1">
                  <c:v>58</c:v>
                </c:pt>
                <c:pt idx="2">
                  <c:v>35</c:v>
                </c:pt>
                <c:pt idx="3">
                  <c:v>14</c:v>
                </c:pt>
                <c:pt idx="4">
                  <c:v>12</c:v>
                </c:pt>
                <c:pt idx="5">
                  <c:v>1</c:v>
                </c:pt>
                <c:pt idx="6">
                  <c:v>1</c:v>
                </c:pt>
                <c:pt idx="7">
                  <c:v>1</c:v>
                </c:pt>
                <c:pt idx="8">
                  <c:v>0</c:v>
                </c:pt>
                <c:pt idx="9">
                  <c:v>0</c:v>
                </c:pt>
                <c:pt idx="10">
                  <c:v>1</c:v>
                </c:pt>
                <c:pt idx="11">
                  <c:v>0</c:v>
                </c:pt>
                <c:pt idx="12">
                  <c:v>1</c:v>
                </c:pt>
              </c:numCache>
            </c:numRef>
          </c:val>
          <c:extLst>
            <c:ext xmlns:c16="http://schemas.microsoft.com/office/drawing/2014/chart" uri="{C3380CC4-5D6E-409C-BE32-E72D297353CC}">
              <c16:uniqueId val="{00000001-BAAA-A14E-84E5-134FAC8B7F28}"/>
            </c:ext>
          </c:extLst>
        </c:ser>
        <c:dLbls>
          <c:showLegendKey val="0"/>
          <c:showVal val="0"/>
          <c:showCatName val="0"/>
          <c:showSerName val="0"/>
          <c:showPercent val="0"/>
          <c:showBubbleSize val="0"/>
        </c:dLbls>
        <c:gapWidth val="150"/>
        <c:axId val="1726031360"/>
        <c:axId val="1726033040"/>
      </c:barChart>
      <c:catAx>
        <c:axId val="1726031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033040"/>
        <c:crosses val="autoZero"/>
        <c:auto val="1"/>
        <c:lblAlgn val="ctr"/>
        <c:lblOffset val="100"/>
        <c:noMultiLvlLbl val="0"/>
      </c:catAx>
      <c:valAx>
        <c:axId val="172603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03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63123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80096319533246"/>
          <c:y val="0.22481012415374244"/>
          <c:w val="0.84690193301425332"/>
          <c:h val="0.38986781235685869"/>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10A3-0148-A74B-86FF08D1C1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'D3'!$R$87:$R$100</c:f>
              <c:strCache>
                <c:ptCount val="14"/>
                <c:pt idx="0">
                  <c:v>1</c:v>
                </c:pt>
                <c:pt idx="1">
                  <c:v>41.9850427</c:v>
                </c:pt>
                <c:pt idx="2">
                  <c:v>82.9700854</c:v>
                </c:pt>
                <c:pt idx="3">
                  <c:v>123.9551281</c:v>
                </c:pt>
                <c:pt idx="4">
                  <c:v>164.9401708</c:v>
                </c:pt>
                <c:pt idx="5">
                  <c:v>205.9252135</c:v>
                </c:pt>
                <c:pt idx="6">
                  <c:v>246.9102562</c:v>
                </c:pt>
                <c:pt idx="7">
                  <c:v>287.8952989</c:v>
                </c:pt>
                <c:pt idx="8">
                  <c:v>328.8803416</c:v>
                </c:pt>
                <c:pt idx="9">
                  <c:v>369.8653843</c:v>
                </c:pt>
                <c:pt idx="10">
                  <c:v>410.850427</c:v>
                </c:pt>
                <c:pt idx="11">
                  <c:v>451.8354697</c:v>
                </c:pt>
                <c:pt idx="12">
                  <c:v>492.8205124</c:v>
                </c:pt>
                <c:pt idx="13">
                  <c:v>More</c:v>
                </c:pt>
              </c:strCache>
            </c:strRef>
          </c:cat>
          <c:val>
            <c:numRef>
              <c:f>'D3'!$S$87:$S$100</c:f>
              <c:numCache>
                <c:formatCode>General</c:formatCode>
                <c:ptCount val="14"/>
                <c:pt idx="0">
                  <c:v>8</c:v>
                </c:pt>
                <c:pt idx="1">
                  <c:v>80</c:v>
                </c:pt>
                <c:pt idx="2">
                  <c:v>30</c:v>
                </c:pt>
                <c:pt idx="3">
                  <c:v>17</c:v>
                </c:pt>
                <c:pt idx="4">
                  <c:v>3</c:v>
                </c:pt>
                <c:pt idx="5">
                  <c:v>3</c:v>
                </c:pt>
                <c:pt idx="6">
                  <c:v>2</c:v>
                </c:pt>
                <c:pt idx="7">
                  <c:v>0</c:v>
                </c:pt>
                <c:pt idx="8">
                  <c:v>1</c:v>
                </c:pt>
                <c:pt idx="9">
                  <c:v>1</c:v>
                </c:pt>
                <c:pt idx="10">
                  <c:v>0</c:v>
                </c:pt>
                <c:pt idx="11">
                  <c:v>0</c:v>
                </c:pt>
                <c:pt idx="12">
                  <c:v>0</c:v>
                </c:pt>
                <c:pt idx="13">
                  <c:v>1</c:v>
                </c:pt>
              </c:numCache>
            </c:numRef>
          </c:val>
          <c:extLst>
            <c:ext xmlns:c16="http://schemas.microsoft.com/office/drawing/2014/chart" uri="{C3380CC4-5D6E-409C-BE32-E72D297353CC}">
              <c16:uniqueId val="{00000001-10A3-0148-A74B-86FF08D1C111}"/>
            </c:ext>
          </c:extLst>
        </c:ser>
        <c:dLbls>
          <c:showLegendKey val="0"/>
          <c:showVal val="0"/>
          <c:showCatName val="0"/>
          <c:showSerName val="0"/>
          <c:showPercent val="0"/>
          <c:showBubbleSize val="0"/>
        </c:dLbls>
        <c:gapWidth val="150"/>
        <c:axId val="1727898976"/>
        <c:axId val="1727900656"/>
      </c:barChart>
      <c:catAx>
        <c:axId val="1727898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00656"/>
        <c:crosses val="autoZero"/>
        <c:auto val="1"/>
        <c:lblAlgn val="ctr"/>
        <c:lblOffset val="100"/>
        <c:noMultiLvlLbl val="0"/>
      </c:catAx>
      <c:valAx>
        <c:axId val="172790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9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Locations in 63011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3A-7946-95CC-AF4E8585A78F}"/>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3A-7946-95CC-AF4E8585A78F}"/>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3A-7946-95CC-AF4E8585A78F}"/>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83A-7946-95CC-AF4E8585A78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'D4'!$F$3:$F$6</c:f>
              <c:strCache>
                <c:ptCount val="4"/>
                <c:pt idx="0">
                  <c:v>Lafayette</c:v>
                </c:pt>
                <c:pt idx="1">
                  <c:v>Marquette</c:v>
                </c:pt>
                <c:pt idx="2">
                  <c:v>Parkway West</c:v>
                </c:pt>
                <c:pt idx="3">
                  <c:v>Rockwood Summit</c:v>
                </c:pt>
              </c:strCache>
            </c:strRef>
          </c:cat>
          <c:val>
            <c:numRef>
              <c:f>'D4'!$G$3:$G$6</c:f>
              <c:numCache>
                <c:formatCode>General</c:formatCode>
                <c:ptCount val="4"/>
                <c:pt idx="0">
                  <c:v>46</c:v>
                </c:pt>
                <c:pt idx="1">
                  <c:v>12</c:v>
                </c:pt>
                <c:pt idx="2">
                  <c:v>35</c:v>
                </c:pt>
                <c:pt idx="3">
                  <c:v>1</c:v>
                </c:pt>
              </c:numCache>
            </c:numRef>
          </c:val>
          <c:extLst>
            <c:ext xmlns:c16="http://schemas.microsoft.com/office/drawing/2014/chart" uri="{C3380CC4-5D6E-409C-BE32-E72D297353CC}">
              <c16:uniqueId val="{00000008-583A-7946-95CC-AF4E8585A78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63017</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30669387658016"/>
          <c:y val="0.21132467846509587"/>
          <c:w val="0.86853330328524636"/>
          <c:h val="0.40014871461604723"/>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675C-8147-B0E3-8EE3CBFE17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'D1'!$P$19:$P$31</c:f>
              <c:strCache>
                <c:ptCount val="13"/>
                <c:pt idx="0">
                  <c:v>225000</c:v>
                </c:pt>
                <c:pt idx="1">
                  <c:v>372916.5833</c:v>
                </c:pt>
                <c:pt idx="2">
                  <c:v>520833.1666</c:v>
                </c:pt>
                <c:pt idx="3">
                  <c:v>668749.7499</c:v>
                </c:pt>
                <c:pt idx="4">
                  <c:v>816666.3332</c:v>
                </c:pt>
                <c:pt idx="5">
                  <c:v>964582.9165</c:v>
                </c:pt>
                <c:pt idx="6">
                  <c:v>1112499.5</c:v>
                </c:pt>
                <c:pt idx="7">
                  <c:v>1260416.083</c:v>
                </c:pt>
                <c:pt idx="8">
                  <c:v>1408332.666</c:v>
                </c:pt>
                <c:pt idx="9">
                  <c:v>1556249.25</c:v>
                </c:pt>
                <c:pt idx="10">
                  <c:v>1704165.833</c:v>
                </c:pt>
                <c:pt idx="11">
                  <c:v>1852082.416</c:v>
                </c:pt>
                <c:pt idx="12">
                  <c:v>More</c:v>
                </c:pt>
              </c:strCache>
            </c:strRef>
          </c:cat>
          <c:val>
            <c:numRef>
              <c:f>'D1'!$Q$19:$Q$31</c:f>
              <c:numCache>
                <c:formatCode>General</c:formatCode>
                <c:ptCount val="13"/>
                <c:pt idx="0">
                  <c:v>1</c:v>
                </c:pt>
                <c:pt idx="1">
                  <c:v>24</c:v>
                </c:pt>
                <c:pt idx="2">
                  <c:v>41</c:v>
                </c:pt>
                <c:pt idx="3">
                  <c:v>27</c:v>
                </c:pt>
                <c:pt idx="4">
                  <c:v>18</c:v>
                </c:pt>
                <c:pt idx="5">
                  <c:v>6</c:v>
                </c:pt>
                <c:pt idx="6">
                  <c:v>4</c:v>
                </c:pt>
                <c:pt idx="7">
                  <c:v>3</c:v>
                </c:pt>
                <c:pt idx="8">
                  <c:v>1</c:v>
                </c:pt>
                <c:pt idx="9">
                  <c:v>1</c:v>
                </c:pt>
                <c:pt idx="10">
                  <c:v>2</c:v>
                </c:pt>
                <c:pt idx="11">
                  <c:v>1</c:v>
                </c:pt>
                <c:pt idx="12">
                  <c:v>2</c:v>
                </c:pt>
              </c:numCache>
            </c:numRef>
          </c:val>
          <c:extLst>
            <c:ext xmlns:c16="http://schemas.microsoft.com/office/drawing/2014/chart" uri="{C3380CC4-5D6E-409C-BE32-E72D297353CC}">
              <c16:uniqueId val="{00000001-675C-8147-B0E3-8EE3CBFE17F5}"/>
            </c:ext>
          </c:extLst>
        </c:ser>
        <c:dLbls>
          <c:showLegendKey val="0"/>
          <c:showVal val="1"/>
          <c:showCatName val="0"/>
          <c:showSerName val="0"/>
          <c:showPercent val="0"/>
          <c:showBubbleSize val="0"/>
        </c:dLbls>
        <c:gapWidth val="150"/>
        <c:axId val="61988527"/>
        <c:axId val="61990207"/>
      </c:barChart>
      <c:catAx>
        <c:axId val="61988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0207"/>
        <c:crosses val="autoZero"/>
        <c:auto val="1"/>
        <c:lblAlgn val="ctr"/>
        <c:lblOffset val="100"/>
        <c:noMultiLvlLbl val="0"/>
      </c:catAx>
      <c:valAx>
        <c:axId val="619902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Locations in 63017</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D1-104D-A216-FC02F70B6E87}"/>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D1-104D-A216-FC02F70B6E87}"/>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D1-104D-A216-FC02F70B6E8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'D4'!$F$21:$F$23</c:f>
              <c:strCache>
                <c:ptCount val="3"/>
                <c:pt idx="0">
                  <c:v>Marquette</c:v>
                </c:pt>
                <c:pt idx="1">
                  <c:v>Parkway Central</c:v>
                </c:pt>
                <c:pt idx="2">
                  <c:v>Parkway West</c:v>
                </c:pt>
              </c:strCache>
            </c:strRef>
          </c:cat>
          <c:val>
            <c:numRef>
              <c:f>'D4'!$G$21:$G$23</c:f>
              <c:numCache>
                <c:formatCode>General</c:formatCode>
                <c:ptCount val="3"/>
                <c:pt idx="0">
                  <c:v>21</c:v>
                </c:pt>
                <c:pt idx="1">
                  <c:v>63</c:v>
                </c:pt>
                <c:pt idx="2">
                  <c:v>47</c:v>
                </c:pt>
              </c:numCache>
            </c:numRef>
          </c:val>
          <c:extLst>
            <c:ext xmlns:c16="http://schemas.microsoft.com/office/drawing/2014/chart" uri="{C3380CC4-5D6E-409C-BE32-E72D297353CC}">
              <c16:uniqueId val="{00000006-38D1-104D-A216-FC02F70B6E8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Locations in 63123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AD2-044E-9BAA-3952AEAC857D}"/>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AD2-044E-9BAA-3952AEAC857D}"/>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AD2-044E-9BAA-3952AEAC857D}"/>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AD2-044E-9BAA-3952AEAC857D}"/>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AD2-044E-9BAA-3952AEAC857D}"/>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AD2-044E-9BAA-3952AEAC857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'D4'!$F$39:$F$44</c:f>
              <c:strCache>
                <c:ptCount val="6"/>
                <c:pt idx="0">
                  <c:v>Affton</c:v>
                </c:pt>
                <c:pt idx="1">
                  <c:v>Bayless</c:v>
                </c:pt>
                <c:pt idx="2">
                  <c:v>Lindbergh</c:v>
                </c:pt>
                <c:pt idx="3">
                  <c:v>Mehlville</c:v>
                </c:pt>
                <c:pt idx="4">
                  <c:v>South City</c:v>
                </c:pt>
                <c:pt idx="5">
                  <c:v>Other</c:v>
                </c:pt>
              </c:strCache>
            </c:strRef>
          </c:cat>
          <c:val>
            <c:numRef>
              <c:f>'D4'!$G$39:$G$44</c:f>
              <c:numCache>
                <c:formatCode>General</c:formatCode>
                <c:ptCount val="6"/>
                <c:pt idx="0">
                  <c:v>60</c:v>
                </c:pt>
                <c:pt idx="1">
                  <c:v>43</c:v>
                </c:pt>
                <c:pt idx="2">
                  <c:v>19</c:v>
                </c:pt>
                <c:pt idx="3">
                  <c:v>10</c:v>
                </c:pt>
                <c:pt idx="4">
                  <c:v>13</c:v>
                </c:pt>
                <c:pt idx="5">
                  <c:v>1</c:v>
                </c:pt>
              </c:numCache>
            </c:numRef>
          </c:val>
          <c:extLst>
            <c:ext xmlns:c16="http://schemas.microsoft.com/office/drawing/2014/chart" uri="{C3380CC4-5D6E-409C-BE32-E72D297353CC}">
              <c16:uniqueId val="{0000000C-8AD2-044E-9BAA-3952AEAC857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63123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96269454742118"/>
          <c:y val="0.2096812505248509"/>
          <c:w val="0.86187730261440509"/>
          <c:h val="0.41833979149921424"/>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B06-724D-9DCD-18477BB943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'D1'!$P$38:$P$51</c:f>
              <c:strCache>
                <c:ptCount val="14"/>
                <c:pt idx="0">
                  <c:v>38900</c:v>
                </c:pt>
                <c:pt idx="1">
                  <c:v>66669.23077</c:v>
                </c:pt>
                <c:pt idx="2">
                  <c:v>94438.46154</c:v>
                </c:pt>
                <c:pt idx="3">
                  <c:v>122207.6923</c:v>
                </c:pt>
                <c:pt idx="4">
                  <c:v>149976.9231</c:v>
                </c:pt>
                <c:pt idx="5">
                  <c:v>177746.1539</c:v>
                </c:pt>
                <c:pt idx="6">
                  <c:v>205515.3846</c:v>
                </c:pt>
                <c:pt idx="7">
                  <c:v>233284.6154</c:v>
                </c:pt>
                <c:pt idx="8">
                  <c:v>261053.8462</c:v>
                </c:pt>
                <c:pt idx="9">
                  <c:v>288823.0769</c:v>
                </c:pt>
                <c:pt idx="10">
                  <c:v>316592.3077</c:v>
                </c:pt>
                <c:pt idx="11">
                  <c:v>344361.5385</c:v>
                </c:pt>
                <c:pt idx="12">
                  <c:v>372130.7692</c:v>
                </c:pt>
                <c:pt idx="13">
                  <c:v>More</c:v>
                </c:pt>
              </c:strCache>
            </c:strRef>
          </c:cat>
          <c:val>
            <c:numRef>
              <c:f>'D1'!$Q$38:$Q$51</c:f>
              <c:numCache>
                <c:formatCode>General</c:formatCode>
                <c:ptCount val="14"/>
                <c:pt idx="0">
                  <c:v>1</c:v>
                </c:pt>
                <c:pt idx="1">
                  <c:v>6</c:v>
                </c:pt>
                <c:pt idx="2">
                  <c:v>10</c:v>
                </c:pt>
                <c:pt idx="3">
                  <c:v>33</c:v>
                </c:pt>
                <c:pt idx="4">
                  <c:v>53</c:v>
                </c:pt>
                <c:pt idx="5">
                  <c:v>15</c:v>
                </c:pt>
                <c:pt idx="6">
                  <c:v>7</c:v>
                </c:pt>
                <c:pt idx="7">
                  <c:v>8</c:v>
                </c:pt>
                <c:pt idx="8">
                  <c:v>4</c:v>
                </c:pt>
                <c:pt idx="9">
                  <c:v>5</c:v>
                </c:pt>
                <c:pt idx="10">
                  <c:v>1</c:v>
                </c:pt>
                <c:pt idx="11">
                  <c:v>1</c:v>
                </c:pt>
                <c:pt idx="12">
                  <c:v>0</c:v>
                </c:pt>
                <c:pt idx="13">
                  <c:v>2</c:v>
                </c:pt>
              </c:numCache>
            </c:numRef>
          </c:val>
          <c:extLst>
            <c:ext xmlns:c16="http://schemas.microsoft.com/office/drawing/2014/chart" uri="{C3380CC4-5D6E-409C-BE32-E72D297353CC}">
              <c16:uniqueId val="{00000001-EB06-724D-9DCD-18477BB9437D}"/>
            </c:ext>
          </c:extLst>
        </c:ser>
        <c:dLbls>
          <c:showLegendKey val="0"/>
          <c:showVal val="1"/>
          <c:showCatName val="0"/>
          <c:showSerName val="0"/>
          <c:showPercent val="0"/>
          <c:showBubbleSize val="0"/>
        </c:dLbls>
        <c:gapWidth val="150"/>
        <c:axId val="62881583"/>
        <c:axId val="62845551"/>
      </c:barChart>
      <c:catAx>
        <c:axId val="628815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5551"/>
        <c:crosses val="autoZero"/>
        <c:auto val="1"/>
        <c:lblAlgn val="ctr"/>
        <c:lblOffset val="100"/>
        <c:noMultiLvlLbl val="0"/>
      </c:catAx>
      <c:valAx>
        <c:axId val="628455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40269428940541"/>
          <c:y val="0.21139228105652597"/>
          <c:w val="0.86443730287242104"/>
          <c:h val="0.41359335674019709"/>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2CB-464C-A597-EA3A026FFE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'D1'!$R$59:$R$69</c:f>
              <c:strCache>
                <c:ptCount val="11"/>
                <c:pt idx="0">
                  <c:v>189900</c:v>
                </c:pt>
                <c:pt idx="1">
                  <c:v>275365.2714</c:v>
                </c:pt>
                <c:pt idx="2">
                  <c:v>360830.5427</c:v>
                </c:pt>
                <c:pt idx="3">
                  <c:v>446295.8141</c:v>
                </c:pt>
                <c:pt idx="4">
                  <c:v>531761.0854</c:v>
                </c:pt>
                <c:pt idx="5">
                  <c:v>617226.3568</c:v>
                </c:pt>
                <c:pt idx="6">
                  <c:v>702691.6282</c:v>
                </c:pt>
                <c:pt idx="7">
                  <c:v>788156.8995</c:v>
                </c:pt>
                <c:pt idx="8">
                  <c:v>873622.1709</c:v>
                </c:pt>
                <c:pt idx="9">
                  <c:v>959087.4422</c:v>
                </c:pt>
                <c:pt idx="10">
                  <c:v>More</c:v>
                </c:pt>
              </c:strCache>
            </c:strRef>
          </c:cat>
          <c:val>
            <c:numRef>
              <c:f>'D1'!$S$59:$S$69</c:f>
              <c:numCache>
                <c:formatCode>General</c:formatCode>
                <c:ptCount val="11"/>
                <c:pt idx="0">
                  <c:v>1</c:v>
                </c:pt>
                <c:pt idx="1">
                  <c:v>24</c:v>
                </c:pt>
                <c:pt idx="2">
                  <c:v>24</c:v>
                </c:pt>
                <c:pt idx="3">
                  <c:v>21</c:v>
                </c:pt>
                <c:pt idx="4">
                  <c:v>10</c:v>
                </c:pt>
                <c:pt idx="5">
                  <c:v>5</c:v>
                </c:pt>
                <c:pt idx="6">
                  <c:v>3</c:v>
                </c:pt>
                <c:pt idx="7">
                  <c:v>1</c:v>
                </c:pt>
                <c:pt idx="8">
                  <c:v>2</c:v>
                </c:pt>
                <c:pt idx="9">
                  <c:v>2</c:v>
                </c:pt>
                <c:pt idx="10">
                  <c:v>1</c:v>
                </c:pt>
              </c:numCache>
            </c:numRef>
          </c:val>
          <c:extLst>
            <c:ext xmlns:c16="http://schemas.microsoft.com/office/drawing/2014/chart" uri="{C3380CC4-5D6E-409C-BE32-E72D297353CC}">
              <c16:uniqueId val="{00000001-A2CB-464C-A597-EA3A026FFE53}"/>
            </c:ext>
          </c:extLst>
        </c:ser>
        <c:dLbls>
          <c:showLegendKey val="0"/>
          <c:showVal val="1"/>
          <c:showCatName val="0"/>
          <c:showSerName val="0"/>
          <c:showPercent val="0"/>
          <c:showBubbleSize val="0"/>
        </c:dLbls>
        <c:gapWidth val="150"/>
        <c:axId val="1679544608"/>
        <c:axId val="1725863120"/>
      </c:barChart>
      <c:catAx>
        <c:axId val="1679544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863120"/>
        <c:crosses val="autoZero"/>
        <c:auto val="1"/>
        <c:lblAlgn val="ctr"/>
        <c:lblOffset val="100"/>
        <c:noMultiLvlLbl val="0"/>
      </c:catAx>
      <c:valAx>
        <c:axId val="17258631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54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63017</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96269454742118"/>
          <c:y val="0.21139228105652597"/>
          <c:w val="0.86187730261440509"/>
          <c:h val="0.41359335674019709"/>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D0E-2D46-BA9E-DC8A281C94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'D1'!$R$73:$R$85</c:f>
              <c:strCache>
                <c:ptCount val="13"/>
                <c:pt idx="0">
                  <c:v>225000</c:v>
                </c:pt>
                <c:pt idx="1">
                  <c:v>310465.2714</c:v>
                </c:pt>
                <c:pt idx="2">
                  <c:v>395930.5427</c:v>
                </c:pt>
                <c:pt idx="3">
                  <c:v>481395.8141</c:v>
                </c:pt>
                <c:pt idx="4">
                  <c:v>566861.0854</c:v>
                </c:pt>
                <c:pt idx="5">
                  <c:v>652326.3568</c:v>
                </c:pt>
                <c:pt idx="6">
                  <c:v>737791.6282</c:v>
                </c:pt>
                <c:pt idx="7">
                  <c:v>823256.8995</c:v>
                </c:pt>
                <c:pt idx="8">
                  <c:v>908722.1709</c:v>
                </c:pt>
                <c:pt idx="9">
                  <c:v>994187.4422</c:v>
                </c:pt>
                <c:pt idx="10">
                  <c:v>1079652.714</c:v>
                </c:pt>
                <c:pt idx="11">
                  <c:v>1165117.985</c:v>
                </c:pt>
                <c:pt idx="12">
                  <c:v>More</c:v>
                </c:pt>
              </c:strCache>
            </c:strRef>
          </c:cat>
          <c:val>
            <c:numRef>
              <c:f>'D1'!$S$73:$S$85</c:f>
              <c:numCache>
                <c:formatCode>General</c:formatCode>
                <c:ptCount val="13"/>
                <c:pt idx="0">
                  <c:v>1</c:v>
                </c:pt>
                <c:pt idx="1">
                  <c:v>10</c:v>
                </c:pt>
                <c:pt idx="2">
                  <c:v>22</c:v>
                </c:pt>
                <c:pt idx="3">
                  <c:v>26</c:v>
                </c:pt>
                <c:pt idx="4">
                  <c:v>14</c:v>
                </c:pt>
                <c:pt idx="5">
                  <c:v>19</c:v>
                </c:pt>
                <c:pt idx="6">
                  <c:v>6</c:v>
                </c:pt>
                <c:pt idx="7">
                  <c:v>13</c:v>
                </c:pt>
                <c:pt idx="8">
                  <c:v>5</c:v>
                </c:pt>
                <c:pt idx="9">
                  <c:v>2</c:v>
                </c:pt>
                <c:pt idx="10">
                  <c:v>3</c:v>
                </c:pt>
                <c:pt idx="11">
                  <c:v>1</c:v>
                </c:pt>
                <c:pt idx="12">
                  <c:v>9</c:v>
                </c:pt>
              </c:numCache>
            </c:numRef>
          </c:val>
          <c:extLst>
            <c:ext xmlns:c16="http://schemas.microsoft.com/office/drawing/2014/chart" uri="{C3380CC4-5D6E-409C-BE32-E72D297353CC}">
              <c16:uniqueId val="{00000001-2D0E-2D46-BA9E-DC8A281C949B}"/>
            </c:ext>
          </c:extLst>
        </c:ser>
        <c:dLbls>
          <c:showLegendKey val="0"/>
          <c:showVal val="1"/>
          <c:showCatName val="0"/>
          <c:showSerName val="0"/>
          <c:showPercent val="0"/>
          <c:showBubbleSize val="0"/>
        </c:dLbls>
        <c:gapWidth val="150"/>
        <c:axId val="1683932720"/>
        <c:axId val="1683934400"/>
      </c:barChart>
      <c:catAx>
        <c:axId val="1683932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34400"/>
        <c:crosses val="autoZero"/>
        <c:auto val="1"/>
        <c:lblAlgn val="ctr"/>
        <c:lblOffset val="100"/>
        <c:noMultiLvlLbl val="0"/>
      </c:catAx>
      <c:valAx>
        <c:axId val="16839344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3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a:t>
            </a:r>
            <a:r>
              <a:rPr lang="en-US" u="sng"/>
              <a:t>3123</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2269480543696"/>
          <c:y val="0.22675241663113904"/>
          <c:w val="0.85931730235638948"/>
          <c:h val="0.38459645208010185"/>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35A-484B-931B-951DBC53AF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'D1'!$R$89:$R$102</c:f>
              <c:strCache>
                <c:ptCount val="14"/>
                <c:pt idx="0">
                  <c:v>38900</c:v>
                </c:pt>
                <c:pt idx="1">
                  <c:v>124365.2714</c:v>
                </c:pt>
                <c:pt idx="2">
                  <c:v>209830.5427</c:v>
                </c:pt>
                <c:pt idx="3">
                  <c:v>295295.8141</c:v>
                </c:pt>
                <c:pt idx="4">
                  <c:v>380761.0854</c:v>
                </c:pt>
                <c:pt idx="5">
                  <c:v>466226.3568</c:v>
                </c:pt>
                <c:pt idx="6">
                  <c:v>551691.6282</c:v>
                </c:pt>
                <c:pt idx="7">
                  <c:v>637156.8995</c:v>
                </c:pt>
                <c:pt idx="8">
                  <c:v>722622.1709</c:v>
                </c:pt>
                <c:pt idx="9">
                  <c:v>808087.4422</c:v>
                </c:pt>
                <c:pt idx="10">
                  <c:v>893552.7136</c:v>
                </c:pt>
                <c:pt idx="11">
                  <c:v>979017.985</c:v>
                </c:pt>
                <c:pt idx="12">
                  <c:v>1064483.256</c:v>
                </c:pt>
                <c:pt idx="13">
                  <c:v>More</c:v>
                </c:pt>
              </c:strCache>
            </c:strRef>
          </c:cat>
          <c:val>
            <c:numRef>
              <c:f>'D1'!$S$89:$S$102</c:f>
              <c:numCache>
                <c:formatCode>General</c:formatCode>
                <c:ptCount val="14"/>
                <c:pt idx="0">
                  <c:v>1</c:v>
                </c:pt>
                <c:pt idx="1">
                  <c:v>50</c:v>
                </c:pt>
                <c:pt idx="2">
                  <c:v>74</c:v>
                </c:pt>
                <c:pt idx="3">
                  <c:v>17</c:v>
                </c:pt>
                <c:pt idx="4">
                  <c:v>3</c:v>
                </c:pt>
                <c:pt idx="5">
                  <c:v>1</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835A-484B-931B-951DBC53AF86}"/>
            </c:ext>
          </c:extLst>
        </c:ser>
        <c:dLbls>
          <c:showLegendKey val="0"/>
          <c:showVal val="1"/>
          <c:showCatName val="0"/>
          <c:showSerName val="0"/>
          <c:showPercent val="0"/>
          <c:showBubbleSize val="0"/>
        </c:dLbls>
        <c:gapWidth val="150"/>
        <c:axId val="1683772320"/>
        <c:axId val="1683291280"/>
      </c:barChart>
      <c:catAx>
        <c:axId val="1683772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291280"/>
        <c:crosses val="autoZero"/>
        <c:auto val="1"/>
        <c:lblAlgn val="ctr"/>
        <c:lblOffset val="100"/>
        <c:noMultiLvlLbl val="0"/>
      </c:catAx>
      <c:valAx>
        <c:axId val="16832912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7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8877585646932"/>
          <c:y val="0.23004637517201265"/>
          <c:w val="0.85886087750313755"/>
          <c:h val="0.58920272619016201"/>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1D1-174F-BE0E-9F4F73737B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'D2'!$P$4:$P$14</c:f>
              <c:strCache>
                <c:ptCount val="11"/>
                <c:pt idx="0">
                  <c:v>1131</c:v>
                </c:pt>
                <c:pt idx="1">
                  <c:v>1579.7</c:v>
                </c:pt>
                <c:pt idx="2">
                  <c:v>2028.4</c:v>
                </c:pt>
                <c:pt idx="3">
                  <c:v>2477.1</c:v>
                </c:pt>
                <c:pt idx="4">
                  <c:v>2925.8</c:v>
                </c:pt>
                <c:pt idx="5">
                  <c:v>3374.5</c:v>
                </c:pt>
                <c:pt idx="6">
                  <c:v>3823.2</c:v>
                </c:pt>
                <c:pt idx="7">
                  <c:v>4271.9</c:v>
                </c:pt>
                <c:pt idx="8">
                  <c:v>4720.6</c:v>
                </c:pt>
                <c:pt idx="9">
                  <c:v>5169.3</c:v>
                </c:pt>
                <c:pt idx="10">
                  <c:v>More</c:v>
                </c:pt>
              </c:strCache>
            </c:strRef>
          </c:cat>
          <c:val>
            <c:numRef>
              <c:f>'D2'!$Q$4:$Q$14</c:f>
              <c:numCache>
                <c:formatCode>General</c:formatCode>
                <c:ptCount val="11"/>
                <c:pt idx="0">
                  <c:v>1</c:v>
                </c:pt>
                <c:pt idx="1">
                  <c:v>8</c:v>
                </c:pt>
                <c:pt idx="2">
                  <c:v>14</c:v>
                </c:pt>
                <c:pt idx="3">
                  <c:v>27</c:v>
                </c:pt>
                <c:pt idx="4">
                  <c:v>25</c:v>
                </c:pt>
                <c:pt idx="5">
                  <c:v>6</c:v>
                </c:pt>
                <c:pt idx="6">
                  <c:v>5</c:v>
                </c:pt>
                <c:pt idx="7">
                  <c:v>3</c:v>
                </c:pt>
                <c:pt idx="8">
                  <c:v>0</c:v>
                </c:pt>
                <c:pt idx="9">
                  <c:v>0</c:v>
                </c:pt>
                <c:pt idx="10">
                  <c:v>3</c:v>
                </c:pt>
              </c:numCache>
            </c:numRef>
          </c:val>
          <c:extLst>
            <c:ext xmlns:c16="http://schemas.microsoft.com/office/drawing/2014/chart" uri="{C3380CC4-5D6E-409C-BE32-E72D297353CC}">
              <c16:uniqueId val="{00000001-31D1-174F-BE0E-9F4F73737B9A}"/>
            </c:ext>
          </c:extLst>
        </c:ser>
        <c:dLbls>
          <c:showLegendKey val="0"/>
          <c:showVal val="0"/>
          <c:showCatName val="0"/>
          <c:showSerName val="0"/>
          <c:showPercent val="0"/>
          <c:showBubbleSize val="0"/>
        </c:dLbls>
        <c:gapWidth val="150"/>
        <c:axId val="80707903"/>
        <c:axId val="80709583"/>
      </c:barChart>
      <c:catAx>
        <c:axId val="807079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09583"/>
        <c:crosses val="autoZero"/>
        <c:auto val="1"/>
        <c:lblAlgn val="ctr"/>
        <c:lblOffset val="100"/>
        <c:noMultiLvlLbl val="0"/>
      </c:catAx>
      <c:valAx>
        <c:axId val="807095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0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63017</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02437018872397"/>
          <c:y val="0.23105353381864874"/>
          <c:w val="0.85372426587910666"/>
          <c:h val="0.37292326765923406"/>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FFB-6F49-B8E4-3393440450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'D2'!$P$20:$P$32</c:f>
              <c:strCache>
                <c:ptCount val="13"/>
                <c:pt idx="0">
                  <c:v>1338</c:v>
                </c:pt>
                <c:pt idx="1">
                  <c:v>2184.333333</c:v>
                </c:pt>
                <c:pt idx="2">
                  <c:v>3030.666666</c:v>
                </c:pt>
                <c:pt idx="3">
                  <c:v>3876.999999</c:v>
                </c:pt>
                <c:pt idx="4">
                  <c:v>4723.333332</c:v>
                </c:pt>
                <c:pt idx="5">
                  <c:v>5569.666665</c:v>
                </c:pt>
                <c:pt idx="6">
                  <c:v>6415.999998</c:v>
                </c:pt>
                <c:pt idx="7">
                  <c:v>7262.333331</c:v>
                </c:pt>
                <c:pt idx="8">
                  <c:v>8108.666664</c:v>
                </c:pt>
                <c:pt idx="9">
                  <c:v>8954.999997</c:v>
                </c:pt>
                <c:pt idx="10">
                  <c:v>9801.33333</c:v>
                </c:pt>
                <c:pt idx="11">
                  <c:v>10647.66666</c:v>
                </c:pt>
                <c:pt idx="12">
                  <c:v>More</c:v>
                </c:pt>
              </c:strCache>
            </c:strRef>
          </c:cat>
          <c:val>
            <c:numRef>
              <c:f>'D2'!$Q$20:$Q$32</c:f>
              <c:numCache>
                <c:formatCode>General</c:formatCode>
                <c:ptCount val="13"/>
                <c:pt idx="0">
                  <c:v>1</c:v>
                </c:pt>
                <c:pt idx="1">
                  <c:v>16</c:v>
                </c:pt>
                <c:pt idx="2">
                  <c:v>42</c:v>
                </c:pt>
                <c:pt idx="3">
                  <c:v>40</c:v>
                </c:pt>
                <c:pt idx="4">
                  <c:v>17</c:v>
                </c:pt>
                <c:pt idx="5">
                  <c:v>4</c:v>
                </c:pt>
                <c:pt idx="6">
                  <c:v>2</c:v>
                </c:pt>
                <c:pt idx="7">
                  <c:v>2</c:v>
                </c:pt>
                <c:pt idx="8">
                  <c:v>0</c:v>
                </c:pt>
                <c:pt idx="9">
                  <c:v>0</c:v>
                </c:pt>
                <c:pt idx="10">
                  <c:v>0</c:v>
                </c:pt>
                <c:pt idx="11">
                  <c:v>0</c:v>
                </c:pt>
                <c:pt idx="12">
                  <c:v>1</c:v>
                </c:pt>
              </c:numCache>
            </c:numRef>
          </c:val>
          <c:extLst>
            <c:ext xmlns:c16="http://schemas.microsoft.com/office/drawing/2014/chart" uri="{C3380CC4-5D6E-409C-BE32-E72D297353CC}">
              <c16:uniqueId val="{00000001-3FFB-6F49-B8E4-339344045050}"/>
            </c:ext>
          </c:extLst>
        </c:ser>
        <c:dLbls>
          <c:showLegendKey val="0"/>
          <c:showVal val="0"/>
          <c:showCatName val="0"/>
          <c:showSerName val="0"/>
          <c:showPercent val="0"/>
          <c:showBubbleSize val="0"/>
        </c:dLbls>
        <c:gapWidth val="150"/>
        <c:axId val="77449263"/>
        <c:axId val="77450943"/>
      </c:barChart>
      <c:catAx>
        <c:axId val="77449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0943"/>
        <c:crosses val="autoZero"/>
        <c:auto val="1"/>
        <c:lblAlgn val="ctr"/>
        <c:lblOffset val="100"/>
        <c:noMultiLvlLbl val="0"/>
      </c:catAx>
      <c:valAx>
        <c:axId val="7745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63123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55344957841933"/>
          <c:y val="0.23127941739752056"/>
          <c:w val="0.85120437610166211"/>
          <c:h val="0.37231022212737241"/>
        </c:manualLayout>
      </c:layout>
      <c:barChart>
        <c:barDir val="col"/>
        <c:grouping val="clustered"/>
        <c:varyColors val="0"/>
        <c:ser>
          <c:idx val="0"/>
          <c:order val="0"/>
          <c:tx>
            <c:v>Frequency</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1"/>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96D7-2846-BA48-78742CC232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'D2'!$P$37:$P$48</c:f>
              <c:strCache>
                <c:ptCount val="12"/>
                <c:pt idx="0">
                  <c:v>688</c:v>
                </c:pt>
                <c:pt idx="1">
                  <c:v>849.272727</c:v>
                </c:pt>
                <c:pt idx="2">
                  <c:v>1010.545454</c:v>
                </c:pt>
                <c:pt idx="3">
                  <c:v>1171.818181</c:v>
                </c:pt>
                <c:pt idx="4">
                  <c:v>1333.090908</c:v>
                </c:pt>
                <c:pt idx="5">
                  <c:v>1494.363635</c:v>
                </c:pt>
                <c:pt idx="6">
                  <c:v>1655.636362</c:v>
                </c:pt>
                <c:pt idx="7">
                  <c:v>1816.909089</c:v>
                </c:pt>
                <c:pt idx="8">
                  <c:v>1978.181816</c:v>
                </c:pt>
                <c:pt idx="9">
                  <c:v>2139.454543</c:v>
                </c:pt>
                <c:pt idx="10">
                  <c:v>2300.72727</c:v>
                </c:pt>
                <c:pt idx="11">
                  <c:v>More</c:v>
                </c:pt>
              </c:strCache>
            </c:strRef>
          </c:cat>
          <c:val>
            <c:numRef>
              <c:f>'D2'!$Q$37:$Q$48</c:f>
              <c:numCache>
                <c:formatCode>General</c:formatCode>
                <c:ptCount val="12"/>
                <c:pt idx="0">
                  <c:v>1</c:v>
                </c:pt>
                <c:pt idx="1">
                  <c:v>13</c:v>
                </c:pt>
                <c:pt idx="2">
                  <c:v>32</c:v>
                </c:pt>
                <c:pt idx="3">
                  <c:v>25</c:v>
                </c:pt>
                <c:pt idx="4">
                  <c:v>18</c:v>
                </c:pt>
                <c:pt idx="5">
                  <c:v>9</c:v>
                </c:pt>
                <c:pt idx="6">
                  <c:v>8</c:v>
                </c:pt>
                <c:pt idx="7">
                  <c:v>5</c:v>
                </c:pt>
                <c:pt idx="8">
                  <c:v>3</c:v>
                </c:pt>
                <c:pt idx="9">
                  <c:v>1</c:v>
                </c:pt>
                <c:pt idx="10">
                  <c:v>3</c:v>
                </c:pt>
                <c:pt idx="11">
                  <c:v>1</c:v>
                </c:pt>
              </c:numCache>
            </c:numRef>
          </c:val>
          <c:extLst>
            <c:ext xmlns:c16="http://schemas.microsoft.com/office/drawing/2014/chart" uri="{C3380CC4-5D6E-409C-BE32-E72D297353CC}">
              <c16:uniqueId val="{00000001-96D7-2846-BA48-78742CC2327D}"/>
            </c:ext>
          </c:extLst>
        </c:ser>
        <c:dLbls>
          <c:showLegendKey val="0"/>
          <c:showVal val="0"/>
          <c:showCatName val="0"/>
          <c:showSerName val="0"/>
          <c:showPercent val="0"/>
          <c:showBubbleSize val="0"/>
        </c:dLbls>
        <c:gapWidth val="100"/>
        <c:overlap val="-24"/>
        <c:axId val="93493183"/>
        <c:axId val="93549407"/>
      </c:barChart>
      <c:catAx>
        <c:axId val="93493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9407"/>
        <c:crosses val="autoZero"/>
        <c:auto val="1"/>
        <c:lblAlgn val="ctr"/>
        <c:lblOffset val="100"/>
        <c:noMultiLvlLbl val="0"/>
      </c:catAx>
      <c:valAx>
        <c:axId val="9354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18</xdr:col>
      <xdr:colOff>0</xdr:colOff>
      <xdr:row>2</xdr:row>
      <xdr:rowOff>6350</xdr:rowOff>
    </xdr:from>
    <xdr:to>
      <xdr:col>24</xdr:col>
      <xdr:colOff>0</xdr:colOff>
      <xdr:row>12</xdr:row>
      <xdr:rowOff>19050</xdr:rowOff>
    </xdr:to>
    <xdr:graphicFrame macro="">
      <xdr:nvGraphicFramePr>
        <xdr:cNvPr id="2" name="Chart 1">
          <a:extLst>
            <a:ext uri="{FF2B5EF4-FFF2-40B4-BE49-F238E27FC236}">
              <a16:creationId xmlns:a16="http://schemas.microsoft.com/office/drawing/2014/main" id="{BEE872BD-9AA8-344F-A359-24688686B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6350</xdr:colOff>
      <xdr:row>16</xdr:row>
      <xdr:rowOff>171450</xdr:rowOff>
    </xdr:from>
    <xdr:to>
      <xdr:col>24</xdr:col>
      <xdr:colOff>6350</xdr:colOff>
      <xdr:row>26</xdr:row>
      <xdr:rowOff>158750</xdr:rowOff>
    </xdr:to>
    <xdr:graphicFrame macro="">
      <xdr:nvGraphicFramePr>
        <xdr:cNvPr id="3" name="Chart 2">
          <a:extLst>
            <a:ext uri="{FF2B5EF4-FFF2-40B4-BE49-F238E27FC236}">
              <a16:creationId xmlns:a16="http://schemas.microsoft.com/office/drawing/2014/main" id="{C6E5BACF-58A4-0C45-8295-B2401023C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35</xdr:row>
      <xdr:rowOff>171450</xdr:rowOff>
    </xdr:from>
    <xdr:to>
      <xdr:col>24</xdr:col>
      <xdr:colOff>0</xdr:colOff>
      <xdr:row>46</xdr:row>
      <xdr:rowOff>6350</xdr:rowOff>
    </xdr:to>
    <xdr:graphicFrame macro="">
      <xdr:nvGraphicFramePr>
        <xdr:cNvPr id="4" name="Chart 3">
          <a:extLst>
            <a:ext uri="{FF2B5EF4-FFF2-40B4-BE49-F238E27FC236}">
              <a16:creationId xmlns:a16="http://schemas.microsoft.com/office/drawing/2014/main" id="{6C6F6A32-1197-604C-87AB-26E2E388C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57</xdr:row>
      <xdr:rowOff>6350</xdr:rowOff>
    </xdr:from>
    <xdr:to>
      <xdr:col>26</xdr:col>
      <xdr:colOff>0</xdr:colOff>
      <xdr:row>67</xdr:row>
      <xdr:rowOff>6350</xdr:rowOff>
    </xdr:to>
    <xdr:graphicFrame macro="">
      <xdr:nvGraphicFramePr>
        <xdr:cNvPr id="5" name="Chart 4">
          <a:extLst>
            <a:ext uri="{FF2B5EF4-FFF2-40B4-BE49-F238E27FC236}">
              <a16:creationId xmlns:a16="http://schemas.microsoft.com/office/drawing/2014/main" id="{B134379C-0408-6943-9B4B-F768D57C1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6350</xdr:colOff>
      <xdr:row>71</xdr:row>
      <xdr:rowOff>6350</xdr:rowOff>
    </xdr:from>
    <xdr:to>
      <xdr:col>26</xdr:col>
      <xdr:colOff>6350</xdr:colOff>
      <xdr:row>81</xdr:row>
      <xdr:rowOff>6350</xdr:rowOff>
    </xdr:to>
    <xdr:graphicFrame macro="">
      <xdr:nvGraphicFramePr>
        <xdr:cNvPr id="6" name="Chart 5">
          <a:extLst>
            <a:ext uri="{FF2B5EF4-FFF2-40B4-BE49-F238E27FC236}">
              <a16:creationId xmlns:a16="http://schemas.microsoft.com/office/drawing/2014/main" id="{5F7B2851-F5D5-D64F-A7CF-43F8696C3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87</xdr:row>
      <xdr:rowOff>0</xdr:rowOff>
    </xdr:from>
    <xdr:to>
      <xdr:col>26</xdr:col>
      <xdr:colOff>0</xdr:colOff>
      <xdr:row>97</xdr:row>
      <xdr:rowOff>0</xdr:rowOff>
    </xdr:to>
    <xdr:graphicFrame macro="">
      <xdr:nvGraphicFramePr>
        <xdr:cNvPr id="7" name="Chart 6">
          <a:extLst>
            <a:ext uri="{FF2B5EF4-FFF2-40B4-BE49-F238E27FC236}">
              <a16:creationId xmlns:a16="http://schemas.microsoft.com/office/drawing/2014/main" id="{1B449BC3-C980-7F46-A195-197DC3BAD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11</xdr:col>
      <xdr:colOff>294640</xdr:colOff>
      <xdr:row>4</xdr:row>
      <xdr:rowOff>30480</xdr:rowOff>
    </xdr:from>
    <xdr:ext cx="184731" cy="264560"/>
    <xdr:sp macro="" textlink="">
      <xdr:nvSpPr>
        <xdr:cNvPr id="8" name="TextBox 7">
          <a:extLst>
            <a:ext uri="{FF2B5EF4-FFF2-40B4-BE49-F238E27FC236}">
              <a16:creationId xmlns:a16="http://schemas.microsoft.com/office/drawing/2014/main" id="{2F176FB4-37CC-2F4F-B144-6203A17B27B3}"/>
            </a:ext>
          </a:extLst>
        </xdr:cNvPr>
        <xdr:cNvSpPr txBox="1"/>
      </xdr:nvSpPr>
      <xdr:spPr>
        <a:xfrm>
          <a:off x="9621520" y="701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121920</xdr:colOff>
      <xdr:row>7</xdr:row>
      <xdr:rowOff>91440</xdr:rowOff>
    </xdr:from>
    <xdr:to>
      <xdr:col>6</xdr:col>
      <xdr:colOff>132080</xdr:colOff>
      <xdr:row>19</xdr:row>
      <xdr:rowOff>30480</xdr:rowOff>
    </xdr:to>
    <xdr:sp macro="" textlink="">
      <xdr:nvSpPr>
        <xdr:cNvPr id="9" name="TextBox 8">
          <a:extLst>
            <a:ext uri="{FF2B5EF4-FFF2-40B4-BE49-F238E27FC236}">
              <a16:creationId xmlns:a16="http://schemas.microsoft.com/office/drawing/2014/main" id="{C6476294-4983-6E42-BB78-BC3503A54104}"/>
            </a:ext>
          </a:extLst>
        </xdr:cNvPr>
        <xdr:cNvSpPr txBox="1"/>
      </xdr:nvSpPr>
      <xdr:spPr>
        <a:xfrm>
          <a:off x="121920" y="1249680"/>
          <a:ext cx="501904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mean and median list prices and the standard deviation of the list prices are greatest in 63017 and least in 63123.</a:t>
          </a:r>
        </a:p>
        <a:p>
          <a:endParaRPr lang="en-US" sz="1100"/>
        </a:p>
        <a:p>
          <a:r>
            <a:rPr lang="en-US" sz="1100"/>
            <a:t>The</a:t>
          </a:r>
          <a:r>
            <a:rPr lang="en-US" sz="1100" baseline="0"/>
            <a:t> first three bar graphs show that the prices are right-skewed.  Comparisions are more accurate when viewing the second group of bar graphs where the bin sizes are equal.</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822757</xdr:colOff>
      <xdr:row>1</xdr:row>
      <xdr:rowOff>178337</xdr:rowOff>
    </xdr:from>
    <xdr:to>
      <xdr:col>23</xdr:col>
      <xdr:colOff>822757</xdr:colOff>
      <xdr:row>12</xdr:row>
      <xdr:rowOff>11389</xdr:rowOff>
    </xdr:to>
    <xdr:graphicFrame macro="">
      <xdr:nvGraphicFramePr>
        <xdr:cNvPr id="2" name="Chart 1">
          <a:extLst>
            <a:ext uri="{FF2B5EF4-FFF2-40B4-BE49-F238E27FC236}">
              <a16:creationId xmlns:a16="http://schemas.microsoft.com/office/drawing/2014/main" id="{FA02D165-E9E0-BD4A-907C-A26A0660E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822757</xdr:colOff>
      <xdr:row>17</xdr:row>
      <xdr:rowOff>178337</xdr:rowOff>
    </xdr:from>
    <xdr:to>
      <xdr:col>23</xdr:col>
      <xdr:colOff>822757</xdr:colOff>
      <xdr:row>27</xdr:row>
      <xdr:rowOff>166411</xdr:rowOff>
    </xdr:to>
    <xdr:graphicFrame macro="">
      <xdr:nvGraphicFramePr>
        <xdr:cNvPr id="3" name="Chart 2">
          <a:extLst>
            <a:ext uri="{FF2B5EF4-FFF2-40B4-BE49-F238E27FC236}">
              <a16:creationId xmlns:a16="http://schemas.microsoft.com/office/drawing/2014/main" id="{CC850086-460F-B349-BA5F-7BED63324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4293</xdr:colOff>
      <xdr:row>35</xdr:row>
      <xdr:rowOff>3875</xdr:rowOff>
    </xdr:from>
    <xdr:to>
      <xdr:col>24</xdr:col>
      <xdr:colOff>5902</xdr:colOff>
      <xdr:row>45</xdr:row>
      <xdr:rowOff>3875</xdr:rowOff>
    </xdr:to>
    <xdr:graphicFrame macro="">
      <xdr:nvGraphicFramePr>
        <xdr:cNvPr id="4" name="Chart 3">
          <a:extLst>
            <a:ext uri="{FF2B5EF4-FFF2-40B4-BE49-F238E27FC236}">
              <a16:creationId xmlns:a16="http://schemas.microsoft.com/office/drawing/2014/main" id="{FE5188E6-BFDE-544C-9076-8FD051B49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821148</xdr:colOff>
      <xdr:row>54</xdr:row>
      <xdr:rowOff>4651</xdr:rowOff>
    </xdr:from>
    <xdr:to>
      <xdr:col>25</xdr:col>
      <xdr:colOff>822757</xdr:colOff>
      <xdr:row>64</xdr:row>
      <xdr:rowOff>3100</xdr:rowOff>
    </xdr:to>
    <xdr:graphicFrame macro="">
      <xdr:nvGraphicFramePr>
        <xdr:cNvPr id="5" name="Chart 4">
          <a:extLst>
            <a:ext uri="{FF2B5EF4-FFF2-40B4-BE49-F238E27FC236}">
              <a16:creationId xmlns:a16="http://schemas.microsoft.com/office/drawing/2014/main" id="{2E93A854-67FF-944B-8675-CC9F7FCF2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821148</xdr:colOff>
      <xdr:row>67</xdr:row>
      <xdr:rowOff>177561</xdr:rowOff>
    </xdr:from>
    <xdr:to>
      <xdr:col>25</xdr:col>
      <xdr:colOff>822757</xdr:colOff>
      <xdr:row>77</xdr:row>
      <xdr:rowOff>164862</xdr:rowOff>
    </xdr:to>
    <xdr:graphicFrame macro="">
      <xdr:nvGraphicFramePr>
        <xdr:cNvPr id="6" name="Chart 5">
          <a:extLst>
            <a:ext uri="{FF2B5EF4-FFF2-40B4-BE49-F238E27FC236}">
              <a16:creationId xmlns:a16="http://schemas.microsoft.com/office/drawing/2014/main" id="{C6C1377C-D021-8B49-BE4A-5856E184C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4293</xdr:colOff>
      <xdr:row>83</xdr:row>
      <xdr:rowOff>178337</xdr:rowOff>
    </xdr:from>
    <xdr:to>
      <xdr:col>26</xdr:col>
      <xdr:colOff>5902</xdr:colOff>
      <xdr:row>93</xdr:row>
      <xdr:rowOff>164862</xdr:rowOff>
    </xdr:to>
    <xdr:graphicFrame macro="">
      <xdr:nvGraphicFramePr>
        <xdr:cNvPr id="7" name="Chart 6">
          <a:extLst>
            <a:ext uri="{FF2B5EF4-FFF2-40B4-BE49-F238E27FC236}">
              <a16:creationId xmlns:a16="http://schemas.microsoft.com/office/drawing/2014/main" id="{5B0093CA-B92A-3F4E-AD7B-7410FB241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626699</xdr:colOff>
      <xdr:row>10</xdr:row>
      <xdr:rowOff>0</xdr:rowOff>
    </xdr:from>
    <xdr:to>
      <xdr:col>4</xdr:col>
      <xdr:colOff>819304</xdr:colOff>
      <xdr:row>21</xdr:row>
      <xdr:rowOff>56376</xdr:rowOff>
    </xdr:to>
    <xdr:sp macro="" textlink="">
      <xdr:nvSpPr>
        <xdr:cNvPr id="8" name="TextBox 7">
          <a:extLst>
            <a:ext uri="{FF2B5EF4-FFF2-40B4-BE49-F238E27FC236}">
              <a16:creationId xmlns:a16="http://schemas.microsoft.com/office/drawing/2014/main" id="{7198229E-5FAD-7449-9A10-C2CCF0FEC87E}"/>
            </a:ext>
          </a:extLst>
        </xdr:cNvPr>
        <xdr:cNvSpPr txBox="1"/>
      </xdr:nvSpPr>
      <xdr:spPr>
        <a:xfrm>
          <a:off x="626699" y="1663700"/>
          <a:ext cx="3786705" cy="1897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mean and median list prices and the standard deviation of the square footages are greatest in 63017 and least in 63123.</a:t>
          </a:r>
        </a:p>
        <a:p>
          <a:endParaRPr lang="en-US" sz="1100"/>
        </a:p>
        <a:p>
          <a:r>
            <a:rPr lang="en-US" sz="1100"/>
            <a:t>The</a:t>
          </a:r>
          <a:r>
            <a:rPr lang="en-US" sz="1100" baseline="0"/>
            <a:t> first three bar graphs show that the distributions of square footages are right-skewed.  Comparisions are more accurate when viewing the second group of bar graphs where the bin sizes are equal.</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1132</xdr:colOff>
      <xdr:row>2</xdr:row>
      <xdr:rowOff>5426</xdr:rowOff>
    </xdr:from>
    <xdr:to>
      <xdr:col>24</xdr:col>
      <xdr:colOff>1133</xdr:colOff>
      <xdr:row>12</xdr:row>
      <xdr:rowOff>17351</xdr:rowOff>
    </xdr:to>
    <xdr:graphicFrame macro="">
      <xdr:nvGraphicFramePr>
        <xdr:cNvPr id="2" name="Chart 1">
          <a:extLst>
            <a:ext uri="{FF2B5EF4-FFF2-40B4-BE49-F238E27FC236}">
              <a16:creationId xmlns:a16="http://schemas.microsoft.com/office/drawing/2014/main" id="{3EAD355D-8024-1848-8EFD-D711E7BA1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817987</xdr:colOff>
      <xdr:row>16</xdr:row>
      <xdr:rowOff>178336</xdr:rowOff>
    </xdr:from>
    <xdr:to>
      <xdr:col>23</xdr:col>
      <xdr:colOff>817988</xdr:colOff>
      <xdr:row>26</xdr:row>
      <xdr:rowOff>166411</xdr:rowOff>
    </xdr:to>
    <xdr:graphicFrame macro="">
      <xdr:nvGraphicFramePr>
        <xdr:cNvPr id="3" name="Chart 2">
          <a:extLst>
            <a:ext uri="{FF2B5EF4-FFF2-40B4-BE49-F238E27FC236}">
              <a16:creationId xmlns:a16="http://schemas.microsoft.com/office/drawing/2014/main" id="{544C6854-EB54-E640-8223-395AC8176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7094</xdr:colOff>
      <xdr:row>34</xdr:row>
      <xdr:rowOff>5426</xdr:rowOff>
    </xdr:from>
    <xdr:to>
      <xdr:col>24</xdr:col>
      <xdr:colOff>7095</xdr:colOff>
      <xdr:row>44</xdr:row>
      <xdr:rowOff>16575</xdr:rowOff>
    </xdr:to>
    <xdr:graphicFrame macro="">
      <xdr:nvGraphicFramePr>
        <xdr:cNvPr id="4" name="Chart 3">
          <a:extLst>
            <a:ext uri="{FF2B5EF4-FFF2-40B4-BE49-F238E27FC236}">
              <a16:creationId xmlns:a16="http://schemas.microsoft.com/office/drawing/2014/main" id="{290063C8-260D-6743-B046-05A1E05DC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1133</xdr:colOff>
      <xdr:row>55</xdr:row>
      <xdr:rowOff>3876</xdr:rowOff>
    </xdr:from>
    <xdr:to>
      <xdr:col>26</xdr:col>
      <xdr:colOff>1132</xdr:colOff>
      <xdr:row>65</xdr:row>
      <xdr:rowOff>3101</xdr:rowOff>
    </xdr:to>
    <xdr:graphicFrame macro="">
      <xdr:nvGraphicFramePr>
        <xdr:cNvPr id="5" name="Chart 4">
          <a:extLst>
            <a:ext uri="{FF2B5EF4-FFF2-40B4-BE49-F238E27FC236}">
              <a16:creationId xmlns:a16="http://schemas.microsoft.com/office/drawing/2014/main" id="{A1488634-A2A1-174E-B18C-DE9BD21F1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1133</xdr:colOff>
      <xdr:row>68</xdr:row>
      <xdr:rowOff>176786</xdr:rowOff>
    </xdr:from>
    <xdr:to>
      <xdr:col>26</xdr:col>
      <xdr:colOff>1132</xdr:colOff>
      <xdr:row>78</xdr:row>
      <xdr:rowOff>164086</xdr:rowOff>
    </xdr:to>
    <xdr:graphicFrame macro="">
      <xdr:nvGraphicFramePr>
        <xdr:cNvPr id="6" name="Chart 5">
          <a:extLst>
            <a:ext uri="{FF2B5EF4-FFF2-40B4-BE49-F238E27FC236}">
              <a16:creationId xmlns:a16="http://schemas.microsoft.com/office/drawing/2014/main" id="{3249C30A-EDA2-4341-AF50-108DD3E01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1133</xdr:colOff>
      <xdr:row>84</xdr:row>
      <xdr:rowOff>178338</xdr:rowOff>
    </xdr:from>
    <xdr:to>
      <xdr:col>26</xdr:col>
      <xdr:colOff>1132</xdr:colOff>
      <xdr:row>94</xdr:row>
      <xdr:rowOff>164862</xdr:rowOff>
    </xdr:to>
    <xdr:graphicFrame macro="">
      <xdr:nvGraphicFramePr>
        <xdr:cNvPr id="7" name="Chart 6">
          <a:extLst>
            <a:ext uri="{FF2B5EF4-FFF2-40B4-BE49-F238E27FC236}">
              <a16:creationId xmlns:a16="http://schemas.microsoft.com/office/drawing/2014/main" id="{84F6C4FD-4BAB-1442-9F94-E763355E4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9</xdr:row>
      <xdr:rowOff>0</xdr:rowOff>
    </xdr:from>
    <xdr:to>
      <xdr:col>6</xdr:col>
      <xdr:colOff>447638</xdr:colOff>
      <xdr:row>20</xdr:row>
      <xdr:rowOff>74132</xdr:rowOff>
    </xdr:to>
    <xdr:sp macro="" textlink="">
      <xdr:nvSpPr>
        <xdr:cNvPr id="8" name="TextBox 7">
          <a:extLst>
            <a:ext uri="{FF2B5EF4-FFF2-40B4-BE49-F238E27FC236}">
              <a16:creationId xmlns:a16="http://schemas.microsoft.com/office/drawing/2014/main" id="{9D99CC54-BD0E-EC4B-98C6-C55B4E2A2C2E}"/>
            </a:ext>
          </a:extLst>
        </xdr:cNvPr>
        <xdr:cNvSpPr txBox="1"/>
      </xdr:nvSpPr>
      <xdr:spPr>
        <a:xfrm>
          <a:off x="963033" y="1480664"/>
          <a:ext cx="5040103" cy="1897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mean days on the market and the standard</a:t>
          </a:r>
          <a:r>
            <a:rPr lang="en-US" sz="1100" baseline="0"/>
            <a:t> deviations of days on the market </a:t>
          </a:r>
          <a:r>
            <a:rPr lang="en-US" sz="1100"/>
            <a:t>are greatest in 63011 and least in 63123. The medians are greatest in 63017 and least in 63011.  The most striking difference is the low median in 63011.  It is significantly lower than the means and medians pertaining</a:t>
          </a:r>
          <a:r>
            <a:rPr lang="en-US" sz="1100" baseline="0"/>
            <a:t> to the other zip codes.</a:t>
          </a:r>
          <a:endParaRPr lang="en-US" sz="1100"/>
        </a:p>
        <a:p>
          <a:endParaRPr lang="en-US" sz="1100"/>
        </a:p>
        <a:p>
          <a:r>
            <a:rPr lang="en-US" sz="1100"/>
            <a:t>The</a:t>
          </a:r>
          <a:r>
            <a:rPr lang="en-US" sz="1100" baseline="0"/>
            <a:t> bar graphs show that the distribution of days on the market is more right-skewed in 63011 than in 63017 or 63123.</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6388</xdr:colOff>
      <xdr:row>1</xdr:row>
      <xdr:rowOff>164713</xdr:rowOff>
    </xdr:from>
    <xdr:to>
      <xdr:col>14</xdr:col>
      <xdr:colOff>39649</xdr:colOff>
      <xdr:row>15</xdr:row>
      <xdr:rowOff>101947</xdr:rowOff>
    </xdr:to>
    <xdr:graphicFrame macro="">
      <xdr:nvGraphicFramePr>
        <xdr:cNvPr id="2" name="Chart 1">
          <a:extLst>
            <a:ext uri="{FF2B5EF4-FFF2-40B4-BE49-F238E27FC236}">
              <a16:creationId xmlns:a16="http://schemas.microsoft.com/office/drawing/2014/main" id="{2E4CABF0-95F2-A949-B7D7-84AFF294B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822392</xdr:colOff>
      <xdr:row>19</xdr:row>
      <xdr:rowOff>164713</xdr:rowOff>
    </xdr:from>
    <xdr:to>
      <xdr:col>14</xdr:col>
      <xdr:colOff>22934</xdr:colOff>
      <xdr:row>33</xdr:row>
      <xdr:rowOff>102185</xdr:rowOff>
    </xdr:to>
    <xdr:graphicFrame macro="">
      <xdr:nvGraphicFramePr>
        <xdr:cNvPr id="3" name="Chart 2">
          <a:extLst>
            <a:ext uri="{FF2B5EF4-FFF2-40B4-BE49-F238E27FC236}">
              <a16:creationId xmlns:a16="http://schemas.microsoft.com/office/drawing/2014/main" id="{B23D7D30-0C4B-6343-8921-BF05C837D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822390</xdr:colOff>
      <xdr:row>38</xdr:row>
      <xdr:rowOff>585</xdr:rowOff>
    </xdr:from>
    <xdr:to>
      <xdr:col>14</xdr:col>
      <xdr:colOff>22932</xdr:colOff>
      <xdr:row>51</xdr:row>
      <xdr:rowOff>108147</xdr:rowOff>
    </xdr:to>
    <xdr:graphicFrame macro="">
      <xdr:nvGraphicFramePr>
        <xdr:cNvPr id="4" name="Chart 3">
          <a:extLst>
            <a:ext uri="{FF2B5EF4-FFF2-40B4-BE49-F238E27FC236}">
              <a16:creationId xmlns:a16="http://schemas.microsoft.com/office/drawing/2014/main" id="{5BF06AD6-B1EC-B342-B946-88BBB632F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34018</xdr:colOff>
      <xdr:row>14</xdr:row>
      <xdr:rowOff>45357</xdr:rowOff>
    </xdr:from>
    <xdr:to>
      <xdr:col>20</xdr:col>
      <xdr:colOff>623660</xdr:colOff>
      <xdr:row>21</xdr:row>
      <xdr:rowOff>147411</xdr:rowOff>
    </xdr:to>
    <xdr:sp macro="" textlink="">
      <xdr:nvSpPr>
        <xdr:cNvPr id="5" name="TextBox 4">
          <a:extLst>
            <a:ext uri="{FF2B5EF4-FFF2-40B4-BE49-F238E27FC236}">
              <a16:creationId xmlns:a16="http://schemas.microsoft.com/office/drawing/2014/main" id="{9B791800-E64C-2348-9AEA-56A1C06DDD71}"/>
            </a:ext>
          </a:extLst>
        </xdr:cNvPr>
        <xdr:cNvSpPr txBox="1"/>
      </xdr:nvSpPr>
      <xdr:spPr>
        <a:xfrm>
          <a:off x="14219464" y="2426607"/>
          <a:ext cx="4728482" cy="1292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a:t>
          </a:r>
          <a:r>
            <a:rPr lang="en-US" sz="1100" baseline="0"/>
            <a:t> are only three locations in 63017, with the largest group being in Parkway Central. In 63011 there are four, the largest being in Lafayette; and in 63123 there are six, the largest being in Affton.</a:t>
          </a:r>
        </a:p>
        <a:p>
          <a:endParaRPr lang="en-US" sz="1100" baseline="0"/>
        </a:p>
        <a:p>
          <a:r>
            <a:rPr lang="en-US" sz="1100" baseline="0"/>
            <a:t>63123 seems to have a wider distribution of locations.</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3</xdr:col>
      <xdr:colOff>6350</xdr:colOff>
      <xdr:row>7</xdr:row>
      <xdr:rowOff>88900</xdr:rowOff>
    </xdr:from>
    <xdr:ext cx="184731" cy="264560"/>
    <xdr:sp macro="" textlink="">
      <xdr:nvSpPr>
        <xdr:cNvPr id="2" name="TextBox 1">
          <a:extLst>
            <a:ext uri="{FF2B5EF4-FFF2-40B4-BE49-F238E27FC236}">
              <a16:creationId xmlns:a16="http://schemas.microsoft.com/office/drawing/2014/main" id="{ED523A00-1C13-3A49-A1EC-00B3F0C06E59}"/>
            </a:ext>
          </a:extLst>
        </xdr:cNvPr>
        <xdr:cNvSpPr txBox="1"/>
      </xdr:nvSpPr>
      <xdr:spPr>
        <a:xfrm>
          <a:off x="2482850" y="1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242513</xdr:colOff>
      <xdr:row>42</xdr:row>
      <xdr:rowOff>88772</xdr:rowOff>
    </xdr:from>
    <xdr:to>
      <xdr:col>4</xdr:col>
      <xdr:colOff>744163</xdr:colOff>
      <xdr:row>49</xdr:row>
      <xdr:rowOff>31910</xdr:rowOff>
    </xdr:to>
    <xdr:sp macro="" textlink="">
      <xdr:nvSpPr>
        <xdr:cNvPr id="3" name="TextBox 2">
          <a:extLst>
            <a:ext uri="{FF2B5EF4-FFF2-40B4-BE49-F238E27FC236}">
              <a16:creationId xmlns:a16="http://schemas.microsoft.com/office/drawing/2014/main" id="{83C3A4BE-A36E-3F45-A31C-159E9892A32B}"/>
            </a:ext>
          </a:extLst>
        </xdr:cNvPr>
        <xdr:cNvSpPr txBox="1"/>
      </xdr:nvSpPr>
      <xdr:spPr>
        <a:xfrm>
          <a:off x="1065779" y="7096109"/>
          <a:ext cx="2550243" cy="11046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 a worksheet called I2 in which you create a number of confidence interval for the proportion of a categorical (qualitative) characteristic (e.g. % of homes with four bedrooms or more)</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dfin_2016-06-25-04-42-46_results" connectionId="1" xr16:uid="{00000000-0016-0000-00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edfin_2016-06-25-04-43-23_results" connectionId="3" xr16:uid="{00000000-0016-0000-01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edfin_2016-06-25-04-43-44_results" connectionId="4" xr16:uid="{00000000-0016-0000-0200-000002000000}" autoFormatId="16" applyNumberFormats="0" applyBorderFormats="0" applyFontFormats="0" applyPatternFormats="0"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AG311" totalsRowShown="0">
  <autoFilter ref="A1:AG311" xr:uid="{4AF9BDEA-832D-1F47-9DE9-37139FDF0569}"/>
  <sortState ref="A2:AG311">
    <sortCondition ref="I1:I311"/>
  </sortState>
  <tableColumns count="33">
    <tableColumn id="1" xr3:uid="{00000000-0010-0000-0000-000001000000}" name="SALE TYPE"/>
    <tableColumn id="2" xr3:uid="{00000000-0010-0000-0000-000002000000}" name="HOME TYPE"/>
    <tableColumn id="3" xr3:uid="{00000000-0010-0000-0000-000003000000}" name="ADDRESS"/>
    <tableColumn id="4" xr3:uid="{00000000-0010-0000-0000-000004000000}" name="CITY"/>
    <tableColumn id="5" xr3:uid="{00000000-0010-0000-0000-000005000000}" name="STATE"/>
    <tableColumn id="6" xr3:uid="{00000000-0010-0000-0000-000006000000}" name="ZIP"/>
    <tableColumn id="7" xr3:uid="{00000000-0010-0000-0000-000007000000}" name="LIST PRICE"/>
    <tableColumn id="8" xr3:uid="{00000000-0010-0000-0000-000008000000}" name="BEDS"/>
    <tableColumn id="9" xr3:uid="{00000000-0010-0000-0000-000009000000}" name="BATHS"/>
    <tableColumn id="10" xr3:uid="{00000000-0010-0000-0000-00000A000000}" name="LOCATION"/>
    <tableColumn id="11" xr3:uid="{00000000-0010-0000-0000-00000B000000}" name="SQFT"/>
    <tableColumn id="12" xr3:uid="{00000000-0010-0000-0000-00000C000000}" name="LOT SIZE"/>
    <tableColumn id="13" xr3:uid="{00000000-0010-0000-0000-00000D000000}" name="YEAR BUILT"/>
    <tableColumn id="14" xr3:uid="{00000000-0010-0000-0000-00000E000000}" name="PARKING SPOTS"/>
    <tableColumn id="15" xr3:uid="{00000000-0010-0000-0000-00000F000000}" name="PARKING TYPE"/>
    <tableColumn id="16" xr3:uid="{00000000-0010-0000-0000-000010000000}" name="DAYS ON MARKET"/>
    <tableColumn id="17" xr3:uid="{00000000-0010-0000-0000-000011000000}" name="STATUS"/>
    <tableColumn id="18" xr3:uid="{00000000-0010-0000-0000-000012000000}" name="NEXT OPEN HOUSE DATE" dataDxfId="4"/>
    <tableColumn id="19" xr3:uid="{00000000-0010-0000-0000-000013000000}" name="NEXT OPEN HOUSE START TIME" dataDxfId="3"/>
    <tableColumn id="20" xr3:uid="{00000000-0010-0000-0000-000014000000}" name="NEXT OPEN HOUSE END TIME" dataDxfId="2"/>
    <tableColumn id="21" xr3:uid="{00000000-0010-0000-0000-000015000000}" name="RECENT REDUCTION DATE" dataDxfId="1"/>
    <tableColumn id="22" xr3:uid="{00000000-0010-0000-0000-000016000000}" name="ORIGINAL LIST PRICE"/>
    <tableColumn id="23" xr3:uid="{00000000-0010-0000-0000-000017000000}" name="LAST SALE DATE" dataDxfId="0"/>
    <tableColumn id="24" xr3:uid="{00000000-0010-0000-0000-000018000000}" name="LAST SALE PRICE"/>
    <tableColumn id="25" xr3:uid="{00000000-0010-0000-0000-000019000000}" name="URL (SEE http://www.redfin.com/buy-a-home/comparative-market-analysis FOR INFO ON PRICING)"/>
    <tableColumn id="26" xr3:uid="{00000000-0010-0000-0000-00001A000000}" name="SOURCE"/>
    <tableColumn id="27" xr3:uid="{00000000-0010-0000-0000-00001B000000}" name="LISTING ID"/>
    <tableColumn id="28" xr3:uid="{00000000-0010-0000-0000-00001C000000}" name="ORIGINAL SOURCE"/>
    <tableColumn id="29" xr3:uid="{00000000-0010-0000-0000-00001D000000}" name="FAVORITE"/>
    <tableColumn id="30" xr3:uid="{00000000-0010-0000-0000-00001E000000}" name="INTERESTED"/>
    <tableColumn id="31" xr3:uid="{00000000-0010-0000-0000-00001F000000}" name="LATITUDE"/>
    <tableColumn id="32" xr3:uid="{00000000-0010-0000-0000-000020000000}" name="LONGITUDE"/>
    <tableColumn id="33" xr3:uid="{00000000-0010-0000-0000-000021000000}" name="IS SHORT 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queryTable" Target="../queryTables/queryTable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20"/>
  <sheetViews>
    <sheetView topLeftCell="D1" zoomScale="200" zoomScaleNormal="150" workbookViewId="0">
      <pane ySplit="1" topLeftCell="A2" activePane="bottomLeft" state="frozen"/>
      <selection pane="bottomLeft" activeCell="G95" sqref="G2:G95"/>
    </sheetView>
  </sheetViews>
  <sheetFormatPr baseColWidth="10" defaultColWidth="8.83203125" defaultRowHeight="13" x14ac:dyDescent="0.15"/>
  <cols>
    <col min="1" max="1" width="11.33203125" bestFit="1" customWidth="1"/>
    <col min="2" max="2" width="22.5" bestFit="1" customWidth="1"/>
    <col min="3" max="3" width="30.5" bestFit="1" customWidth="1"/>
    <col min="4" max="4" width="16" bestFit="1" customWidth="1"/>
    <col min="5" max="5" width="6.83203125" bestFit="1" customWidth="1"/>
    <col min="6" max="6" width="6" bestFit="1" customWidth="1"/>
    <col min="7" max="7" width="10.83203125" bestFit="1" customWidth="1"/>
    <col min="8" max="8" width="6.1640625" bestFit="1" customWidth="1"/>
    <col min="9" max="9" width="7.1640625" bestFit="1" customWidth="1"/>
    <col min="10" max="10" width="18.5" bestFit="1" customWidth="1"/>
    <col min="11" max="11" width="5.83203125" bestFit="1" customWidth="1"/>
    <col min="12" max="12" width="9" bestFit="1" customWidth="1"/>
    <col min="13" max="13" width="11.6640625" bestFit="1" customWidth="1"/>
    <col min="14" max="14" width="16.33203125" bestFit="1" customWidth="1"/>
    <col min="15" max="15" width="14.83203125" bestFit="1" customWidth="1"/>
    <col min="16" max="16" width="18" bestFit="1" customWidth="1"/>
    <col min="17" max="17" width="8.1640625" bestFit="1" customWidth="1"/>
    <col min="18" max="18" width="24.5" bestFit="1" customWidth="1"/>
    <col min="19" max="19" width="30.5" bestFit="1" customWidth="1"/>
    <col min="20" max="20" width="28.5" bestFit="1" customWidth="1"/>
    <col min="21" max="21" width="25.5" bestFit="1" customWidth="1"/>
    <col min="22" max="22" width="20.33203125" bestFit="1" customWidth="1"/>
    <col min="23" max="23" width="16.5" bestFit="1" customWidth="1"/>
    <col min="24" max="24" width="17.5" bestFit="1" customWidth="1"/>
    <col min="25" max="25" width="74" bestFit="1" customWidth="1"/>
    <col min="26" max="26" width="34.33203125" bestFit="1" customWidth="1"/>
    <col min="27" max="27" width="10.1640625" bestFit="1" customWidth="1"/>
    <col min="28" max="28" width="27.5" bestFit="1" customWidth="1"/>
    <col min="29" max="29" width="10.1640625" bestFit="1" customWidth="1"/>
    <col min="30" max="30" width="12.5" bestFit="1" customWidth="1"/>
    <col min="31" max="31" width="11" bestFit="1" customWidth="1"/>
    <col min="32" max="32" width="11.5" bestFit="1" customWidth="1"/>
    <col min="33" max="33" width="15.1640625" bestFit="1" customWidth="1"/>
  </cols>
  <sheetData>
    <row r="1" spans="1:33" ht="12" customHeight="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15">
      <c r="A2" t="s">
        <v>33</v>
      </c>
      <c r="B2" t="s">
        <v>34</v>
      </c>
      <c r="C2" t="s">
        <v>35</v>
      </c>
      <c r="D2" t="s">
        <v>36</v>
      </c>
      <c r="E2" t="s">
        <v>37</v>
      </c>
      <c r="F2">
        <v>63011</v>
      </c>
      <c r="G2">
        <v>274900</v>
      </c>
      <c r="H2">
        <v>4</v>
      </c>
      <c r="I2">
        <v>3</v>
      </c>
      <c r="J2" t="s">
        <v>38</v>
      </c>
      <c r="K2">
        <v>2534</v>
      </c>
      <c r="L2">
        <v>12502</v>
      </c>
      <c r="M2">
        <v>1979</v>
      </c>
      <c r="N2">
        <v>2</v>
      </c>
      <c r="O2" t="s">
        <v>39</v>
      </c>
      <c r="P2">
        <v>1</v>
      </c>
      <c r="Q2" t="s">
        <v>40</v>
      </c>
      <c r="V2">
        <v>274900</v>
      </c>
      <c r="W2" s="1">
        <v>40521</v>
      </c>
      <c r="X2">
        <v>190000</v>
      </c>
      <c r="Y2" t="s">
        <v>41</v>
      </c>
      <c r="Z2" t="s">
        <v>42</v>
      </c>
      <c r="AA2">
        <v>16039735</v>
      </c>
      <c r="AB2" t="s">
        <v>43</v>
      </c>
      <c r="AC2" t="s">
        <v>44</v>
      </c>
      <c r="AD2" t="s">
        <v>45</v>
      </c>
      <c r="AE2">
        <v>38.587496999999999</v>
      </c>
      <c r="AF2">
        <v>-90.615030000000004</v>
      </c>
      <c r="AG2" t="b">
        <v>0</v>
      </c>
    </row>
    <row r="3" spans="1:33" x14ac:dyDescent="0.15">
      <c r="A3" t="s">
        <v>33</v>
      </c>
      <c r="B3" t="s">
        <v>34</v>
      </c>
      <c r="C3" t="s">
        <v>46</v>
      </c>
      <c r="D3" t="s">
        <v>36</v>
      </c>
      <c r="E3" t="s">
        <v>37</v>
      </c>
      <c r="F3">
        <v>63011</v>
      </c>
      <c r="G3">
        <v>289900</v>
      </c>
      <c r="H3">
        <v>3</v>
      </c>
      <c r="I3">
        <v>2</v>
      </c>
      <c r="J3" t="s">
        <v>47</v>
      </c>
      <c r="K3">
        <v>2133</v>
      </c>
      <c r="L3">
        <v>10629</v>
      </c>
      <c r="M3">
        <v>1969</v>
      </c>
      <c r="N3">
        <v>2</v>
      </c>
      <c r="O3" t="s">
        <v>39</v>
      </c>
      <c r="P3">
        <v>1</v>
      </c>
      <c r="Q3" t="s">
        <v>40</v>
      </c>
      <c r="R3" s="1">
        <v>42547</v>
      </c>
      <c r="S3" s="2">
        <v>0.54166666666666663</v>
      </c>
      <c r="T3" s="2">
        <v>0.625</v>
      </c>
      <c r="V3">
        <v>289900</v>
      </c>
      <c r="Y3" t="s">
        <v>48</v>
      </c>
      <c r="Z3" t="s">
        <v>42</v>
      </c>
      <c r="AA3">
        <v>16044811</v>
      </c>
      <c r="AB3" t="s">
        <v>49</v>
      </c>
      <c r="AC3" t="s">
        <v>44</v>
      </c>
      <c r="AD3" t="s">
        <v>45</v>
      </c>
      <c r="AE3">
        <v>38.606717000000003</v>
      </c>
      <c r="AF3">
        <v>-90.517634000000001</v>
      </c>
      <c r="AG3" t="b">
        <v>0</v>
      </c>
    </row>
    <row r="4" spans="1:33" x14ac:dyDescent="0.15">
      <c r="A4" t="s">
        <v>33</v>
      </c>
      <c r="B4" t="s">
        <v>34</v>
      </c>
      <c r="C4" t="s">
        <v>50</v>
      </c>
      <c r="D4" t="s">
        <v>36</v>
      </c>
      <c r="E4" t="s">
        <v>37</v>
      </c>
      <c r="F4">
        <v>63011</v>
      </c>
      <c r="G4">
        <v>487900</v>
      </c>
      <c r="H4">
        <v>4</v>
      </c>
      <c r="I4">
        <v>3</v>
      </c>
      <c r="J4" t="s">
        <v>47</v>
      </c>
      <c r="K4">
        <v>2512</v>
      </c>
      <c r="L4">
        <v>16117</v>
      </c>
      <c r="M4">
        <v>1978</v>
      </c>
      <c r="N4">
        <v>2</v>
      </c>
      <c r="O4" t="s">
        <v>39</v>
      </c>
      <c r="P4">
        <v>1</v>
      </c>
      <c r="Q4" t="s">
        <v>40</v>
      </c>
      <c r="R4" s="1">
        <v>42546</v>
      </c>
      <c r="S4" s="2">
        <v>0.54166666666666663</v>
      </c>
      <c r="T4" s="2">
        <v>0.66666666666666663</v>
      </c>
      <c r="V4">
        <v>487900</v>
      </c>
      <c r="W4" s="1">
        <v>41157</v>
      </c>
      <c r="X4">
        <v>335000</v>
      </c>
      <c r="Y4" t="s">
        <v>51</v>
      </c>
      <c r="Z4" t="s">
        <v>42</v>
      </c>
      <c r="AA4">
        <v>16044825</v>
      </c>
      <c r="AB4" t="s">
        <v>52</v>
      </c>
      <c r="AC4" t="s">
        <v>44</v>
      </c>
      <c r="AD4" t="s">
        <v>45</v>
      </c>
      <c r="AE4">
        <v>38.621552000000001</v>
      </c>
      <c r="AF4">
        <v>-90.501300999999998</v>
      </c>
      <c r="AG4" t="b">
        <v>0</v>
      </c>
    </row>
    <row r="5" spans="1:33" x14ac:dyDescent="0.15">
      <c r="A5" t="s">
        <v>33</v>
      </c>
      <c r="B5" t="s">
        <v>34</v>
      </c>
      <c r="C5" t="s">
        <v>53</v>
      </c>
      <c r="D5" t="s">
        <v>36</v>
      </c>
      <c r="E5" t="s">
        <v>37</v>
      </c>
      <c r="F5">
        <v>63011</v>
      </c>
      <c r="G5">
        <v>234900</v>
      </c>
      <c r="H5">
        <v>3</v>
      </c>
      <c r="I5">
        <v>3</v>
      </c>
      <c r="J5" t="s">
        <v>47</v>
      </c>
      <c r="K5">
        <v>1234</v>
      </c>
      <c r="L5">
        <v>9148</v>
      </c>
      <c r="M5">
        <v>1968</v>
      </c>
      <c r="N5">
        <v>1</v>
      </c>
      <c r="O5" t="s">
        <v>39</v>
      </c>
      <c r="P5">
        <v>2</v>
      </c>
      <c r="Q5" t="s">
        <v>40</v>
      </c>
      <c r="V5">
        <v>234900</v>
      </c>
      <c r="Y5" t="s">
        <v>54</v>
      </c>
      <c r="Z5" t="s">
        <v>42</v>
      </c>
      <c r="AA5">
        <v>16044455</v>
      </c>
      <c r="AB5" t="s">
        <v>55</v>
      </c>
      <c r="AC5" t="s">
        <v>44</v>
      </c>
      <c r="AD5" t="s">
        <v>45</v>
      </c>
      <c r="AE5">
        <v>38.6006663</v>
      </c>
      <c r="AF5">
        <v>-90.495984800000002</v>
      </c>
      <c r="AG5" t="b">
        <v>0</v>
      </c>
    </row>
    <row r="6" spans="1:33" x14ac:dyDescent="0.15">
      <c r="A6" t="s">
        <v>33</v>
      </c>
      <c r="B6" t="s">
        <v>34</v>
      </c>
      <c r="C6" t="s">
        <v>56</v>
      </c>
      <c r="D6" t="s">
        <v>36</v>
      </c>
      <c r="E6" t="s">
        <v>37</v>
      </c>
      <c r="F6">
        <v>63011</v>
      </c>
      <c r="G6">
        <v>345900</v>
      </c>
      <c r="H6">
        <v>4</v>
      </c>
      <c r="I6">
        <v>3</v>
      </c>
      <c r="J6" t="s">
        <v>57</v>
      </c>
      <c r="K6">
        <v>2279</v>
      </c>
      <c r="L6">
        <v>12632</v>
      </c>
      <c r="M6">
        <v>1985</v>
      </c>
      <c r="N6">
        <v>2</v>
      </c>
      <c r="O6" t="s">
        <v>39</v>
      </c>
      <c r="P6">
        <v>2</v>
      </c>
      <c r="Q6" t="s">
        <v>40</v>
      </c>
      <c r="V6">
        <v>345900</v>
      </c>
      <c r="Y6" t="s">
        <v>58</v>
      </c>
      <c r="Z6" t="s">
        <v>42</v>
      </c>
      <c r="AA6">
        <v>16044626</v>
      </c>
      <c r="AB6" t="s">
        <v>59</v>
      </c>
      <c r="AC6" t="s">
        <v>44</v>
      </c>
      <c r="AD6" t="s">
        <v>45</v>
      </c>
      <c r="AE6">
        <v>38.606681000000002</v>
      </c>
      <c r="AF6">
        <v>-90.580662000000004</v>
      </c>
      <c r="AG6" t="b">
        <v>0</v>
      </c>
    </row>
    <row r="7" spans="1:33" x14ac:dyDescent="0.15">
      <c r="A7" t="s">
        <v>33</v>
      </c>
      <c r="B7" t="s">
        <v>34</v>
      </c>
      <c r="C7" t="s">
        <v>60</v>
      </c>
      <c r="D7" t="s">
        <v>36</v>
      </c>
      <c r="E7" t="s">
        <v>37</v>
      </c>
      <c r="F7">
        <v>63011</v>
      </c>
      <c r="G7">
        <v>394800</v>
      </c>
      <c r="H7">
        <v>4</v>
      </c>
      <c r="I7">
        <v>3</v>
      </c>
      <c r="J7" t="s">
        <v>57</v>
      </c>
      <c r="K7">
        <v>2283</v>
      </c>
      <c r="L7">
        <v>15246</v>
      </c>
      <c r="M7">
        <v>1985</v>
      </c>
      <c r="N7">
        <v>2</v>
      </c>
      <c r="O7" t="s">
        <v>39</v>
      </c>
      <c r="P7">
        <v>2</v>
      </c>
      <c r="Q7" t="s">
        <v>40</v>
      </c>
      <c r="R7" s="1">
        <v>42547</v>
      </c>
      <c r="S7" s="2">
        <v>0.58333333333333337</v>
      </c>
      <c r="T7" s="2">
        <v>0.66666666666666663</v>
      </c>
      <c r="V7">
        <v>394800</v>
      </c>
      <c r="W7" s="1">
        <v>41758</v>
      </c>
      <c r="X7">
        <v>294500</v>
      </c>
      <c r="Y7" t="s">
        <v>61</v>
      </c>
      <c r="Z7" t="s">
        <v>42</v>
      </c>
      <c r="AA7">
        <v>16044597</v>
      </c>
      <c r="AB7" t="s">
        <v>59</v>
      </c>
      <c r="AC7" t="s">
        <v>44</v>
      </c>
      <c r="AD7" t="s">
        <v>45</v>
      </c>
      <c r="AE7">
        <v>38.605530999999999</v>
      </c>
      <c r="AF7">
        <v>-90.580121000000005</v>
      </c>
      <c r="AG7" t="b">
        <v>0</v>
      </c>
    </row>
    <row r="8" spans="1:33" x14ac:dyDescent="0.15">
      <c r="A8" t="s">
        <v>33</v>
      </c>
      <c r="B8" t="s">
        <v>34</v>
      </c>
      <c r="C8" t="s">
        <v>62</v>
      </c>
      <c r="D8" t="s">
        <v>36</v>
      </c>
      <c r="E8" t="s">
        <v>37</v>
      </c>
      <c r="F8">
        <v>63011</v>
      </c>
      <c r="G8">
        <v>389900</v>
      </c>
      <c r="H8">
        <v>5</v>
      </c>
      <c r="I8">
        <v>4</v>
      </c>
      <c r="J8" t="s">
        <v>47</v>
      </c>
      <c r="K8">
        <v>2908</v>
      </c>
      <c r="L8">
        <v>14375</v>
      </c>
      <c r="M8">
        <v>1967</v>
      </c>
      <c r="N8">
        <v>2</v>
      </c>
      <c r="O8" t="s">
        <v>39</v>
      </c>
      <c r="P8">
        <v>2</v>
      </c>
      <c r="Q8" t="s">
        <v>40</v>
      </c>
      <c r="R8" s="1">
        <v>42547</v>
      </c>
      <c r="S8" s="2">
        <v>0.54166666666666663</v>
      </c>
      <c r="T8" s="2">
        <v>0.625</v>
      </c>
      <c r="V8">
        <v>389900</v>
      </c>
      <c r="Y8" t="s">
        <v>63</v>
      </c>
      <c r="Z8" t="s">
        <v>42</v>
      </c>
      <c r="AA8">
        <v>16044549</v>
      </c>
      <c r="AB8" t="s">
        <v>64</v>
      </c>
      <c r="AC8" t="s">
        <v>44</v>
      </c>
      <c r="AD8" t="s">
        <v>45</v>
      </c>
      <c r="AE8">
        <v>38.607477000000003</v>
      </c>
      <c r="AF8">
        <v>-90.516350000000003</v>
      </c>
      <c r="AG8" t="b">
        <v>0</v>
      </c>
    </row>
    <row r="9" spans="1:33" x14ac:dyDescent="0.15">
      <c r="A9" t="s">
        <v>33</v>
      </c>
      <c r="B9" t="s">
        <v>34</v>
      </c>
      <c r="C9" t="s">
        <v>74</v>
      </c>
      <c r="D9" t="s">
        <v>75</v>
      </c>
      <c r="E9" t="s">
        <v>37</v>
      </c>
      <c r="F9">
        <v>63011</v>
      </c>
      <c r="G9">
        <v>354900</v>
      </c>
      <c r="H9">
        <v>4</v>
      </c>
      <c r="I9">
        <v>4</v>
      </c>
      <c r="J9" t="s">
        <v>38</v>
      </c>
      <c r="K9">
        <v>2090</v>
      </c>
      <c r="L9">
        <v>10019</v>
      </c>
      <c r="M9">
        <v>1984</v>
      </c>
      <c r="N9">
        <v>2</v>
      </c>
      <c r="O9" t="s">
        <v>39</v>
      </c>
      <c r="P9">
        <v>3</v>
      </c>
      <c r="Q9" t="s">
        <v>40</v>
      </c>
      <c r="R9" s="1">
        <v>42547</v>
      </c>
      <c r="S9" s="2">
        <v>0.54166666666666663</v>
      </c>
      <c r="T9" s="2">
        <v>0.625</v>
      </c>
      <c r="V9">
        <v>354900</v>
      </c>
      <c r="Y9" t="s">
        <v>76</v>
      </c>
      <c r="Z9" t="s">
        <v>42</v>
      </c>
      <c r="AA9">
        <v>16043813</v>
      </c>
      <c r="AB9" t="s">
        <v>49</v>
      </c>
      <c r="AC9" t="s">
        <v>44</v>
      </c>
      <c r="AD9" t="s">
        <v>45</v>
      </c>
      <c r="AE9">
        <v>38.589691000000002</v>
      </c>
      <c r="AF9">
        <v>-90.622725000000003</v>
      </c>
      <c r="AG9" t="b">
        <v>0</v>
      </c>
    </row>
    <row r="10" spans="1:33" x14ac:dyDescent="0.15">
      <c r="A10" t="s">
        <v>33</v>
      </c>
      <c r="B10" t="s">
        <v>34</v>
      </c>
      <c r="C10" t="s">
        <v>77</v>
      </c>
      <c r="D10" t="s">
        <v>71</v>
      </c>
      <c r="E10" t="s">
        <v>37</v>
      </c>
      <c r="F10">
        <v>63011</v>
      </c>
      <c r="G10">
        <v>259900</v>
      </c>
      <c r="H10">
        <v>4</v>
      </c>
      <c r="I10">
        <v>3</v>
      </c>
      <c r="J10" t="s">
        <v>78</v>
      </c>
      <c r="K10">
        <v>2278</v>
      </c>
      <c r="L10">
        <v>13112</v>
      </c>
      <c r="M10">
        <v>1977</v>
      </c>
      <c r="N10">
        <v>2</v>
      </c>
      <c r="O10" t="s">
        <v>39</v>
      </c>
      <c r="P10">
        <v>3</v>
      </c>
      <c r="Q10" t="s">
        <v>40</v>
      </c>
      <c r="V10">
        <v>259900</v>
      </c>
      <c r="Y10" t="s">
        <v>79</v>
      </c>
      <c r="Z10" t="s">
        <v>42</v>
      </c>
      <c r="AA10">
        <v>16044063</v>
      </c>
      <c r="AB10" t="s">
        <v>52</v>
      </c>
      <c r="AC10" t="s">
        <v>44</v>
      </c>
      <c r="AD10" t="s">
        <v>45</v>
      </c>
      <c r="AE10">
        <v>38.593622000000003</v>
      </c>
      <c r="AF10">
        <v>-90.606742999999994</v>
      </c>
      <c r="AG10" t="b">
        <v>0</v>
      </c>
    </row>
    <row r="11" spans="1:33" x14ac:dyDescent="0.15">
      <c r="A11" t="s">
        <v>33</v>
      </c>
      <c r="B11" t="s">
        <v>34</v>
      </c>
      <c r="C11" t="s">
        <v>85</v>
      </c>
      <c r="D11" t="s">
        <v>36</v>
      </c>
      <c r="E11" t="s">
        <v>37</v>
      </c>
      <c r="F11">
        <v>63011</v>
      </c>
      <c r="G11">
        <v>255000</v>
      </c>
      <c r="H11">
        <v>3</v>
      </c>
      <c r="I11">
        <v>3</v>
      </c>
      <c r="J11" t="s">
        <v>47</v>
      </c>
      <c r="L11">
        <v>10367</v>
      </c>
      <c r="M11">
        <v>1970</v>
      </c>
      <c r="N11">
        <v>2</v>
      </c>
      <c r="O11" t="s">
        <v>39</v>
      </c>
      <c r="P11">
        <v>3</v>
      </c>
      <c r="Q11" t="s">
        <v>40</v>
      </c>
      <c r="R11" s="1">
        <v>42547</v>
      </c>
      <c r="S11" s="2">
        <v>0.54166666666666663</v>
      </c>
      <c r="T11" s="2">
        <v>0.625</v>
      </c>
      <c r="V11">
        <v>255000</v>
      </c>
      <c r="W11" s="1">
        <v>41736</v>
      </c>
      <c r="X11">
        <v>238000</v>
      </c>
      <c r="Y11" t="s">
        <v>86</v>
      </c>
      <c r="Z11" t="s">
        <v>42</v>
      </c>
      <c r="AA11">
        <v>16043842</v>
      </c>
      <c r="AB11" t="s">
        <v>87</v>
      </c>
      <c r="AC11" t="s">
        <v>44</v>
      </c>
      <c r="AD11" t="s">
        <v>45</v>
      </c>
      <c r="AE11">
        <v>38.610925999999999</v>
      </c>
      <c r="AF11">
        <v>-90.515319000000005</v>
      </c>
      <c r="AG11" t="b">
        <v>0</v>
      </c>
    </row>
    <row r="12" spans="1:33" x14ac:dyDescent="0.15">
      <c r="A12" t="s">
        <v>33</v>
      </c>
      <c r="B12" t="s">
        <v>34</v>
      </c>
      <c r="C12" t="s">
        <v>88</v>
      </c>
      <c r="D12" t="s">
        <v>36</v>
      </c>
      <c r="E12" t="s">
        <v>37</v>
      </c>
      <c r="F12">
        <v>63011</v>
      </c>
      <c r="G12">
        <v>379000</v>
      </c>
      <c r="H12">
        <v>4</v>
      </c>
      <c r="I12">
        <v>4</v>
      </c>
      <c r="J12" t="s">
        <v>38</v>
      </c>
      <c r="K12">
        <v>2878</v>
      </c>
      <c r="L12">
        <v>10019</v>
      </c>
      <c r="M12">
        <v>1989</v>
      </c>
      <c r="N12">
        <v>2</v>
      </c>
      <c r="O12" t="s">
        <v>39</v>
      </c>
      <c r="P12">
        <v>4</v>
      </c>
      <c r="Q12" t="s">
        <v>40</v>
      </c>
      <c r="R12" s="1">
        <v>42547</v>
      </c>
      <c r="S12" s="2">
        <v>0.54166666666666663</v>
      </c>
      <c r="T12" s="2">
        <v>0.625</v>
      </c>
      <c r="V12">
        <v>379000</v>
      </c>
      <c r="Y12" t="s">
        <v>89</v>
      </c>
      <c r="Z12" t="s">
        <v>42</v>
      </c>
      <c r="AA12">
        <v>16043906</v>
      </c>
      <c r="AB12" t="s">
        <v>73</v>
      </c>
      <c r="AC12" t="s">
        <v>44</v>
      </c>
      <c r="AD12" t="s">
        <v>45</v>
      </c>
      <c r="AE12">
        <v>38.594620900000002</v>
      </c>
      <c r="AF12">
        <v>-90.6104919</v>
      </c>
      <c r="AG12" t="b">
        <v>0</v>
      </c>
    </row>
    <row r="13" spans="1:33" x14ac:dyDescent="0.15">
      <c r="A13" t="s">
        <v>33</v>
      </c>
      <c r="B13" t="s">
        <v>34</v>
      </c>
      <c r="C13" t="s">
        <v>90</v>
      </c>
      <c r="D13" t="s">
        <v>36</v>
      </c>
      <c r="E13" t="s">
        <v>37</v>
      </c>
      <c r="F13">
        <v>63011</v>
      </c>
      <c r="G13">
        <v>639900</v>
      </c>
      <c r="H13">
        <v>4</v>
      </c>
      <c r="I13">
        <v>5</v>
      </c>
      <c r="J13" t="s">
        <v>47</v>
      </c>
      <c r="K13">
        <v>2770</v>
      </c>
      <c r="L13">
        <v>27007</v>
      </c>
      <c r="M13">
        <v>1994</v>
      </c>
      <c r="N13">
        <v>3</v>
      </c>
      <c r="O13" t="s">
        <v>39</v>
      </c>
      <c r="P13">
        <v>4</v>
      </c>
      <c r="Q13" t="s">
        <v>40</v>
      </c>
      <c r="V13">
        <v>639900</v>
      </c>
      <c r="W13" s="1">
        <v>41831</v>
      </c>
      <c r="X13">
        <v>475000</v>
      </c>
      <c r="Y13" t="s">
        <v>91</v>
      </c>
      <c r="Z13" t="s">
        <v>42</v>
      </c>
      <c r="AA13">
        <v>16043566</v>
      </c>
      <c r="AB13" t="s">
        <v>49</v>
      </c>
      <c r="AC13" t="s">
        <v>44</v>
      </c>
      <c r="AD13" t="s">
        <v>45</v>
      </c>
      <c r="AE13">
        <v>38.619363</v>
      </c>
      <c r="AF13">
        <v>-90.509568999999999</v>
      </c>
      <c r="AG13" t="b">
        <v>0</v>
      </c>
    </row>
    <row r="14" spans="1:33" x14ac:dyDescent="0.15">
      <c r="A14" t="s">
        <v>33</v>
      </c>
      <c r="B14" t="s">
        <v>34</v>
      </c>
      <c r="C14" t="s">
        <v>92</v>
      </c>
      <c r="D14" t="s">
        <v>36</v>
      </c>
      <c r="E14" t="s">
        <v>37</v>
      </c>
      <c r="F14">
        <v>63011</v>
      </c>
      <c r="G14">
        <v>204900</v>
      </c>
      <c r="H14">
        <v>3</v>
      </c>
      <c r="I14">
        <v>2</v>
      </c>
      <c r="J14" t="s">
        <v>57</v>
      </c>
      <c r="K14">
        <v>1131</v>
      </c>
      <c r="L14">
        <v>48787</v>
      </c>
      <c r="M14">
        <v>1960</v>
      </c>
      <c r="N14">
        <v>2</v>
      </c>
      <c r="O14" t="s">
        <v>39</v>
      </c>
      <c r="P14">
        <v>5</v>
      </c>
      <c r="Q14" t="s">
        <v>40</v>
      </c>
      <c r="V14">
        <v>204900</v>
      </c>
      <c r="Y14" t="s">
        <v>93</v>
      </c>
      <c r="Z14" t="s">
        <v>42</v>
      </c>
      <c r="AA14">
        <v>16042876</v>
      </c>
      <c r="AB14" t="s">
        <v>49</v>
      </c>
      <c r="AC14" t="s">
        <v>44</v>
      </c>
      <c r="AD14" t="s">
        <v>45</v>
      </c>
      <c r="AE14">
        <v>38.597565000000003</v>
      </c>
      <c r="AF14">
        <v>-90.543946000000005</v>
      </c>
      <c r="AG14" t="b">
        <v>0</v>
      </c>
    </row>
    <row r="15" spans="1:33" x14ac:dyDescent="0.15">
      <c r="A15" t="s">
        <v>33</v>
      </c>
      <c r="B15" t="s">
        <v>34</v>
      </c>
      <c r="C15" t="s">
        <v>94</v>
      </c>
      <c r="D15" t="s">
        <v>75</v>
      </c>
      <c r="E15" t="s">
        <v>37</v>
      </c>
      <c r="F15">
        <v>63011</v>
      </c>
      <c r="G15">
        <v>549900</v>
      </c>
      <c r="H15">
        <v>4</v>
      </c>
      <c r="I15">
        <v>4</v>
      </c>
      <c r="J15" t="s">
        <v>38</v>
      </c>
      <c r="K15">
        <v>2828</v>
      </c>
      <c r="L15">
        <v>295772</v>
      </c>
      <c r="M15">
        <v>1971</v>
      </c>
      <c r="N15">
        <v>3</v>
      </c>
      <c r="P15">
        <v>7</v>
      </c>
      <c r="Q15" t="s">
        <v>40</v>
      </c>
      <c r="V15">
        <v>549900</v>
      </c>
      <c r="Y15" t="s">
        <v>95</v>
      </c>
      <c r="Z15" t="s">
        <v>42</v>
      </c>
      <c r="AA15">
        <v>16039130</v>
      </c>
      <c r="AB15" t="s">
        <v>64</v>
      </c>
      <c r="AC15" t="s">
        <v>44</v>
      </c>
      <c r="AD15" t="s">
        <v>45</v>
      </c>
      <c r="AE15">
        <v>38.614587</v>
      </c>
      <c r="AF15">
        <v>-90.616045999999997</v>
      </c>
      <c r="AG15" t="b">
        <v>0</v>
      </c>
    </row>
    <row r="16" spans="1:33" x14ac:dyDescent="0.15">
      <c r="A16" t="s">
        <v>33</v>
      </c>
      <c r="B16" t="s">
        <v>34</v>
      </c>
      <c r="C16" t="s">
        <v>96</v>
      </c>
      <c r="D16" t="s">
        <v>36</v>
      </c>
      <c r="E16" t="s">
        <v>37</v>
      </c>
      <c r="F16">
        <v>63011</v>
      </c>
      <c r="G16">
        <v>205000</v>
      </c>
      <c r="H16">
        <v>4</v>
      </c>
      <c r="I16">
        <v>2</v>
      </c>
      <c r="J16" t="s">
        <v>47</v>
      </c>
      <c r="K16">
        <v>1451</v>
      </c>
      <c r="L16">
        <v>24481</v>
      </c>
      <c r="M16">
        <v>1966</v>
      </c>
      <c r="N16">
        <v>2</v>
      </c>
      <c r="O16" t="s">
        <v>39</v>
      </c>
      <c r="P16">
        <v>8</v>
      </c>
      <c r="Q16" t="s">
        <v>40</v>
      </c>
      <c r="V16">
        <v>205000</v>
      </c>
      <c r="W16" s="1">
        <v>40396</v>
      </c>
      <c r="X16">
        <v>188250</v>
      </c>
      <c r="Y16" t="s">
        <v>97</v>
      </c>
      <c r="Z16" t="s">
        <v>42</v>
      </c>
      <c r="AA16">
        <v>16042599</v>
      </c>
      <c r="AB16" t="s">
        <v>49</v>
      </c>
      <c r="AC16" t="s">
        <v>44</v>
      </c>
      <c r="AD16" t="s">
        <v>45</v>
      </c>
      <c r="AE16">
        <v>38.601480000000002</v>
      </c>
      <c r="AF16">
        <v>-90.5003569</v>
      </c>
      <c r="AG16" t="b">
        <v>0</v>
      </c>
    </row>
    <row r="17" spans="1:33" x14ac:dyDescent="0.15">
      <c r="A17" t="s">
        <v>33</v>
      </c>
      <c r="B17" t="s">
        <v>34</v>
      </c>
      <c r="C17" t="s">
        <v>98</v>
      </c>
      <c r="D17" t="s">
        <v>75</v>
      </c>
      <c r="E17" t="s">
        <v>37</v>
      </c>
      <c r="F17">
        <v>63011</v>
      </c>
      <c r="G17">
        <v>264900</v>
      </c>
      <c r="H17">
        <v>3</v>
      </c>
      <c r="I17">
        <v>2</v>
      </c>
      <c r="J17" t="s">
        <v>38</v>
      </c>
      <c r="K17">
        <v>1652</v>
      </c>
      <c r="L17">
        <v>16553</v>
      </c>
      <c r="M17">
        <v>1988</v>
      </c>
      <c r="N17">
        <v>2</v>
      </c>
      <c r="O17" t="s">
        <v>39</v>
      </c>
      <c r="P17">
        <v>8</v>
      </c>
      <c r="Q17" t="s">
        <v>40</v>
      </c>
      <c r="V17">
        <v>264900</v>
      </c>
      <c r="Y17" t="s">
        <v>99</v>
      </c>
      <c r="Z17" t="s">
        <v>42</v>
      </c>
      <c r="AA17">
        <v>16042990</v>
      </c>
      <c r="AB17" t="s">
        <v>49</v>
      </c>
      <c r="AC17" t="s">
        <v>44</v>
      </c>
      <c r="AD17" t="s">
        <v>45</v>
      </c>
      <c r="AE17">
        <v>38.587885</v>
      </c>
      <c r="AF17">
        <v>-90.630763000000002</v>
      </c>
      <c r="AG17" t="b">
        <v>0</v>
      </c>
    </row>
    <row r="18" spans="1:33" x14ac:dyDescent="0.15">
      <c r="A18" t="s">
        <v>33</v>
      </c>
      <c r="B18" t="s">
        <v>34</v>
      </c>
      <c r="C18" t="s">
        <v>103</v>
      </c>
      <c r="D18" t="s">
        <v>36</v>
      </c>
      <c r="E18" t="s">
        <v>37</v>
      </c>
      <c r="F18">
        <v>63011</v>
      </c>
      <c r="G18">
        <v>339900</v>
      </c>
      <c r="H18">
        <v>5</v>
      </c>
      <c r="I18">
        <v>3</v>
      </c>
      <c r="J18" t="s">
        <v>47</v>
      </c>
      <c r="K18">
        <v>2261</v>
      </c>
      <c r="L18">
        <v>10716</v>
      </c>
      <c r="M18">
        <v>1970</v>
      </c>
      <c r="N18">
        <v>2</v>
      </c>
      <c r="O18" t="s">
        <v>39</v>
      </c>
      <c r="P18">
        <v>11</v>
      </c>
      <c r="Q18" t="s">
        <v>40</v>
      </c>
      <c r="V18">
        <v>339900</v>
      </c>
      <c r="Y18" t="s">
        <v>104</v>
      </c>
      <c r="Z18" t="s">
        <v>42</v>
      </c>
      <c r="AA18">
        <v>16041765</v>
      </c>
      <c r="AB18" t="s">
        <v>49</v>
      </c>
      <c r="AC18" t="s">
        <v>44</v>
      </c>
      <c r="AD18" t="s">
        <v>45</v>
      </c>
      <c r="AE18">
        <v>38.613880999999999</v>
      </c>
      <c r="AF18">
        <v>-90.507288000000003</v>
      </c>
      <c r="AG18" t="b">
        <v>0</v>
      </c>
    </row>
    <row r="19" spans="1:33" x14ac:dyDescent="0.15">
      <c r="A19" t="s">
        <v>33</v>
      </c>
      <c r="B19" t="s">
        <v>34</v>
      </c>
      <c r="C19" t="s">
        <v>105</v>
      </c>
      <c r="D19" t="s">
        <v>36</v>
      </c>
      <c r="E19" t="s">
        <v>37</v>
      </c>
      <c r="F19">
        <v>63011</v>
      </c>
      <c r="G19">
        <v>349500</v>
      </c>
      <c r="H19">
        <v>4</v>
      </c>
      <c r="I19">
        <v>3</v>
      </c>
      <c r="J19" t="s">
        <v>57</v>
      </c>
      <c r="K19">
        <v>2457</v>
      </c>
      <c r="L19">
        <v>11456</v>
      </c>
      <c r="M19">
        <v>1973</v>
      </c>
      <c r="N19">
        <v>2</v>
      </c>
      <c r="P19">
        <v>12</v>
      </c>
      <c r="Q19" t="s">
        <v>40</v>
      </c>
      <c r="R19" s="1">
        <v>42547</v>
      </c>
      <c r="S19" s="2">
        <v>0.54166666666666663</v>
      </c>
      <c r="T19" s="2">
        <v>0.625</v>
      </c>
      <c r="U19" s="1">
        <v>42542</v>
      </c>
      <c r="V19">
        <v>359500</v>
      </c>
      <c r="Y19" t="s">
        <v>106</v>
      </c>
      <c r="Z19" t="s">
        <v>42</v>
      </c>
      <c r="AA19">
        <v>16041365</v>
      </c>
      <c r="AB19" t="s">
        <v>102</v>
      </c>
      <c r="AC19" t="s">
        <v>44</v>
      </c>
      <c r="AD19" t="s">
        <v>45</v>
      </c>
      <c r="AE19">
        <v>38.615957999999999</v>
      </c>
      <c r="AF19">
        <v>-90.577618999999999</v>
      </c>
      <c r="AG19" t="b">
        <v>0</v>
      </c>
    </row>
    <row r="20" spans="1:33" x14ac:dyDescent="0.15">
      <c r="A20" t="s">
        <v>33</v>
      </c>
      <c r="B20" t="s">
        <v>34</v>
      </c>
      <c r="C20" t="s">
        <v>107</v>
      </c>
      <c r="D20" t="s">
        <v>36</v>
      </c>
      <c r="E20" t="s">
        <v>37</v>
      </c>
      <c r="F20">
        <v>63011</v>
      </c>
      <c r="G20">
        <v>375000</v>
      </c>
      <c r="H20">
        <v>4</v>
      </c>
      <c r="I20">
        <v>4</v>
      </c>
      <c r="J20" t="s">
        <v>38</v>
      </c>
      <c r="K20">
        <v>2608</v>
      </c>
      <c r="L20">
        <v>31102</v>
      </c>
      <c r="M20">
        <v>1980</v>
      </c>
      <c r="N20">
        <v>2</v>
      </c>
      <c r="O20" t="s">
        <v>39</v>
      </c>
      <c r="P20">
        <v>14</v>
      </c>
      <c r="Q20" t="s">
        <v>40</v>
      </c>
      <c r="R20" s="1">
        <v>42547</v>
      </c>
      <c r="S20" s="2">
        <v>0.54166666666666663</v>
      </c>
      <c r="T20" s="2">
        <v>0.625</v>
      </c>
      <c r="V20">
        <v>375000</v>
      </c>
      <c r="Y20" t="s">
        <v>108</v>
      </c>
      <c r="Z20" t="s">
        <v>42</v>
      </c>
      <c r="AA20">
        <v>16041045</v>
      </c>
      <c r="AB20" t="s">
        <v>49</v>
      </c>
      <c r="AC20" t="s">
        <v>44</v>
      </c>
      <c r="AD20" t="s">
        <v>45</v>
      </c>
      <c r="AE20">
        <v>38.598252000000002</v>
      </c>
      <c r="AF20">
        <v>-90.622844999999998</v>
      </c>
      <c r="AG20" t="b">
        <v>0</v>
      </c>
    </row>
    <row r="21" spans="1:33" x14ac:dyDescent="0.15">
      <c r="A21" t="s">
        <v>33</v>
      </c>
      <c r="B21" t="s">
        <v>34</v>
      </c>
      <c r="C21" t="s">
        <v>109</v>
      </c>
      <c r="D21" t="s">
        <v>36</v>
      </c>
      <c r="E21" t="s">
        <v>37</v>
      </c>
      <c r="F21">
        <v>63011</v>
      </c>
      <c r="G21">
        <v>954000</v>
      </c>
      <c r="H21">
        <v>4</v>
      </c>
      <c r="I21">
        <v>5</v>
      </c>
      <c r="J21" t="s">
        <v>47</v>
      </c>
      <c r="K21">
        <v>4250</v>
      </c>
      <c r="L21">
        <v>9148</v>
      </c>
      <c r="M21">
        <v>2015</v>
      </c>
      <c r="N21">
        <v>3</v>
      </c>
      <c r="O21" t="s">
        <v>39</v>
      </c>
      <c r="P21">
        <v>15</v>
      </c>
      <c r="Q21" t="s">
        <v>40</v>
      </c>
      <c r="U21" s="1">
        <v>42544</v>
      </c>
      <c r="V21">
        <v>965000</v>
      </c>
      <c r="Y21" t="s">
        <v>110</v>
      </c>
      <c r="Z21" t="s">
        <v>42</v>
      </c>
      <c r="AA21">
        <v>16040178</v>
      </c>
      <c r="AB21" t="s">
        <v>111</v>
      </c>
      <c r="AC21" t="s">
        <v>44</v>
      </c>
      <c r="AD21" t="s">
        <v>45</v>
      </c>
      <c r="AE21">
        <v>38.620251000000003</v>
      </c>
      <c r="AF21">
        <v>-90.566376000000005</v>
      </c>
      <c r="AG21" t="b">
        <v>0</v>
      </c>
    </row>
    <row r="22" spans="1:33" x14ac:dyDescent="0.15">
      <c r="A22" t="s">
        <v>33</v>
      </c>
      <c r="B22" t="s">
        <v>34</v>
      </c>
      <c r="C22" t="s">
        <v>112</v>
      </c>
      <c r="D22" t="s">
        <v>36</v>
      </c>
      <c r="E22" t="s">
        <v>37</v>
      </c>
      <c r="F22">
        <v>63011</v>
      </c>
      <c r="G22">
        <v>405000</v>
      </c>
      <c r="H22">
        <v>4</v>
      </c>
      <c r="I22">
        <v>4</v>
      </c>
      <c r="J22" t="s">
        <v>38</v>
      </c>
      <c r="K22">
        <v>2712</v>
      </c>
      <c r="L22">
        <v>10454</v>
      </c>
      <c r="M22">
        <v>1989</v>
      </c>
      <c r="N22">
        <v>2</v>
      </c>
      <c r="O22" t="s">
        <v>39</v>
      </c>
      <c r="P22">
        <v>15</v>
      </c>
      <c r="Q22" t="s">
        <v>40</v>
      </c>
      <c r="R22" s="1">
        <v>42547</v>
      </c>
      <c r="S22" s="2">
        <v>0.54166666666666663</v>
      </c>
      <c r="T22" s="2">
        <v>0.625</v>
      </c>
      <c r="V22">
        <v>405000</v>
      </c>
      <c r="W22" s="1">
        <v>38974</v>
      </c>
      <c r="X22">
        <v>382000</v>
      </c>
      <c r="Y22" t="s">
        <v>113</v>
      </c>
      <c r="Z22" t="s">
        <v>42</v>
      </c>
      <c r="AA22">
        <v>16037798</v>
      </c>
      <c r="AB22" t="s">
        <v>49</v>
      </c>
      <c r="AC22" t="s">
        <v>44</v>
      </c>
      <c r="AD22" t="s">
        <v>45</v>
      </c>
      <c r="AE22">
        <v>38.603355000000001</v>
      </c>
      <c r="AF22">
        <v>-90.605768999999995</v>
      </c>
      <c r="AG22" t="b">
        <v>0</v>
      </c>
    </row>
    <row r="23" spans="1:33" x14ac:dyDescent="0.15">
      <c r="A23" t="s">
        <v>33</v>
      </c>
      <c r="B23" t="s">
        <v>34</v>
      </c>
      <c r="C23" t="s">
        <v>114</v>
      </c>
      <c r="D23" t="s">
        <v>36</v>
      </c>
      <c r="E23" t="s">
        <v>37</v>
      </c>
      <c r="F23">
        <v>63011</v>
      </c>
      <c r="G23">
        <v>719174</v>
      </c>
      <c r="H23">
        <v>4</v>
      </c>
      <c r="I23">
        <v>4</v>
      </c>
      <c r="J23" t="s">
        <v>57</v>
      </c>
      <c r="K23">
        <v>4015</v>
      </c>
      <c r="N23">
        <v>3</v>
      </c>
      <c r="O23" t="s">
        <v>39</v>
      </c>
      <c r="P23">
        <v>15</v>
      </c>
      <c r="Q23" t="s">
        <v>40</v>
      </c>
      <c r="V23">
        <v>719174</v>
      </c>
      <c r="Y23" t="s">
        <v>115</v>
      </c>
      <c r="Z23" t="s">
        <v>42</v>
      </c>
      <c r="AA23">
        <v>16040801</v>
      </c>
      <c r="AB23" t="s">
        <v>116</v>
      </c>
      <c r="AC23" t="s">
        <v>44</v>
      </c>
      <c r="AD23" t="s">
        <v>45</v>
      </c>
      <c r="AE23">
        <v>38.599648999999999</v>
      </c>
      <c r="AF23">
        <v>-90.551468</v>
      </c>
      <c r="AG23" t="b">
        <v>0</v>
      </c>
    </row>
    <row r="24" spans="1:33" x14ac:dyDescent="0.15">
      <c r="A24" t="s">
        <v>33</v>
      </c>
      <c r="B24" t="s">
        <v>34</v>
      </c>
      <c r="C24" t="s">
        <v>117</v>
      </c>
      <c r="D24" t="s">
        <v>36</v>
      </c>
      <c r="E24" t="s">
        <v>37</v>
      </c>
      <c r="F24">
        <v>63011</v>
      </c>
      <c r="G24">
        <v>239900</v>
      </c>
      <c r="H24">
        <v>3</v>
      </c>
      <c r="I24">
        <v>2</v>
      </c>
      <c r="J24" t="s">
        <v>47</v>
      </c>
      <c r="K24">
        <v>1701</v>
      </c>
      <c r="L24">
        <v>17250</v>
      </c>
      <c r="M24">
        <v>1966</v>
      </c>
      <c r="N24">
        <v>2</v>
      </c>
      <c r="O24" t="s">
        <v>39</v>
      </c>
      <c r="P24">
        <v>16</v>
      </c>
      <c r="Q24" t="s">
        <v>40</v>
      </c>
      <c r="V24">
        <v>239900</v>
      </c>
      <c r="W24" s="1">
        <v>41796</v>
      </c>
      <c r="X24">
        <v>220000</v>
      </c>
      <c r="Y24" t="s">
        <v>118</v>
      </c>
      <c r="Z24" t="s">
        <v>42</v>
      </c>
      <c r="AA24">
        <v>16040487</v>
      </c>
      <c r="AB24" t="s">
        <v>68</v>
      </c>
      <c r="AC24" t="s">
        <v>44</v>
      </c>
      <c r="AD24" t="s">
        <v>45</v>
      </c>
      <c r="AE24">
        <v>38.614275900000003</v>
      </c>
      <c r="AF24">
        <v>-90.523525000000006</v>
      </c>
      <c r="AG24" t="b">
        <v>0</v>
      </c>
    </row>
    <row r="25" spans="1:33" x14ac:dyDescent="0.15">
      <c r="A25" t="s">
        <v>33</v>
      </c>
      <c r="B25" t="s">
        <v>34</v>
      </c>
      <c r="C25" t="s">
        <v>123</v>
      </c>
      <c r="D25" t="s">
        <v>36</v>
      </c>
      <c r="E25" t="s">
        <v>37</v>
      </c>
      <c r="F25">
        <v>63011</v>
      </c>
      <c r="G25">
        <v>207000</v>
      </c>
      <c r="H25">
        <v>3</v>
      </c>
      <c r="I25">
        <v>3</v>
      </c>
      <c r="J25" t="s">
        <v>47</v>
      </c>
      <c r="K25">
        <v>1330</v>
      </c>
      <c r="L25">
        <v>15507</v>
      </c>
      <c r="M25">
        <v>1966</v>
      </c>
      <c r="N25">
        <v>2</v>
      </c>
      <c r="O25" t="s">
        <v>39</v>
      </c>
      <c r="P25">
        <v>17</v>
      </c>
      <c r="Q25" t="s">
        <v>40</v>
      </c>
      <c r="V25">
        <v>207000</v>
      </c>
      <c r="W25" s="1">
        <v>38679</v>
      </c>
      <c r="X25">
        <v>176000</v>
      </c>
      <c r="Y25" t="s">
        <v>124</v>
      </c>
      <c r="Z25" t="s">
        <v>42</v>
      </c>
      <c r="AA25">
        <v>16040291</v>
      </c>
      <c r="AB25" t="s">
        <v>125</v>
      </c>
      <c r="AC25" t="s">
        <v>44</v>
      </c>
      <c r="AD25" t="s">
        <v>45</v>
      </c>
      <c r="AE25">
        <v>38.602949000000002</v>
      </c>
      <c r="AF25">
        <v>-90.525323</v>
      </c>
      <c r="AG25" t="b">
        <v>0</v>
      </c>
    </row>
    <row r="26" spans="1:33" x14ac:dyDescent="0.15">
      <c r="A26" t="s">
        <v>33</v>
      </c>
      <c r="B26" t="s">
        <v>34</v>
      </c>
      <c r="C26" t="s">
        <v>128</v>
      </c>
      <c r="D26" t="s">
        <v>36</v>
      </c>
      <c r="E26" t="s">
        <v>37</v>
      </c>
      <c r="F26">
        <v>63011</v>
      </c>
      <c r="G26">
        <v>342500</v>
      </c>
      <c r="H26">
        <v>4</v>
      </c>
      <c r="I26">
        <v>3</v>
      </c>
      <c r="J26" t="s">
        <v>47</v>
      </c>
      <c r="K26">
        <v>2190</v>
      </c>
      <c r="L26">
        <v>17380</v>
      </c>
      <c r="M26">
        <v>1966</v>
      </c>
      <c r="N26">
        <v>2</v>
      </c>
      <c r="O26" t="s">
        <v>39</v>
      </c>
      <c r="P26">
        <v>17</v>
      </c>
      <c r="Q26" t="s">
        <v>40</v>
      </c>
      <c r="R26" s="1">
        <v>42547</v>
      </c>
      <c r="S26" s="2">
        <v>0.5</v>
      </c>
      <c r="T26" s="2">
        <v>0.58333333333333337</v>
      </c>
      <c r="U26" s="1">
        <v>42544</v>
      </c>
      <c r="V26">
        <v>325000</v>
      </c>
      <c r="Y26" t="s">
        <v>129</v>
      </c>
      <c r="Z26" t="s">
        <v>42</v>
      </c>
      <c r="AA26">
        <v>16025928</v>
      </c>
      <c r="AB26" t="s">
        <v>52</v>
      </c>
      <c r="AC26" t="s">
        <v>44</v>
      </c>
      <c r="AD26" t="s">
        <v>45</v>
      </c>
      <c r="AE26">
        <v>38.606788999999999</v>
      </c>
      <c r="AF26">
        <v>-90.554165999999995</v>
      </c>
      <c r="AG26" t="b">
        <v>0</v>
      </c>
    </row>
    <row r="27" spans="1:33" x14ac:dyDescent="0.15">
      <c r="A27" t="s">
        <v>33</v>
      </c>
      <c r="B27" t="s">
        <v>34</v>
      </c>
      <c r="C27" t="s">
        <v>130</v>
      </c>
      <c r="D27" t="s">
        <v>36</v>
      </c>
      <c r="E27" t="s">
        <v>37</v>
      </c>
      <c r="F27">
        <v>63011</v>
      </c>
      <c r="G27">
        <v>274900</v>
      </c>
      <c r="H27">
        <v>3</v>
      </c>
      <c r="I27">
        <v>3</v>
      </c>
      <c r="J27" t="s">
        <v>47</v>
      </c>
      <c r="K27">
        <v>1608</v>
      </c>
      <c r="L27">
        <v>17032</v>
      </c>
      <c r="M27">
        <v>1975</v>
      </c>
      <c r="N27">
        <v>2</v>
      </c>
      <c r="O27" t="s">
        <v>39</v>
      </c>
      <c r="P27">
        <v>17</v>
      </c>
      <c r="Q27" t="s">
        <v>40</v>
      </c>
      <c r="U27" s="1">
        <v>42536</v>
      </c>
      <c r="V27">
        <v>284900</v>
      </c>
      <c r="Y27" t="s">
        <v>131</v>
      </c>
      <c r="Z27" t="s">
        <v>42</v>
      </c>
      <c r="AA27">
        <v>16038172</v>
      </c>
      <c r="AB27" t="s">
        <v>68</v>
      </c>
      <c r="AC27" t="s">
        <v>44</v>
      </c>
      <c r="AD27" t="s">
        <v>45</v>
      </c>
      <c r="AE27">
        <v>38.617525000000001</v>
      </c>
      <c r="AF27">
        <v>-90.526306000000005</v>
      </c>
      <c r="AG27" t="b">
        <v>0</v>
      </c>
    </row>
    <row r="28" spans="1:33" x14ac:dyDescent="0.15">
      <c r="A28" t="s">
        <v>33</v>
      </c>
      <c r="B28" t="s">
        <v>34</v>
      </c>
      <c r="C28" t="s">
        <v>132</v>
      </c>
      <c r="D28" t="s">
        <v>75</v>
      </c>
      <c r="E28" t="s">
        <v>37</v>
      </c>
      <c r="F28">
        <v>63011</v>
      </c>
      <c r="G28">
        <v>424900</v>
      </c>
      <c r="H28">
        <v>5</v>
      </c>
      <c r="I28">
        <v>4</v>
      </c>
      <c r="J28" t="s">
        <v>38</v>
      </c>
      <c r="K28">
        <v>3428</v>
      </c>
      <c r="L28">
        <v>17424</v>
      </c>
      <c r="M28">
        <v>1999</v>
      </c>
      <c r="N28">
        <v>3</v>
      </c>
      <c r="O28" t="s">
        <v>39</v>
      </c>
      <c r="P28">
        <v>18</v>
      </c>
      <c r="Q28" t="s">
        <v>40</v>
      </c>
      <c r="V28">
        <v>414900</v>
      </c>
      <c r="W28" s="1">
        <v>38142</v>
      </c>
      <c r="X28">
        <v>327500</v>
      </c>
      <c r="Y28" t="s">
        <v>133</v>
      </c>
      <c r="Z28" t="s">
        <v>42</v>
      </c>
      <c r="AA28">
        <v>16039839</v>
      </c>
      <c r="AB28" t="s">
        <v>134</v>
      </c>
      <c r="AC28" t="s">
        <v>44</v>
      </c>
      <c r="AD28" t="s">
        <v>45</v>
      </c>
      <c r="AE28">
        <v>38.596418999999997</v>
      </c>
      <c r="AF28">
        <v>-90.602830999999995</v>
      </c>
      <c r="AG28" t="b">
        <v>0</v>
      </c>
    </row>
    <row r="29" spans="1:33" x14ac:dyDescent="0.15">
      <c r="A29" t="s">
        <v>33</v>
      </c>
      <c r="B29" t="s">
        <v>34</v>
      </c>
      <c r="C29" t="s">
        <v>135</v>
      </c>
      <c r="D29" t="s">
        <v>36</v>
      </c>
      <c r="E29" t="s">
        <v>37</v>
      </c>
      <c r="F29">
        <v>63011</v>
      </c>
      <c r="G29">
        <v>334900</v>
      </c>
      <c r="H29">
        <v>3</v>
      </c>
      <c r="I29">
        <v>3</v>
      </c>
      <c r="J29" t="s">
        <v>47</v>
      </c>
      <c r="K29">
        <v>2107</v>
      </c>
      <c r="N29">
        <v>2</v>
      </c>
      <c r="O29" t="s">
        <v>39</v>
      </c>
      <c r="P29">
        <v>18</v>
      </c>
      <c r="Q29" t="s">
        <v>40</v>
      </c>
      <c r="V29">
        <v>334900</v>
      </c>
      <c r="Y29" t="s">
        <v>136</v>
      </c>
      <c r="Z29" t="s">
        <v>42</v>
      </c>
      <c r="AA29">
        <v>16038971</v>
      </c>
      <c r="AB29" t="s">
        <v>49</v>
      </c>
      <c r="AC29" t="s">
        <v>44</v>
      </c>
      <c r="AD29" t="s">
        <v>45</v>
      </c>
      <c r="AE29">
        <v>38.592990999999998</v>
      </c>
      <c r="AF29">
        <v>-90.539367999999996</v>
      </c>
      <c r="AG29" t="b">
        <v>0</v>
      </c>
    </row>
    <row r="30" spans="1:33" x14ac:dyDescent="0.15">
      <c r="A30" t="s">
        <v>33</v>
      </c>
      <c r="B30" t="s">
        <v>34</v>
      </c>
      <c r="C30" t="s">
        <v>137</v>
      </c>
      <c r="D30" t="s">
        <v>71</v>
      </c>
      <c r="E30" t="s">
        <v>37</v>
      </c>
      <c r="F30">
        <v>63011</v>
      </c>
      <c r="G30">
        <v>258000</v>
      </c>
      <c r="H30">
        <v>3</v>
      </c>
      <c r="I30">
        <v>2</v>
      </c>
      <c r="J30" t="s">
        <v>57</v>
      </c>
      <c r="K30">
        <v>1846</v>
      </c>
      <c r="L30">
        <v>12197</v>
      </c>
      <c r="M30">
        <v>1969</v>
      </c>
      <c r="N30">
        <v>2</v>
      </c>
      <c r="O30" t="s">
        <v>39</v>
      </c>
      <c r="P30">
        <v>18</v>
      </c>
      <c r="Q30" t="s">
        <v>40</v>
      </c>
      <c r="V30">
        <v>258000</v>
      </c>
      <c r="Y30" t="s">
        <v>138</v>
      </c>
      <c r="Z30" t="s">
        <v>42</v>
      </c>
      <c r="AA30">
        <v>16039700</v>
      </c>
      <c r="AB30" t="s">
        <v>49</v>
      </c>
      <c r="AC30" t="s">
        <v>44</v>
      </c>
      <c r="AD30" t="s">
        <v>45</v>
      </c>
      <c r="AE30">
        <v>38.603999999999999</v>
      </c>
      <c r="AF30">
        <v>-90.570358999999996</v>
      </c>
      <c r="AG30" t="b">
        <v>0</v>
      </c>
    </row>
    <row r="31" spans="1:33" x14ac:dyDescent="0.15">
      <c r="A31" t="s">
        <v>33</v>
      </c>
      <c r="B31" t="s">
        <v>34</v>
      </c>
      <c r="C31" t="s">
        <v>139</v>
      </c>
      <c r="D31" t="s">
        <v>36</v>
      </c>
      <c r="E31" t="s">
        <v>37</v>
      </c>
      <c r="F31">
        <v>63011</v>
      </c>
      <c r="G31">
        <v>329900</v>
      </c>
      <c r="H31">
        <v>3</v>
      </c>
      <c r="I31">
        <v>3</v>
      </c>
      <c r="J31" t="s">
        <v>47</v>
      </c>
      <c r="K31">
        <v>2015</v>
      </c>
      <c r="N31">
        <v>2</v>
      </c>
      <c r="O31" t="s">
        <v>39</v>
      </c>
      <c r="P31">
        <v>18</v>
      </c>
      <c r="Q31" t="s">
        <v>40</v>
      </c>
      <c r="V31">
        <v>329900</v>
      </c>
      <c r="Y31" t="s">
        <v>140</v>
      </c>
      <c r="Z31" t="s">
        <v>42</v>
      </c>
      <c r="AA31">
        <v>16038944</v>
      </c>
      <c r="AB31" t="s">
        <v>49</v>
      </c>
      <c r="AC31" t="s">
        <v>44</v>
      </c>
      <c r="AD31" t="s">
        <v>45</v>
      </c>
      <c r="AE31">
        <v>38.592990999999998</v>
      </c>
      <c r="AF31">
        <v>-90.539367999999996</v>
      </c>
      <c r="AG31" t="b">
        <v>0</v>
      </c>
    </row>
    <row r="32" spans="1:33" x14ac:dyDescent="0.15">
      <c r="A32" t="s">
        <v>33</v>
      </c>
      <c r="B32" t="s">
        <v>34</v>
      </c>
      <c r="C32" t="s">
        <v>141</v>
      </c>
      <c r="D32" t="s">
        <v>36</v>
      </c>
      <c r="E32" t="s">
        <v>37</v>
      </c>
      <c r="F32">
        <v>63011</v>
      </c>
      <c r="G32">
        <v>359900</v>
      </c>
      <c r="H32">
        <v>3</v>
      </c>
      <c r="I32">
        <v>3</v>
      </c>
      <c r="J32" t="s">
        <v>47</v>
      </c>
      <c r="K32">
        <v>2079</v>
      </c>
      <c r="N32">
        <v>2</v>
      </c>
      <c r="O32" t="s">
        <v>39</v>
      </c>
      <c r="P32">
        <v>19</v>
      </c>
      <c r="Q32" t="s">
        <v>40</v>
      </c>
      <c r="V32">
        <v>359900</v>
      </c>
      <c r="Y32" t="s">
        <v>142</v>
      </c>
      <c r="Z32" t="s">
        <v>42</v>
      </c>
      <c r="AA32">
        <v>16038509</v>
      </c>
      <c r="AB32" t="s">
        <v>49</v>
      </c>
      <c r="AC32" t="s">
        <v>44</v>
      </c>
      <c r="AD32" t="s">
        <v>45</v>
      </c>
      <c r="AE32">
        <v>38.609229200000001</v>
      </c>
      <c r="AF32">
        <v>-90.534145699999996</v>
      </c>
      <c r="AG32" t="b">
        <v>0</v>
      </c>
    </row>
    <row r="33" spans="1:33" x14ac:dyDescent="0.15">
      <c r="A33" t="s">
        <v>33</v>
      </c>
      <c r="B33" t="s">
        <v>34</v>
      </c>
      <c r="C33" t="s">
        <v>143</v>
      </c>
      <c r="D33" t="s">
        <v>36</v>
      </c>
      <c r="E33" t="s">
        <v>37</v>
      </c>
      <c r="F33">
        <v>63011</v>
      </c>
      <c r="G33">
        <v>339000</v>
      </c>
      <c r="H33">
        <v>0</v>
      </c>
      <c r="I33">
        <v>3</v>
      </c>
      <c r="J33" t="s">
        <v>47</v>
      </c>
      <c r="K33">
        <v>2339</v>
      </c>
      <c r="L33">
        <v>11151</v>
      </c>
      <c r="M33">
        <v>1969</v>
      </c>
      <c r="N33">
        <v>2</v>
      </c>
      <c r="O33" t="s">
        <v>39</v>
      </c>
      <c r="P33">
        <v>19</v>
      </c>
      <c r="Q33" t="s">
        <v>40</v>
      </c>
      <c r="R33" s="1">
        <v>42547</v>
      </c>
      <c r="S33" s="2">
        <v>0.54166666666666663</v>
      </c>
      <c r="T33" s="2">
        <v>0.625</v>
      </c>
      <c r="U33" s="1">
        <v>42545</v>
      </c>
      <c r="V33">
        <v>349000</v>
      </c>
      <c r="Y33" t="s">
        <v>144</v>
      </c>
      <c r="Z33" t="s">
        <v>42</v>
      </c>
      <c r="AA33">
        <v>16039523</v>
      </c>
      <c r="AB33" t="s">
        <v>145</v>
      </c>
      <c r="AC33" t="s">
        <v>44</v>
      </c>
      <c r="AD33" t="s">
        <v>45</v>
      </c>
      <c r="AE33">
        <v>38.613078000000002</v>
      </c>
      <c r="AF33">
        <v>-90.510048999999995</v>
      </c>
      <c r="AG33" t="b">
        <v>0</v>
      </c>
    </row>
    <row r="34" spans="1:33" x14ac:dyDescent="0.15">
      <c r="A34" t="s">
        <v>33</v>
      </c>
      <c r="B34" t="s">
        <v>34</v>
      </c>
      <c r="C34" t="s">
        <v>146</v>
      </c>
      <c r="D34" t="s">
        <v>75</v>
      </c>
      <c r="E34" t="s">
        <v>37</v>
      </c>
      <c r="F34">
        <v>63011</v>
      </c>
      <c r="G34">
        <v>284900</v>
      </c>
      <c r="H34">
        <v>4</v>
      </c>
      <c r="I34">
        <v>3</v>
      </c>
      <c r="J34" t="s">
        <v>38</v>
      </c>
      <c r="K34">
        <v>1987</v>
      </c>
      <c r="L34">
        <v>11195</v>
      </c>
      <c r="M34">
        <v>1981</v>
      </c>
      <c r="N34">
        <v>2</v>
      </c>
      <c r="O34" t="s">
        <v>39</v>
      </c>
      <c r="P34">
        <v>19</v>
      </c>
      <c r="Q34" t="s">
        <v>40</v>
      </c>
      <c r="V34">
        <v>284900</v>
      </c>
      <c r="W34" s="1">
        <v>39469</v>
      </c>
      <c r="X34">
        <v>161780</v>
      </c>
      <c r="Y34" t="s">
        <v>147</v>
      </c>
      <c r="Z34" t="s">
        <v>42</v>
      </c>
      <c r="AA34">
        <v>16039276</v>
      </c>
      <c r="AB34" t="s">
        <v>49</v>
      </c>
      <c r="AC34" t="s">
        <v>44</v>
      </c>
      <c r="AD34" t="s">
        <v>45</v>
      </c>
      <c r="AE34">
        <v>38.585107000000001</v>
      </c>
      <c r="AF34">
        <v>-90.624645999999998</v>
      </c>
      <c r="AG34" t="b">
        <v>0</v>
      </c>
    </row>
    <row r="35" spans="1:33" x14ac:dyDescent="0.15">
      <c r="A35" t="s">
        <v>33</v>
      </c>
      <c r="B35" t="s">
        <v>34</v>
      </c>
      <c r="C35" t="s">
        <v>148</v>
      </c>
      <c r="D35" t="s">
        <v>75</v>
      </c>
      <c r="E35" t="s">
        <v>37</v>
      </c>
      <c r="F35">
        <v>63011</v>
      </c>
      <c r="G35">
        <v>374900</v>
      </c>
      <c r="H35">
        <v>4</v>
      </c>
      <c r="I35">
        <v>4</v>
      </c>
      <c r="J35" t="s">
        <v>38</v>
      </c>
      <c r="K35">
        <v>2784</v>
      </c>
      <c r="L35">
        <v>16553</v>
      </c>
      <c r="M35">
        <v>1986</v>
      </c>
      <c r="N35">
        <v>3</v>
      </c>
      <c r="O35" t="s">
        <v>39</v>
      </c>
      <c r="P35">
        <v>22</v>
      </c>
      <c r="Q35" t="s">
        <v>40</v>
      </c>
      <c r="U35" s="1">
        <v>42544</v>
      </c>
      <c r="V35">
        <v>379900</v>
      </c>
      <c r="Y35" t="s">
        <v>149</v>
      </c>
      <c r="Z35" t="s">
        <v>42</v>
      </c>
      <c r="AA35">
        <v>16037396</v>
      </c>
      <c r="AB35" t="s">
        <v>150</v>
      </c>
      <c r="AC35" t="s">
        <v>44</v>
      </c>
      <c r="AD35" t="s">
        <v>45</v>
      </c>
      <c r="AE35">
        <v>38.597898000000001</v>
      </c>
      <c r="AF35">
        <v>-90.617812000000001</v>
      </c>
      <c r="AG35" t="b">
        <v>0</v>
      </c>
    </row>
    <row r="36" spans="1:33" x14ac:dyDescent="0.15">
      <c r="A36" t="s">
        <v>33</v>
      </c>
      <c r="B36" t="s">
        <v>34</v>
      </c>
      <c r="C36" t="s">
        <v>151</v>
      </c>
      <c r="D36" t="s">
        <v>75</v>
      </c>
      <c r="E36" t="s">
        <v>37</v>
      </c>
      <c r="F36">
        <v>63011</v>
      </c>
      <c r="G36">
        <v>425000</v>
      </c>
      <c r="H36">
        <v>4</v>
      </c>
      <c r="I36">
        <v>4</v>
      </c>
      <c r="J36" t="s">
        <v>38</v>
      </c>
      <c r="K36">
        <v>2818</v>
      </c>
      <c r="L36">
        <v>19602</v>
      </c>
      <c r="M36">
        <v>1991</v>
      </c>
      <c r="N36">
        <v>2</v>
      </c>
      <c r="O36" t="s">
        <v>39</v>
      </c>
      <c r="P36">
        <v>23</v>
      </c>
      <c r="Q36" t="s">
        <v>40</v>
      </c>
      <c r="V36">
        <v>425000</v>
      </c>
      <c r="Y36" t="s">
        <v>152</v>
      </c>
      <c r="Z36" t="s">
        <v>42</v>
      </c>
      <c r="AA36">
        <v>16038566</v>
      </c>
      <c r="AB36" t="s">
        <v>145</v>
      </c>
      <c r="AC36" t="s">
        <v>44</v>
      </c>
      <c r="AD36" t="s">
        <v>45</v>
      </c>
      <c r="AE36">
        <v>38.594777000000001</v>
      </c>
      <c r="AF36">
        <v>-90.619309999999999</v>
      </c>
      <c r="AG36" t="b">
        <v>0</v>
      </c>
    </row>
    <row r="37" spans="1:33" x14ac:dyDescent="0.15">
      <c r="A37" t="s">
        <v>33</v>
      </c>
      <c r="B37" t="s">
        <v>34</v>
      </c>
      <c r="C37" t="s">
        <v>153</v>
      </c>
      <c r="D37" t="s">
        <v>36</v>
      </c>
      <c r="E37" t="s">
        <v>37</v>
      </c>
      <c r="F37">
        <v>63011</v>
      </c>
      <c r="G37">
        <v>399500</v>
      </c>
      <c r="H37">
        <v>4</v>
      </c>
      <c r="I37">
        <v>3</v>
      </c>
      <c r="J37" t="s">
        <v>38</v>
      </c>
      <c r="K37">
        <v>1800</v>
      </c>
      <c r="L37">
        <v>20038</v>
      </c>
      <c r="M37">
        <v>1997</v>
      </c>
      <c r="N37">
        <v>3</v>
      </c>
      <c r="O37" t="s">
        <v>39</v>
      </c>
      <c r="P37">
        <v>23</v>
      </c>
      <c r="Q37" t="s">
        <v>40</v>
      </c>
      <c r="U37" s="1">
        <v>42534</v>
      </c>
      <c r="V37">
        <v>415000</v>
      </c>
      <c r="Y37" t="s">
        <v>154</v>
      </c>
      <c r="Z37" t="s">
        <v>42</v>
      </c>
      <c r="AA37">
        <v>16038015</v>
      </c>
      <c r="AB37" t="s">
        <v>155</v>
      </c>
      <c r="AC37" t="s">
        <v>44</v>
      </c>
      <c r="AD37" t="s">
        <v>45</v>
      </c>
      <c r="AE37">
        <v>38.600363999999999</v>
      </c>
      <c r="AF37">
        <v>-90.636752000000001</v>
      </c>
      <c r="AG37" t="b">
        <v>0</v>
      </c>
    </row>
    <row r="38" spans="1:33" x14ac:dyDescent="0.15">
      <c r="A38" t="s">
        <v>33</v>
      </c>
      <c r="B38" t="s">
        <v>34</v>
      </c>
      <c r="C38" t="s">
        <v>156</v>
      </c>
      <c r="D38" t="s">
        <v>75</v>
      </c>
      <c r="E38" t="s">
        <v>37</v>
      </c>
      <c r="F38">
        <v>63011</v>
      </c>
      <c r="G38">
        <v>329900</v>
      </c>
      <c r="H38">
        <v>4</v>
      </c>
      <c r="I38">
        <v>3</v>
      </c>
      <c r="J38" t="s">
        <v>38</v>
      </c>
      <c r="K38">
        <v>2520</v>
      </c>
      <c r="L38">
        <v>21780</v>
      </c>
      <c r="M38">
        <v>1982</v>
      </c>
      <c r="N38">
        <v>2</v>
      </c>
      <c r="O38" t="s">
        <v>39</v>
      </c>
      <c r="P38">
        <v>24</v>
      </c>
      <c r="Q38" t="s">
        <v>40</v>
      </c>
      <c r="U38" s="1">
        <v>42536</v>
      </c>
      <c r="V38">
        <v>340000</v>
      </c>
      <c r="W38" s="1">
        <v>40102</v>
      </c>
      <c r="X38">
        <v>270000</v>
      </c>
      <c r="Y38" t="s">
        <v>157</v>
      </c>
      <c r="Z38" t="s">
        <v>42</v>
      </c>
      <c r="AA38">
        <v>16037976</v>
      </c>
      <c r="AB38" t="s">
        <v>68</v>
      </c>
      <c r="AC38" t="s">
        <v>44</v>
      </c>
      <c r="AD38" t="s">
        <v>45</v>
      </c>
      <c r="AE38">
        <v>38.598827999999997</v>
      </c>
      <c r="AF38">
        <v>-90.622147999999996</v>
      </c>
      <c r="AG38" t="b">
        <v>0</v>
      </c>
    </row>
    <row r="39" spans="1:33" x14ac:dyDescent="0.15">
      <c r="A39" t="s">
        <v>33</v>
      </c>
      <c r="B39" t="s">
        <v>34</v>
      </c>
      <c r="C39" t="s">
        <v>158</v>
      </c>
      <c r="D39" t="s">
        <v>75</v>
      </c>
      <c r="E39" t="s">
        <v>37</v>
      </c>
      <c r="F39">
        <v>63011</v>
      </c>
      <c r="G39">
        <v>337900</v>
      </c>
      <c r="H39">
        <v>4</v>
      </c>
      <c r="I39">
        <v>3</v>
      </c>
      <c r="J39" t="s">
        <v>38</v>
      </c>
      <c r="K39">
        <v>2578</v>
      </c>
      <c r="L39">
        <v>28750</v>
      </c>
      <c r="M39">
        <v>1994</v>
      </c>
      <c r="N39">
        <v>2</v>
      </c>
      <c r="O39" t="s">
        <v>39</v>
      </c>
      <c r="P39">
        <v>24</v>
      </c>
      <c r="Q39" t="s">
        <v>40</v>
      </c>
      <c r="U39" s="1">
        <v>42534</v>
      </c>
      <c r="V39">
        <v>350000</v>
      </c>
      <c r="Y39" t="s">
        <v>159</v>
      </c>
      <c r="Z39" t="s">
        <v>42</v>
      </c>
      <c r="AA39">
        <v>16037952</v>
      </c>
      <c r="AB39" t="s">
        <v>160</v>
      </c>
      <c r="AC39" t="s">
        <v>44</v>
      </c>
      <c r="AD39" t="s">
        <v>45</v>
      </c>
      <c r="AE39">
        <v>38.596794000000003</v>
      </c>
      <c r="AF39">
        <v>-90.608896000000001</v>
      </c>
      <c r="AG39" t="b">
        <v>0</v>
      </c>
    </row>
    <row r="40" spans="1:33" x14ac:dyDescent="0.15">
      <c r="A40" t="s">
        <v>33</v>
      </c>
      <c r="B40" t="s">
        <v>34</v>
      </c>
      <c r="C40" t="s">
        <v>161</v>
      </c>
      <c r="D40" t="s">
        <v>36</v>
      </c>
      <c r="E40" t="s">
        <v>37</v>
      </c>
      <c r="F40">
        <v>63011</v>
      </c>
      <c r="G40">
        <v>440000</v>
      </c>
      <c r="H40">
        <v>4</v>
      </c>
      <c r="I40">
        <v>3</v>
      </c>
      <c r="J40" t="s">
        <v>38</v>
      </c>
      <c r="K40">
        <v>3391</v>
      </c>
      <c r="L40">
        <v>11326</v>
      </c>
      <c r="M40">
        <v>1990</v>
      </c>
      <c r="N40">
        <v>3</v>
      </c>
      <c r="O40" t="s">
        <v>39</v>
      </c>
      <c r="P40">
        <v>27</v>
      </c>
      <c r="Q40" t="s">
        <v>40</v>
      </c>
      <c r="V40">
        <v>440000</v>
      </c>
      <c r="W40" s="1">
        <v>42136</v>
      </c>
      <c r="X40">
        <v>418000</v>
      </c>
      <c r="Y40" t="s">
        <v>162</v>
      </c>
      <c r="Z40" t="s">
        <v>42</v>
      </c>
      <c r="AA40">
        <v>16037407</v>
      </c>
      <c r="AB40" t="s">
        <v>163</v>
      </c>
      <c r="AC40" t="s">
        <v>44</v>
      </c>
      <c r="AD40" t="s">
        <v>45</v>
      </c>
      <c r="AE40">
        <v>38.604827</v>
      </c>
      <c r="AF40">
        <v>-90.608273999999994</v>
      </c>
      <c r="AG40" t="b">
        <v>0</v>
      </c>
    </row>
    <row r="41" spans="1:33" x14ac:dyDescent="0.15">
      <c r="A41" t="s">
        <v>33</v>
      </c>
      <c r="B41" t="s">
        <v>34</v>
      </c>
      <c r="C41" t="s">
        <v>169</v>
      </c>
      <c r="D41" t="s">
        <v>75</v>
      </c>
      <c r="E41" t="s">
        <v>37</v>
      </c>
      <c r="F41">
        <v>63011</v>
      </c>
      <c r="G41">
        <v>795000</v>
      </c>
      <c r="H41">
        <v>4</v>
      </c>
      <c r="I41">
        <v>5</v>
      </c>
      <c r="J41" t="s">
        <v>38</v>
      </c>
      <c r="K41">
        <v>5173</v>
      </c>
      <c r="L41">
        <v>16117</v>
      </c>
      <c r="M41">
        <v>2005</v>
      </c>
      <c r="N41">
        <v>3</v>
      </c>
      <c r="O41" t="s">
        <v>39</v>
      </c>
      <c r="P41">
        <v>32</v>
      </c>
      <c r="Q41" t="s">
        <v>40</v>
      </c>
      <c r="V41">
        <v>795000</v>
      </c>
      <c r="Y41" t="s">
        <v>170</v>
      </c>
      <c r="Z41" t="s">
        <v>42</v>
      </c>
      <c r="AA41">
        <v>16035978</v>
      </c>
      <c r="AB41" t="s">
        <v>171</v>
      </c>
      <c r="AC41" t="s">
        <v>44</v>
      </c>
      <c r="AD41" t="s">
        <v>45</v>
      </c>
      <c r="AE41">
        <v>38.613028999999997</v>
      </c>
      <c r="AF41">
        <v>-90.615609000000006</v>
      </c>
      <c r="AG41" t="b">
        <v>0</v>
      </c>
    </row>
    <row r="42" spans="1:33" x14ac:dyDescent="0.15">
      <c r="A42" t="s">
        <v>33</v>
      </c>
      <c r="B42" t="s">
        <v>34</v>
      </c>
      <c r="C42" t="s">
        <v>172</v>
      </c>
      <c r="D42" t="s">
        <v>75</v>
      </c>
      <c r="E42" t="s">
        <v>37</v>
      </c>
      <c r="F42">
        <v>63011</v>
      </c>
      <c r="G42">
        <v>398500</v>
      </c>
      <c r="H42">
        <v>4</v>
      </c>
      <c r="I42">
        <v>4</v>
      </c>
      <c r="J42" t="s">
        <v>38</v>
      </c>
      <c r="K42">
        <v>2907</v>
      </c>
      <c r="L42">
        <v>16988</v>
      </c>
      <c r="M42">
        <v>1986</v>
      </c>
      <c r="N42">
        <v>4</v>
      </c>
      <c r="O42" t="s">
        <v>39</v>
      </c>
      <c r="P42">
        <v>36</v>
      </c>
      <c r="Q42" t="s">
        <v>40</v>
      </c>
      <c r="R42" s="1">
        <v>42547</v>
      </c>
      <c r="S42" s="2">
        <v>0.54166666666666663</v>
      </c>
      <c r="T42" s="2">
        <v>0.625</v>
      </c>
      <c r="V42">
        <v>398500</v>
      </c>
      <c r="Y42" t="s">
        <v>173</v>
      </c>
      <c r="Z42" t="s">
        <v>42</v>
      </c>
      <c r="AA42">
        <v>16034573</v>
      </c>
      <c r="AB42" t="s">
        <v>68</v>
      </c>
      <c r="AC42" t="s">
        <v>44</v>
      </c>
      <c r="AD42" t="s">
        <v>45</v>
      </c>
      <c r="AE42">
        <v>38.594481999999999</v>
      </c>
      <c r="AF42">
        <v>-90.621117999999996</v>
      </c>
      <c r="AG42" t="b">
        <v>0</v>
      </c>
    </row>
    <row r="43" spans="1:33" x14ac:dyDescent="0.15">
      <c r="A43" t="s">
        <v>33</v>
      </c>
      <c r="B43" t="s">
        <v>34</v>
      </c>
      <c r="C43" t="s">
        <v>174</v>
      </c>
      <c r="D43" t="s">
        <v>36</v>
      </c>
      <c r="E43" t="s">
        <v>37</v>
      </c>
      <c r="F43">
        <v>63011</v>
      </c>
      <c r="G43">
        <v>267000</v>
      </c>
      <c r="H43">
        <v>4</v>
      </c>
      <c r="I43">
        <v>3</v>
      </c>
      <c r="J43" t="s">
        <v>38</v>
      </c>
      <c r="K43">
        <v>2098</v>
      </c>
      <c r="L43">
        <v>8276</v>
      </c>
      <c r="M43">
        <v>1993</v>
      </c>
      <c r="N43">
        <v>2</v>
      </c>
      <c r="O43" t="s">
        <v>39</v>
      </c>
      <c r="P43">
        <v>37</v>
      </c>
      <c r="Q43" t="s">
        <v>40</v>
      </c>
      <c r="U43" s="1">
        <v>42543</v>
      </c>
      <c r="V43">
        <v>272000</v>
      </c>
      <c r="W43" s="1">
        <v>41564</v>
      </c>
      <c r="X43">
        <v>245000</v>
      </c>
      <c r="Y43" t="s">
        <v>175</v>
      </c>
      <c r="Z43" t="s">
        <v>42</v>
      </c>
      <c r="AA43">
        <v>16034348</v>
      </c>
      <c r="AB43" t="s">
        <v>49</v>
      </c>
      <c r="AC43" t="s">
        <v>44</v>
      </c>
      <c r="AD43" t="s">
        <v>45</v>
      </c>
      <c r="AE43">
        <v>38.593496999999999</v>
      </c>
      <c r="AF43">
        <v>-90.638659000000004</v>
      </c>
      <c r="AG43" t="b">
        <v>0</v>
      </c>
    </row>
    <row r="44" spans="1:33" x14ac:dyDescent="0.15">
      <c r="A44" t="s">
        <v>33</v>
      </c>
      <c r="B44" t="s">
        <v>34</v>
      </c>
      <c r="C44" t="s">
        <v>179</v>
      </c>
      <c r="D44" t="s">
        <v>71</v>
      </c>
      <c r="E44" t="s">
        <v>37</v>
      </c>
      <c r="F44">
        <v>63011</v>
      </c>
      <c r="G44">
        <v>285000</v>
      </c>
      <c r="H44">
        <v>5</v>
      </c>
      <c r="I44">
        <v>2</v>
      </c>
      <c r="J44" t="s">
        <v>38</v>
      </c>
      <c r="K44">
        <v>2462</v>
      </c>
      <c r="L44">
        <v>1655</v>
      </c>
      <c r="M44">
        <v>1980</v>
      </c>
      <c r="N44">
        <v>2</v>
      </c>
      <c r="O44" t="s">
        <v>39</v>
      </c>
      <c r="P44">
        <v>39</v>
      </c>
      <c r="Q44" t="s">
        <v>40</v>
      </c>
      <c r="U44" s="1">
        <v>42535</v>
      </c>
      <c r="V44">
        <v>295000</v>
      </c>
      <c r="W44" s="1">
        <v>38450</v>
      </c>
      <c r="X44">
        <v>245750</v>
      </c>
      <c r="Y44" t="s">
        <v>180</v>
      </c>
      <c r="Z44" t="s">
        <v>42</v>
      </c>
      <c r="AA44">
        <v>16033314</v>
      </c>
      <c r="AB44" t="s">
        <v>155</v>
      </c>
      <c r="AC44" t="s">
        <v>44</v>
      </c>
      <c r="AD44" t="s">
        <v>45</v>
      </c>
      <c r="AE44">
        <v>38.596139000000001</v>
      </c>
      <c r="AF44">
        <v>-90.601768000000007</v>
      </c>
      <c r="AG44" t="b">
        <v>0</v>
      </c>
    </row>
    <row r="45" spans="1:33" x14ac:dyDescent="0.15">
      <c r="A45" t="s">
        <v>33</v>
      </c>
      <c r="B45" t="s">
        <v>34</v>
      </c>
      <c r="C45" t="s">
        <v>181</v>
      </c>
      <c r="D45" t="s">
        <v>36</v>
      </c>
      <c r="E45" t="s">
        <v>37</v>
      </c>
      <c r="F45">
        <v>63011</v>
      </c>
      <c r="G45">
        <v>272000</v>
      </c>
      <c r="H45">
        <v>4</v>
      </c>
      <c r="I45">
        <v>3</v>
      </c>
      <c r="J45" t="s">
        <v>38</v>
      </c>
      <c r="K45">
        <v>1832</v>
      </c>
      <c r="L45">
        <v>9148</v>
      </c>
      <c r="M45">
        <v>1984</v>
      </c>
      <c r="N45">
        <v>2</v>
      </c>
      <c r="O45" t="s">
        <v>39</v>
      </c>
      <c r="P45">
        <v>39</v>
      </c>
      <c r="Q45" t="s">
        <v>40</v>
      </c>
      <c r="V45">
        <v>272000</v>
      </c>
      <c r="Y45" t="s">
        <v>182</v>
      </c>
      <c r="Z45" t="s">
        <v>42</v>
      </c>
      <c r="AA45">
        <v>16032760</v>
      </c>
      <c r="AB45" t="s">
        <v>49</v>
      </c>
      <c r="AC45" t="s">
        <v>44</v>
      </c>
      <c r="AD45" t="s">
        <v>45</v>
      </c>
      <c r="AE45">
        <v>38.588937999999999</v>
      </c>
      <c r="AF45">
        <v>-90.624557899999999</v>
      </c>
      <c r="AG45" t="b">
        <v>0</v>
      </c>
    </row>
    <row r="46" spans="1:33" x14ac:dyDescent="0.15">
      <c r="A46" t="s">
        <v>33</v>
      </c>
      <c r="B46" t="s">
        <v>34</v>
      </c>
      <c r="C46" t="s">
        <v>183</v>
      </c>
      <c r="D46" t="s">
        <v>36</v>
      </c>
      <c r="E46" t="s">
        <v>37</v>
      </c>
      <c r="F46">
        <v>63011</v>
      </c>
      <c r="G46">
        <v>259900</v>
      </c>
      <c r="H46">
        <v>3</v>
      </c>
      <c r="I46">
        <v>2</v>
      </c>
      <c r="J46" t="s">
        <v>38</v>
      </c>
      <c r="K46">
        <v>1469</v>
      </c>
      <c r="L46">
        <v>9583</v>
      </c>
      <c r="M46">
        <v>1983</v>
      </c>
      <c r="N46">
        <v>2</v>
      </c>
      <c r="O46" t="s">
        <v>39</v>
      </c>
      <c r="P46">
        <v>39</v>
      </c>
      <c r="Q46" t="s">
        <v>40</v>
      </c>
      <c r="R46" s="1">
        <v>42547</v>
      </c>
      <c r="S46" s="2">
        <v>0.58333333333333337</v>
      </c>
      <c r="T46" s="2">
        <v>0.66666666666666663</v>
      </c>
      <c r="U46" s="1">
        <v>42541</v>
      </c>
      <c r="V46">
        <v>275000</v>
      </c>
      <c r="Y46" t="s">
        <v>184</v>
      </c>
      <c r="Z46" t="s">
        <v>42</v>
      </c>
      <c r="AA46">
        <v>16032204</v>
      </c>
      <c r="AB46" t="s">
        <v>49</v>
      </c>
      <c r="AC46" t="s">
        <v>44</v>
      </c>
      <c r="AD46" t="s">
        <v>45</v>
      </c>
      <c r="AE46">
        <v>38.587529000000004</v>
      </c>
      <c r="AF46">
        <v>-90.623524000000003</v>
      </c>
      <c r="AG46" t="b">
        <v>0</v>
      </c>
    </row>
    <row r="47" spans="1:33" x14ac:dyDescent="0.15">
      <c r="A47" t="s">
        <v>33</v>
      </c>
      <c r="B47" t="s">
        <v>34</v>
      </c>
      <c r="C47" t="s">
        <v>185</v>
      </c>
      <c r="D47" t="s">
        <v>71</v>
      </c>
      <c r="E47" t="s">
        <v>37</v>
      </c>
      <c r="F47">
        <v>63011</v>
      </c>
      <c r="G47">
        <v>249900</v>
      </c>
      <c r="H47">
        <v>4</v>
      </c>
      <c r="I47">
        <v>2</v>
      </c>
      <c r="J47" t="s">
        <v>57</v>
      </c>
      <c r="K47">
        <v>2080</v>
      </c>
      <c r="L47">
        <v>41992</v>
      </c>
      <c r="M47">
        <v>1960</v>
      </c>
      <c r="N47">
        <v>2</v>
      </c>
      <c r="P47">
        <v>43</v>
      </c>
      <c r="Q47" t="s">
        <v>40</v>
      </c>
      <c r="U47" s="1">
        <v>42521</v>
      </c>
      <c r="V47">
        <v>289900</v>
      </c>
      <c r="Y47" t="s">
        <v>186</v>
      </c>
      <c r="Z47" t="s">
        <v>42</v>
      </c>
      <c r="AA47">
        <v>16032278</v>
      </c>
      <c r="AB47" t="s">
        <v>68</v>
      </c>
      <c r="AC47" t="s">
        <v>44</v>
      </c>
      <c r="AD47" t="s">
        <v>45</v>
      </c>
      <c r="AE47">
        <v>38.594394999999999</v>
      </c>
      <c r="AF47">
        <v>-90.573223999999996</v>
      </c>
      <c r="AG47" t="b">
        <v>0</v>
      </c>
    </row>
    <row r="48" spans="1:33" x14ac:dyDescent="0.15">
      <c r="A48" t="s">
        <v>33</v>
      </c>
      <c r="B48" t="s">
        <v>34</v>
      </c>
      <c r="C48" t="s">
        <v>187</v>
      </c>
      <c r="D48" t="s">
        <v>75</v>
      </c>
      <c r="E48" t="s">
        <v>37</v>
      </c>
      <c r="F48">
        <v>63011</v>
      </c>
      <c r="G48">
        <v>229989</v>
      </c>
      <c r="H48">
        <v>3</v>
      </c>
      <c r="I48">
        <v>3</v>
      </c>
      <c r="J48" t="s">
        <v>38</v>
      </c>
      <c r="K48">
        <v>1460</v>
      </c>
      <c r="L48">
        <v>5227</v>
      </c>
      <c r="M48">
        <v>1994</v>
      </c>
      <c r="N48">
        <v>2</v>
      </c>
      <c r="O48" t="s">
        <v>39</v>
      </c>
      <c r="P48">
        <v>44</v>
      </c>
      <c r="Q48" t="s">
        <v>40</v>
      </c>
      <c r="R48" s="1">
        <v>42547</v>
      </c>
      <c r="S48" s="2">
        <v>0.54166666666666663</v>
      </c>
      <c r="T48" s="2">
        <v>0.625</v>
      </c>
      <c r="U48" s="1">
        <v>42543</v>
      </c>
      <c r="V48">
        <v>239989</v>
      </c>
      <c r="Y48" t="s">
        <v>188</v>
      </c>
      <c r="Z48" t="s">
        <v>42</v>
      </c>
      <c r="AA48">
        <v>16030151</v>
      </c>
      <c r="AB48" t="s">
        <v>189</v>
      </c>
      <c r="AC48" t="s">
        <v>44</v>
      </c>
      <c r="AD48" t="s">
        <v>45</v>
      </c>
      <c r="AE48">
        <v>38.583993</v>
      </c>
      <c r="AF48">
        <v>-90.622496999999996</v>
      </c>
      <c r="AG48" t="b">
        <v>0</v>
      </c>
    </row>
    <row r="49" spans="1:33" x14ac:dyDescent="0.15">
      <c r="A49" t="s">
        <v>33</v>
      </c>
      <c r="B49" t="s">
        <v>34</v>
      </c>
      <c r="C49" t="s">
        <v>190</v>
      </c>
      <c r="D49" t="s">
        <v>75</v>
      </c>
      <c r="E49" t="s">
        <v>37</v>
      </c>
      <c r="F49">
        <v>63011</v>
      </c>
      <c r="G49">
        <v>419000</v>
      </c>
      <c r="H49">
        <v>4</v>
      </c>
      <c r="I49">
        <v>4</v>
      </c>
      <c r="J49" t="s">
        <v>38</v>
      </c>
      <c r="K49">
        <v>3200</v>
      </c>
      <c r="L49">
        <v>44867</v>
      </c>
      <c r="M49">
        <v>1985</v>
      </c>
      <c r="N49">
        <v>4</v>
      </c>
      <c r="O49" t="s">
        <v>39</v>
      </c>
      <c r="P49">
        <v>44</v>
      </c>
      <c r="Q49" t="s">
        <v>40</v>
      </c>
      <c r="V49">
        <v>419000</v>
      </c>
      <c r="Y49" t="s">
        <v>191</v>
      </c>
      <c r="Z49" t="s">
        <v>42</v>
      </c>
      <c r="AA49">
        <v>16032787</v>
      </c>
      <c r="AB49" t="s">
        <v>68</v>
      </c>
      <c r="AC49" t="s">
        <v>44</v>
      </c>
      <c r="AD49" t="s">
        <v>45</v>
      </c>
      <c r="AE49">
        <v>38.607120000000002</v>
      </c>
      <c r="AF49">
        <v>-90.620502000000002</v>
      </c>
      <c r="AG49" t="b">
        <v>0</v>
      </c>
    </row>
    <row r="50" spans="1:33" x14ac:dyDescent="0.15">
      <c r="A50" t="s">
        <v>33</v>
      </c>
      <c r="B50" t="s">
        <v>34</v>
      </c>
      <c r="C50" t="s">
        <v>192</v>
      </c>
      <c r="D50" t="s">
        <v>36</v>
      </c>
      <c r="E50" t="s">
        <v>37</v>
      </c>
      <c r="F50">
        <v>63011</v>
      </c>
      <c r="G50">
        <v>845000</v>
      </c>
      <c r="H50">
        <v>3</v>
      </c>
      <c r="I50">
        <v>4</v>
      </c>
      <c r="J50" t="s">
        <v>47</v>
      </c>
      <c r="K50">
        <v>3635</v>
      </c>
      <c r="L50">
        <v>10803</v>
      </c>
      <c r="M50">
        <v>2013</v>
      </c>
      <c r="N50">
        <v>2</v>
      </c>
      <c r="O50" t="s">
        <v>39</v>
      </c>
      <c r="P50">
        <v>45</v>
      </c>
      <c r="Q50" t="s">
        <v>40</v>
      </c>
      <c r="V50">
        <v>845000</v>
      </c>
      <c r="W50" s="1">
        <v>41933</v>
      </c>
      <c r="X50">
        <v>1150615</v>
      </c>
      <c r="Y50" t="s">
        <v>193</v>
      </c>
      <c r="Z50" t="s">
        <v>42</v>
      </c>
      <c r="AA50">
        <v>16031102</v>
      </c>
      <c r="AB50" t="s">
        <v>68</v>
      </c>
      <c r="AC50" t="s">
        <v>44</v>
      </c>
      <c r="AD50" t="s">
        <v>45</v>
      </c>
      <c r="AE50">
        <v>38.623171499999998</v>
      </c>
      <c r="AF50">
        <v>-90.560193699999999</v>
      </c>
      <c r="AG50" t="b">
        <v>0</v>
      </c>
    </row>
    <row r="51" spans="1:33" x14ac:dyDescent="0.15">
      <c r="A51" t="s">
        <v>33</v>
      </c>
      <c r="B51" t="s">
        <v>34</v>
      </c>
      <c r="C51" t="s">
        <v>194</v>
      </c>
      <c r="D51" t="s">
        <v>36</v>
      </c>
      <c r="E51" t="s">
        <v>37</v>
      </c>
      <c r="F51">
        <v>63011</v>
      </c>
      <c r="G51">
        <v>359900</v>
      </c>
      <c r="H51">
        <v>4</v>
      </c>
      <c r="I51">
        <v>3</v>
      </c>
      <c r="J51" t="s">
        <v>57</v>
      </c>
      <c r="K51">
        <v>2234</v>
      </c>
      <c r="L51">
        <v>13678</v>
      </c>
      <c r="M51">
        <v>1973</v>
      </c>
      <c r="N51">
        <v>2</v>
      </c>
      <c r="O51" t="s">
        <v>39</v>
      </c>
      <c r="P51">
        <v>45</v>
      </c>
      <c r="Q51" t="s">
        <v>40</v>
      </c>
      <c r="U51" s="1">
        <v>42543</v>
      </c>
      <c r="V51">
        <v>369900</v>
      </c>
      <c r="W51" s="1">
        <v>42369</v>
      </c>
      <c r="X51">
        <v>231500</v>
      </c>
      <c r="Y51" t="s">
        <v>195</v>
      </c>
      <c r="Z51" t="s">
        <v>42</v>
      </c>
      <c r="AA51">
        <v>16032265</v>
      </c>
      <c r="AB51" t="s">
        <v>68</v>
      </c>
      <c r="AC51" t="s">
        <v>44</v>
      </c>
      <c r="AD51" t="s">
        <v>45</v>
      </c>
      <c r="AE51">
        <v>38.605573</v>
      </c>
      <c r="AF51">
        <v>-90.577015000000003</v>
      </c>
      <c r="AG51" t="b">
        <v>0</v>
      </c>
    </row>
    <row r="52" spans="1:33" x14ac:dyDescent="0.15">
      <c r="A52" t="s">
        <v>33</v>
      </c>
      <c r="B52" t="s">
        <v>34</v>
      </c>
      <c r="C52" t="s">
        <v>196</v>
      </c>
      <c r="D52" t="s">
        <v>36</v>
      </c>
      <c r="E52" t="s">
        <v>37</v>
      </c>
      <c r="F52">
        <v>63011</v>
      </c>
      <c r="G52">
        <v>349900</v>
      </c>
      <c r="H52">
        <v>4</v>
      </c>
      <c r="I52">
        <v>3</v>
      </c>
      <c r="J52" t="s">
        <v>38</v>
      </c>
      <c r="K52">
        <v>2536</v>
      </c>
      <c r="L52">
        <v>19166</v>
      </c>
      <c r="M52">
        <v>1998</v>
      </c>
      <c r="N52">
        <v>3</v>
      </c>
      <c r="O52" t="s">
        <v>39</v>
      </c>
      <c r="P52">
        <v>46</v>
      </c>
      <c r="Q52" t="s">
        <v>40</v>
      </c>
      <c r="R52" s="1">
        <v>42547</v>
      </c>
      <c r="S52" s="2">
        <v>0.54166666666666663</v>
      </c>
      <c r="T52" s="2">
        <v>0.625</v>
      </c>
      <c r="U52" s="1">
        <v>42542</v>
      </c>
      <c r="V52">
        <v>369900</v>
      </c>
      <c r="Y52" t="s">
        <v>197</v>
      </c>
      <c r="Z52" t="s">
        <v>42</v>
      </c>
      <c r="AA52">
        <v>16032102</v>
      </c>
      <c r="AB52" t="s">
        <v>68</v>
      </c>
      <c r="AC52" t="s">
        <v>44</v>
      </c>
      <c r="AD52" t="s">
        <v>45</v>
      </c>
      <c r="AE52">
        <v>38.595455000000001</v>
      </c>
      <c r="AF52">
        <v>-90.619286000000002</v>
      </c>
      <c r="AG52" t="b">
        <v>0</v>
      </c>
    </row>
    <row r="53" spans="1:33" x14ac:dyDescent="0.15">
      <c r="A53" t="s">
        <v>33</v>
      </c>
      <c r="B53" t="s">
        <v>34</v>
      </c>
      <c r="C53" t="s">
        <v>198</v>
      </c>
      <c r="D53" t="s">
        <v>71</v>
      </c>
      <c r="E53" t="s">
        <v>37</v>
      </c>
      <c r="F53">
        <v>63011</v>
      </c>
      <c r="G53">
        <v>375000</v>
      </c>
      <c r="H53">
        <v>4</v>
      </c>
      <c r="I53">
        <v>3</v>
      </c>
      <c r="J53" t="s">
        <v>38</v>
      </c>
      <c r="K53">
        <v>2995</v>
      </c>
      <c r="L53">
        <v>27007</v>
      </c>
      <c r="M53">
        <v>1994</v>
      </c>
      <c r="N53">
        <v>3</v>
      </c>
      <c r="O53" t="s">
        <v>39</v>
      </c>
      <c r="P53">
        <v>46</v>
      </c>
      <c r="Q53" t="s">
        <v>40</v>
      </c>
      <c r="R53" s="1">
        <v>42547</v>
      </c>
      <c r="S53" s="2">
        <v>0.54166666666666663</v>
      </c>
      <c r="T53" s="2">
        <v>0.625</v>
      </c>
      <c r="U53" s="1">
        <v>42516</v>
      </c>
      <c r="V53">
        <v>379000</v>
      </c>
      <c r="Y53" t="s">
        <v>199</v>
      </c>
      <c r="Z53" t="s">
        <v>42</v>
      </c>
      <c r="AA53">
        <v>16031611</v>
      </c>
      <c r="AB53" t="s">
        <v>200</v>
      </c>
      <c r="AC53" t="s">
        <v>44</v>
      </c>
      <c r="AD53" t="s">
        <v>45</v>
      </c>
      <c r="AE53">
        <v>38.590515000000003</v>
      </c>
      <c r="AF53">
        <v>-90.614407</v>
      </c>
      <c r="AG53" t="b">
        <v>0</v>
      </c>
    </row>
    <row r="54" spans="1:33" x14ac:dyDescent="0.15">
      <c r="A54" t="s">
        <v>33</v>
      </c>
      <c r="B54" t="s">
        <v>34</v>
      </c>
      <c r="C54" t="s">
        <v>201</v>
      </c>
      <c r="D54" t="s">
        <v>36</v>
      </c>
      <c r="E54" t="s">
        <v>37</v>
      </c>
      <c r="F54">
        <v>63011</v>
      </c>
      <c r="G54">
        <v>499900</v>
      </c>
      <c r="H54">
        <v>4</v>
      </c>
      <c r="I54">
        <v>3</v>
      </c>
      <c r="J54" t="s">
        <v>47</v>
      </c>
      <c r="K54">
        <v>2800</v>
      </c>
      <c r="L54">
        <v>12632</v>
      </c>
      <c r="N54">
        <v>3</v>
      </c>
      <c r="O54" t="s">
        <v>39</v>
      </c>
      <c r="P54">
        <v>47</v>
      </c>
      <c r="Q54" t="s">
        <v>40</v>
      </c>
      <c r="U54" s="1">
        <v>42521</v>
      </c>
      <c r="V54">
        <v>514900</v>
      </c>
      <c r="Y54" t="s">
        <v>202</v>
      </c>
      <c r="Z54" t="s">
        <v>42</v>
      </c>
      <c r="AA54">
        <v>16031790</v>
      </c>
      <c r="AB54" t="s">
        <v>49</v>
      </c>
      <c r="AC54" t="s">
        <v>44</v>
      </c>
      <c r="AD54" t="s">
        <v>45</v>
      </c>
      <c r="AE54">
        <v>38.604635700000003</v>
      </c>
      <c r="AF54">
        <v>-90.556080600000001</v>
      </c>
      <c r="AG54" t="b">
        <v>0</v>
      </c>
    </row>
    <row r="55" spans="1:33" x14ac:dyDescent="0.15">
      <c r="A55" t="s">
        <v>33</v>
      </c>
      <c r="B55" t="s">
        <v>34</v>
      </c>
      <c r="C55" t="s">
        <v>203</v>
      </c>
      <c r="D55" t="s">
        <v>36</v>
      </c>
      <c r="E55" t="s">
        <v>37</v>
      </c>
      <c r="F55">
        <v>63011</v>
      </c>
      <c r="G55">
        <v>200000</v>
      </c>
      <c r="H55">
        <v>2</v>
      </c>
      <c r="I55">
        <v>3</v>
      </c>
      <c r="J55" t="s">
        <v>38</v>
      </c>
      <c r="K55">
        <v>1464</v>
      </c>
      <c r="L55">
        <v>3485</v>
      </c>
      <c r="M55">
        <v>1986</v>
      </c>
      <c r="N55">
        <v>2</v>
      </c>
      <c r="O55" t="s">
        <v>39</v>
      </c>
      <c r="P55">
        <v>50</v>
      </c>
      <c r="Q55" t="s">
        <v>40</v>
      </c>
      <c r="U55" s="1">
        <v>42523</v>
      </c>
      <c r="V55">
        <v>214900</v>
      </c>
      <c r="W55" s="1">
        <v>38349</v>
      </c>
      <c r="X55">
        <v>183500</v>
      </c>
      <c r="Y55" t="s">
        <v>204</v>
      </c>
      <c r="Z55" t="s">
        <v>42</v>
      </c>
      <c r="AA55">
        <v>16016721</v>
      </c>
      <c r="AB55" t="s">
        <v>205</v>
      </c>
      <c r="AC55" t="s">
        <v>44</v>
      </c>
      <c r="AD55" t="s">
        <v>45</v>
      </c>
      <c r="AE55">
        <v>38.585222999999999</v>
      </c>
      <c r="AF55">
        <v>-90.619153999999995</v>
      </c>
      <c r="AG55" t="b">
        <v>0</v>
      </c>
    </row>
    <row r="56" spans="1:33" x14ac:dyDescent="0.15">
      <c r="A56" t="s">
        <v>33</v>
      </c>
      <c r="B56" t="s">
        <v>34</v>
      </c>
      <c r="C56" t="s">
        <v>206</v>
      </c>
      <c r="D56" t="s">
        <v>71</v>
      </c>
      <c r="E56" t="s">
        <v>37</v>
      </c>
      <c r="F56">
        <v>63011</v>
      </c>
      <c r="G56">
        <v>419500</v>
      </c>
      <c r="H56">
        <v>4</v>
      </c>
      <c r="I56">
        <v>4</v>
      </c>
      <c r="J56" t="s">
        <v>38</v>
      </c>
      <c r="K56">
        <v>2453</v>
      </c>
      <c r="L56">
        <v>21344</v>
      </c>
      <c r="M56">
        <v>2008</v>
      </c>
      <c r="N56">
        <v>2</v>
      </c>
      <c r="O56" t="s">
        <v>39</v>
      </c>
      <c r="P56">
        <v>51</v>
      </c>
      <c r="Q56" t="s">
        <v>40</v>
      </c>
      <c r="V56">
        <v>419500</v>
      </c>
      <c r="W56" s="1">
        <v>39290</v>
      </c>
      <c r="X56">
        <v>70000</v>
      </c>
      <c r="Y56" t="s">
        <v>207</v>
      </c>
      <c r="Z56" t="s">
        <v>42</v>
      </c>
      <c r="AA56">
        <v>16030994</v>
      </c>
      <c r="AB56" t="s">
        <v>49</v>
      </c>
      <c r="AC56" t="s">
        <v>44</v>
      </c>
      <c r="AD56" t="s">
        <v>45</v>
      </c>
      <c r="AE56">
        <v>38.597912600000001</v>
      </c>
      <c r="AF56">
        <v>-90.590612100000001</v>
      </c>
      <c r="AG56" t="b">
        <v>0</v>
      </c>
    </row>
    <row r="57" spans="1:33" x14ac:dyDescent="0.15">
      <c r="A57" t="s">
        <v>33</v>
      </c>
      <c r="B57" t="s">
        <v>34</v>
      </c>
      <c r="C57" t="s">
        <v>208</v>
      </c>
      <c r="D57" t="s">
        <v>36</v>
      </c>
      <c r="E57" t="s">
        <v>37</v>
      </c>
      <c r="F57">
        <v>63011</v>
      </c>
      <c r="G57">
        <v>204900</v>
      </c>
      <c r="H57">
        <v>3</v>
      </c>
      <c r="I57">
        <v>2</v>
      </c>
      <c r="J57" t="s">
        <v>47</v>
      </c>
      <c r="K57">
        <v>1998</v>
      </c>
      <c r="L57">
        <v>16858</v>
      </c>
      <c r="M57">
        <v>1965</v>
      </c>
      <c r="N57">
        <v>2</v>
      </c>
      <c r="O57" t="s">
        <v>39</v>
      </c>
      <c r="P57">
        <v>51</v>
      </c>
      <c r="Q57" t="s">
        <v>40</v>
      </c>
      <c r="U57" s="1">
        <v>42530</v>
      </c>
      <c r="V57">
        <v>225000</v>
      </c>
      <c r="Y57" t="s">
        <v>209</v>
      </c>
      <c r="Z57" t="s">
        <v>42</v>
      </c>
      <c r="AA57">
        <v>16029808</v>
      </c>
      <c r="AB57" t="s">
        <v>64</v>
      </c>
      <c r="AC57" t="s">
        <v>44</v>
      </c>
      <c r="AD57" t="s">
        <v>45</v>
      </c>
      <c r="AE57">
        <v>38.611857999999998</v>
      </c>
      <c r="AF57">
        <v>-90.532230999999996</v>
      </c>
      <c r="AG57" t="b">
        <v>0</v>
      </c>
    </row>
    <row r="58" spans="1:33" x14ac:dyDescent="0.15">
      <c r="A58" t="s">
        <v>33</v>
      </c>
      <c r="B58" t="s">
        <v>34</v>
      </c>
      <c r="C58" t="s">
        <v>210</v>
      </c>
      <c r="D58" t="s">
        <v>36</v>
      </c>
      <c r="E58" t="s">
        <v>37</v>
      </c>
      <c r="F58">
        <v>63011</v>
      </c>
      <c r="G58">
        <v>369900</v>
      </c>
      <c r="H58">
        <v>4</v>
      </c>
      <c r="I58">
        <v>3</v>
      </c>
      <c r="J58" t="s">
        <v>38</v>
      </c>
      <c r="K58">
        <v>2666</v>
      </c>
      <c r="L58">
        <v>13504</v>
      </c>
      <c r="M58">
        <v>1992</v>
      </c>
      <c r="N58">
        <v>3</v>
      </c>
      <c r="O58" t="s">
        <v>39</v>
      </c>
      <c r="P58">
        <v>51</v>
      </c>
      <c r="Q58" t="s">
        <v>40</v>
      </c>
      <c r="U58" s="1">
        <v>42545</v>
      </c>
      <c r="V58">
        <v>384900</v>
      </c>
      <c r="W58" s="1">
        <v>38247</v>
      </c>
      <c r="X58">
        <v>331500</v>
      </c>
      <c r="Y58" t="s">
        <v>211</v>
      </c>
      <c r="Z58" t="s">
        <v>42</v>
      </c>
      <c r="AA58">
        <v>16030815</v>
      </c>
      <c r="AB58" t="s">
        <v>87</v>
      </c>
      <c r="AC58" t="s">
        <v>44</v>
      </c>
      <c r="AD58" t="s">
        <v>45</v>
      </c>
      <c r="AE58">
        <v>38.596519999999998</v>
      </c>
      <c r="AF58">
        <v>-90.631504000000007</v>
      </c>
      <c r="AG58" t="b">
        <v>0</v>
      </c>
    </row>
    <row r="59" spans="1:33" x14ac:dyDescent="0.15">
      <c r="A59" t="s">
        <v>33</v>
      </c>
      <c r="B59" t="s">
        <v>34</v>
      </c>
      <c r="C59" t="s">
        <v>212</v>
      </c>
      <c r="D59" t="s">
        <v>71</v>
      </c>
      <c r="E59" t="s">
        <v>37</v>
      </c>
      <c r="F59">
        <v>63011</v>
      </c>
      <c r="G59">
        <v>189900</v>
      </c>
      <c r="H59">
        <v>3</v>
      </c>
      <c r="I59">
        <v>2</v>
      </c>
      <c r="J59" t="s">
        <v>57</v>
      </c>
      <c r="K59">
        <v>1647</v>
      </c>
      <c r="L59">
        <v>13112</v>
      </c>
      <c r="M59">
        <v>1972</v>
      </c>
      <c r="N59">
        <v>2</v>
      </c>
      <c r="O59" t="s">
        <v>39</v>
      </c>
      <c r="P59">
        <v>52</v>
      </c>
      <c r="Q59" t="s">
        <v>40</v>
      </c>
      <c r="V59">
        <v>189900</v>
      </c>
      <c r="Y59" t="s">
        <v>213</v>
      </c>
      <c r="Z59" t="s">
        <v>42</v>
      </c>
      <c r="AA59">
        <v>16030639</v>
      </c>
      <c r="AB59" t="s">
        <v>68</v>
      </c>
      <c r="AC59" t="s">
        <v>44</v>
      </c>
      <c r="AD59" t="s">
        <v>45</v>
      </c>
      <c r="AE59">
        <v>38.603012999999997</v>
      </c>
      <c r="AF59">
        <v>-90.574188000000007</v>
      </c>
      <c r="AG59" t="b">
        <v>0</v>
      </c>
    </row>
    <row r="60" spans="1:33" x14ac:dyDescent="0.15">
      <c r="A60" t="s">
        <v>33</v>
      </c>
      <c r="B60" t="s">
        <v>34</v>
      </c>
      <c r="C60" t="s">
        <v>214</v>
      </c>
      <c r="D60" t="s">
        <v>36</v>
      </c>
      <c r="E60" t="s">
        <v>37</v>
      </c>
      <c r="F60">
        <v>63011</v>
      </c>
      <c r="G60">
        <v>350000</v>
      </c>
      <c r="H60">
        <v>4</v>
      </c>
      <c r="I60">
        <v>2</v>
      </c>
      <c r="J60" t="s">
        <v>47</v>
      </c>
      <c r="K60">
        <v>2072</v>
      </c>
      <c r="L60">
        <v>13504</v>
      </c>
      <c r="M60">
        <v>1963</v>
      </c>
      <c r="N60">
        <v>2</v>
      </c>
      <c r="O60" t="s">
        <v>39</v>
      </c>
      <c r="P60">
        <v>52</v>
      </c>
      <c r="Q60" t="s">
        <v>40</v>
      </c>
      <c r="R60" s="1">
        <v>42547</v>
      </c>
      <c r="S60" s="2">
        <v>0.54166666666666663</v>
      </c>
      <c r="T60" s="2">
        <v>0.625</v>
      </c>
      <c r="U60" s="1">
        <v>42543</v>
      </c>
      <c r="V60">
        <v>359000</v>
      </c>
      <c r="Y60" t="s">
        <v>215</v>
      </c>
      <c r="Z60" t="s">
        <v>42</v>
      </c>
      <c r="AA60">
        <v>16030526</v>
      </c>
      <c r="AB60" t="s">
        <v>49</v>
      </c>
      <c r="AC60" t="s">
        <v>44</v>
      </c>
      <c r="AD60" t="s">
        <v>45</v>
      </c>
      <c r="AE60">
        <v>38.611910999999999</v>
      </c>
      <c r="AF60">
        <v>-90.5466579</v>
      </c>
      <c r="AG60" t="b">
        <v>0</v>
      </c>
    </row>
    <row r="61" spans="1:33" x14ac:dyDescent="0.15">
      <c r="A61" t="s">
        <v>33</v>
      </c>
      <c r="B61" t="s">
        <v>34</v>
      </c>
      <c r="C61" t="s">
        <v>216</v>
      </c>
      <c r="D61" t="s">
        <v>36</v>
      </c>
      <c r="E61" t="s">
        <v>37</v>
      </c>
      <c r="F61">
        <v>63011</v>
      </c>
      <c r="G61">
        <v>254900</v>
      </c>
      <c r="H61">
        <v>4</v>
      </c>
      <c r="I61">
        <v>3</v>
      </c>
      <c r="J61" t="s">
        <v>38</v>
      </c>
      <c r="K61">
        <v>1536</v>
      </c>
      <c r="L61">
        <v>9148</v>
      </c>
      <c r="M61">
        <v>1985</v>
      </c>
      <c r="N61">
        <v>2</v>
      </c>
      <c r="O61" t="s">
        <v>39</v>
      </c>
      <c r="P61">
        <v>52</v>
      </c>
      <c r="Q61" t="s">
        <v>40</v>
      </c>
      <c r="R61" s="1">
        <v>42547</v>
      </c>
      <c r="S61" s="2">
        <v>0.54166666666666663</v>
      </c>
      <c r="T61" s="2">
        <v>0.625</v>
      </c>
      <c r="U61" s="1">
        <v>42541</v>
      </c>
      <c r="V61">
        <v>259000</v>
      </c>
      <c r="Y61" t="s">
        <v>217</v>
      </c>
      <c r="Z61" t="s">
        <v>42</v>
      </c>
      <c r="AA61">
        <v>16030221</v>
      </c>
      <c r="AB61" t="s">
        <v>52</v>
      </c>
      <c r="AC61" t="s">
        <v>44</v>
      </c>
      <c r="AD61" t="s">
        <v>45</v>
      </c>
      <c r="AE61">
        <v>38.588898999999998</v>
      </c>
      <c r="AF61">
        <v>-90.625714000000002</v>
      </c>
      <c r="AG61" t="b">
        <v>0</v>
      </c>
    </row>
    <row r="62" spans="1:33" x14ac:dyDescent="0.15">
      <c r="A62" t="s">
        <v>33</v>
      </c>
      <c r="B62" t="s">
        <v>34</v>
      </c>
      <c r="C62" t="s">
        <v>218</v>
      </c>
      <c r="D62" t="s">
        <v>36</v>
      </c>
      <c r="E62" t="s">
        <v>37</v>
      </c>
      <c r="F62">
        <v>63011</v>
      </c>
      <c r="G62">
        <v>329900</v>
      </c>
      <c r="H62">
        <v>4</v>
      </c>
      <c r="I62">
        <v>3</v>
      </c>
      <c r="J62" t="s">
        <v>47</v>
      </c>
      <c r="K62">
        <v>2280</v>
      </c>
      <c r="L62">
        <v>24873</v>
      </c>
      <c r="M62">
        <v>1950</v>
      </c>
      <c r="N62">
        <v>2</v>
      </c>
      <c r="O62" t="s">
        <v>39</v>
      </c>
      <c r="P62">
        <v>53</v>
      </c>
      <c r="Q62" t="s">
        <v>40</v>
      </c>
      <c r="V62">
        <v>329900</v>
      </c>
      <c r="Y62" t="s">
        <v>219</v>
      </c>
      <c r="Z62" t="s">
        <v>42</v>
      </c>
      <c r="AA62">
        <v>16028825</v>
      </c>
      <c r="AB62" t="s">
        <v>49</v>
      </c>
      <c r="AC62" t="s">
        <v>44</v>
      </c>
      <c r="AD62" t="s">
        <v>45</v>
      </c>
      <c r="AE62">
        <v>38.607863000000002</v>
      </c>
      <c r="AF62">
        <v>-90.523812000000007</v>
      </c>
      <c r="AG62" t="b">
        <v>0</v>
      </c>
    </row>
    <row r="63" spans="1:33" x14ac:dyDescent="0.15">
      <c r="A63" t="s">
        <v>33</v>
      </c>
      <c r="B63" t="s">
        <v>34</v>
      </c>
      <c r="C63" t="s">
        <v>220</v>
      </c>
      <c r="D63" t="s">
        <v>36</v>
      </c>
      <c r="E63" t="s">
        <v>37</v>
      </c>
      <c r="F63">
        <v>63011</v>
      </c>
      <c r="G63">
        <v>389900</v>
      </c>
      <c r="H63">
        <v>4</v>
      </c>
      <c r="I63">
        <v>4</v>
      </c>
      <c r="J63" t="s">
        <v>47</v>
      </c>
      <c r="K63">
        <v>2390</v>
      </c>
      <c r="L63">
        <v>10019</v>
      </c>
      <c r="M63">
        <v>1984</v>
      </c>
      <c r="N63">
        <v>2</v>
      </c>
      <c r="O63" t="s">
        <v>39</v>
      </c>
      <c r="P63">
        <v>53</v>
      </c>
      <c r="Q63" t="s">
        <v>40</v>
      </c>
      <c r="U63" s="1">
        <v>42522</v>
      </c>
      <c r="V63">
        <v>399900</v>
      </c>
      <c r="Y63" t="s">
        <v>221</v>
      </c>
      <c r="Z63" t="s">
        <v>42</v>
      </c>
      <c r="AA63">
        <v>16029941</v>
      </c>
      <c r="AB63" t="s">
        <v>64</v>
      </c>
      <c r="AC63" t="s">
        <v>44</v>
      </c>
      <c r="AD63" t="s">
        <v>45</v>
      </c>
      <c r="AE63">
        <v>38.617179999999998</v>
      </c>
      <c r="AF63">
        <v>-90.506497899999999</v>
      </c>
      <c r="AG63" t="b">
        <v>0</v>
      </c>
    </row>
    <row r="64" spans="1:33" x14ac:dyDescent="0.15">
      <c r="A64" t="s">
        <v>33</v>
      </c>
      <c r="B64" t="s">
        <v>34</v>
      </c>
      <c r="C64" t="s">
        <v>222</v>
      </c>
      <c r="D64" t="s">
        <v>36</v>
      </c>
      <c r="E64" t="s">
        <v>37</v>
      </c>
      <c r="F64">
        <v>63011</v>
      </c>
      <c r="G64">
        <v>529900</v>
      </c>
      <c r="H64">
        <v>4</v>
      </c>
      <c r="I64">
        <v>3</v>
      </c>
      <c r="J64" t="s">
        <v>47</v>
      </c>
      <c r="K64">
        <v>2800</v>
      </c>
      <c r="N64">
        <v>3</v>
      </c>
      <c r="O64" t="s">
        <v>39</v>
      </c>
      <c r="P64">
        <v>55</v>
      </c>
      <c r="Q64" t="s">
        <v>40</v>
      </c>
      <c r="V64">
        <v>529900</v>
      </c>
      <c r="Y64" t="s">
        <v>223</v>
      </c>
      <c r="Z64" t="s">
        <v>42</v>
      </c>
      <c r="AA64">
        <v>16029477</v>
      </c>
      <c r="AB64" t="s">
        <v>49</v>
      </c>
      <c r="AC64" t="s">
        <v>44</v>
      </c>
      <c r="AD64" t="s">
        <v>45</v>
      </c>
      <c r="AE64">
        <v>38.604625800000001</v>
      </c>
      <c r="AF64">
        <v>-90.5560847</v>
      </c>
      <c r="AG64" t="b">
        <v>0</v>
      </c>
    </row>
    <row r="65" spans="1:33" x14ac:dyDescent="0.15">
      <c r="A65" t="s">
        <v>33</v>
      </c>
      <c r="B65" t="s">
        <v>34</v>
      </c>
      <c r="C65" t="s">
        <v>224</v>
      </c>
      <c r="D65" t="s">
        <v>36</v>
      </c>
      <c r="E65" t="s">
        <v>37</v>
      </c>
      <c r="F65">
        <v>63011</v>
      </c>
      <c r="G65">
        <v>635000</v>
      </c>
      <c r="H65">
        <v>2</v>
      </c>
      <c r="I65">
        <v>3</v>
      </c>
      <c r="J65" t="s">
        <v>47</v>
      </c>
      <c r="K65">
        <v>2178</v>
      </c>
      <c r="L65">
        <v>7841</v>
      </c>
      <c r="M65">
        <v>2006</v>
      </c>
      <c r="N65">
        <v>2</v>
      </c>
      <c r="O65" t="s">
        <v>39</v>
      </c>
      <c r="P65">
        <v>57</v>
      </c>
      <c r="Q65" t="s">
        <v>40</v>
      </c>
      <c r="U65" s="1">
        <v>42525</v>
      </c>
      <c r="V65">
        <v>665000</v>
      </c>
      <c r="Y65" t="s">
        <v>225</v>
      </c>
      <c r="Z65" t="s">
        <v>42</v>
      </c>
      <c r="AA65">
        <v>16029174</v>
      </c>
      <c r="AB65" t="s">
        <v>226</v>
      </c>
      <c r="AC65" t="s">
        <v>44</v>
      </c>
      <c r="AD65" t="s">
        <v>45</v>
      </c>
      <c r="AE65">
        <v>38.619936000000003</v>
      </c>
      <c r="AF65">
        <v>-90.522295999999997</v>
      </c>
      <c r="AG65" t="b">
        <v>0</v>
      </c>
    </row>
    <row r="66" spans="1:33" x14ac:dyDescent="0.15">
      <c r="A66" t="s">
        <v>33</v>
      </c>
      <c r="B66" t="s">
        <v>34</v>
      </c>
      <c r="C66" t="s">
        <v>227</v>
      </c>
      <c r="D66" t="s">
        <v>228</v>
      </c>
      <c r="E66" t="s">
        <v>37</v>
      </c>
      <c r="F66">
        <v>63011</v>
      </c>
      <c r="G66">
        <v>256780</v>
      </c>
      <c r="H66">
        <v>3</v>
      </c>
      <c r="I66">
        <v>3</v>
      </c>
      <c r="J66" t="s">
        <v>47</v>
      </c>
      <c r="K66">
        <v>1872</v>
      </c>
      <c r="L66">
        <v>9148</v>
      </c>
      <c r="M66">
        <v>1970</v>
      </c>
      <c r="N66">
        <v>2</v>
      </c>
      <c r="O66" t="s">
        <v>39</v>
      </c>
      <c r="P66">
        <v>58</v>
      </c>
      <c r="Q66" t="s">
        <v>40</v>
      </c>
      <c r="U66" s="1">
        <v>42541</v>
      </c>
      <c r="V66">
        <v>267800</v>
      </c>
      <c r="Y66" t="s">
        <v>229</v>
      </c>
      <c r="Z66" t="s">
        <v>42</v>
      </c>
      <c r="AA66">
        <v>16028749</v>
      </c>
      <c r="AB66" t="s">
        <v>230</v>
      </c>
      <c r="AC66" t="s">
        <v>44</v>
      </c>
      <c r="AD66" t="s">
        <v>45</v>
      </c>
      <c r="AE66">
        <v>38.612043999999997</v>
      </c>
      <c r="AF66">
        <v>-90.502865999999997</v>
      </c>
      <c r="AG66" t="b">
        <v>0</v>
      </c>
    </row>
    <row r="67" spans="1:33" x14ac:dyDescent="0.15">
      <c r="A67" t="s">
        <v>33</v>
      </c>
      <c r="B67" t="s">
        <v>34</v>
      </c>
      <c r="C67" t="s">
        <v>231</v>
      </c>
      <c r="D67" t="s">
        <v>36</v>
      </c>
      <c r="E67" t="s">
        <v>37</v>
      </c>
      <c r="F67">
        <v>63011</v>
      </c>
      <c r="G67">
        <v>410000</v>
      </c>
      <c r="H67">
        <v>3</v>
      </c>
      <c r="I67">
        <v>3</v>
      </c>
      <c r="J67" t="s">
        <v>38</v>
      </c>
      <c r="K67">
        <v>2525</v>
      </c>
      <c r="L67">
        <v>29185</v>
      </c>
      <c r="M67">
        <v>1990</v>
      </c>
      <c r="N67">
        <v>3</v>
      </c>
      <c r="O67" t="s">
        <v>39</v>
      </c>
      <c r="P67">
        <v>58</v>
      </c>
      <c r="Q67" t="s">
        <v>40</v>
      </c>
      <c r="R67" s="1">
        <v>42547</v>
      </c>
      <c r="S67" s="2">
        <v>0.54166666666666663</v>
      </c>
      <c r="T67" s="2">
        <v>0.625</v>
      </c>
      <c r="U67" s="1">
        <v>42544</v>
      </c>
      <c r="V67">
        <v>429000</v>
      </c>
      <c r="Y67" t="s">
        <v>232</v>
      </c>
      <c r="Z67" t="s">
        <v>42</v>
      </c>
      <c r="AA67">
        <v>16028889</v>
      </c>
      <c r="AB67" t="s">
        <v>233</v>
      </c>
      <c r="AC67" t="s">
        <v>44</v>
      </c>
      <c r="AD67" t="s">
        <v>45</v>
      </c>
      <c r="AE67">
        <v>38.603507</v>
      </c>
      <c r="AF67">
        <v>-90.6140829</v>
      </c>
      <c r="AG67" t="b">
        <v>0</v>
      </c>
    </row>
    <row r="68" spans="1:33" x14ac:dyDescent="0.15">
      <c r="A68" t="s">
        <v>33</v>
      </c>
      <c r="B68" t="s">
        <v>34</v>
      </c>
      <c r="C68" t="s">
        <v>234</v>
      </c>
      <c r="D68" t="s">
        <v>75</v>
      </c>
      <c r="E68" t="s">
        <v>37</v>
      </c>
      <c r="F68">
        <v>63011</v>
      </c>
      <c r="G68">
        <v>415000</v>
      </c>
      <c r="H68">
        <v>3</v>
      </c>
      <c r="I68">
        <v>3</v>
      </c>
      <c r="J68" t="s">
        <v>38</v>
      </c>
      <c r="K68">
        <v>2683</v>
      </c>
      <c r="L68">
        <v>13068</v>
      </c>
      <c r="M68">
        <v>1997</v>
      </c>
      <c r="N68">
        <v>3</v>
      </c>
      <c r="O68" t="s">
        <v>39</v>
      </c>
      <c r="P68">
        <v>59</v>
      </c>
      <c r="Q68" t="s">
        <v>40</v>
      </c>
      <c r="U68" s="1">
        <v>42530</v>
      </c>
      <c r="V68">
        <v>425000</v>
      </c>
      <c r="Y68" t="s">
        <v>235</v>
      </c>
      <c r="Z68" t="s">
        <v>42</v>
      </c>
      <c r="AA68">
        <v>16027601</v>
      </c>
      <c r="AB68" t="s">
        <v>49</v>
      </c>
      <c r="AC68" t="s">
        <v>44</v>
      </c>
      <c r="AD68" t="s">
        <v>45</v>
      </c>
      <c r="AE68">
        <v>38.595903</v>
      </c>
      <c r="AF68">
        <v>-90.602890000000002</v>
      </c>
      <c r="AG68" t="b">
        <v>0</v>
      </c>
    </row>
    <row r="69" spans="1:33" x14ac:dyDescent="0.15">
      <c r="A69" t="s">
        <v>33</v>
      </c>
      <c r="B69" t="s">
        <v>34</v>
      </c>
      <c r="C69" t="s">
        <v>236</v>
      </c>
      <c r="D69" t="s">
        <v>75</v>
      </c>
      <c r="E69" t="s">
        <v>37</v>
      </c>
      <c r="F69">
        <v>63011</v>
      </c>
      <c r="G69">
        <v>469000</v>
      </c>
      <c r="H69">
        <v>5</v>
      </c>
      <c r="I69">
        <v>5</v>
      </c>
      <c r="J69" t="s">
        <v>38</v>
      </c>
      <c r="K69">
        <v>3390</v>
      </c>
      <c r="L69">
        <v>14375</v>
      </c>
      <c r="M69">
        <v>1992</v>
      </c>
      <c r="N69">
        <v>3</v>
      </c>
      <c r="O69" t="s">
        <v>39</v>
      </c>
      <c r="P69">
        <v>66</v>
      </c>
      <c r="Q69" t="s">
        <v>40</v>
      </c>
      <c r="R69" s="1">
        <v>42547</v>
      </c>
      <c r="S69" s="2">
        <v>0.5</v>
      </c>
      <c r="T69" s="2">
        <v>0.58333333333333337</v>
      </c>
      <c r="U69" s="1">
        <v>42514</v>
      </c>
      <c r="V69">
        <v>499000</v>
      </c>
      <c r="Y69" t="s">
        <v>237</v>
      </c>
      <c r="Z69" t="s">
        <v>42</v>
      </c>
      <c r="AA69">
        <v>16021662</v>
      </c>
      <c r="AB69" t="s">
        <v>238</v>
      </c>
      <c r="AC69" t="s">
        <v>44</v>
      </c>
      <c r="AD69" t="s">
        <v>45</v>
      </c>
      <c r="AE69">
        <v>38.597248999999998</v>
      </c>
      <c r="AF69">
        <v>-90.628815000000003</v>
      </c>
      <c r="AG69" t="b">
        <v>0</v>
      </c>
    </row>
    <row r="70" spans="1:33" x14ac:dyDescent="0.15">
      <c r="A70" t="s">
        <v>33</v>
      </c>
      <c r="B70" t="s">
        <v>34</v>
      </c>
      <c r="C70" t="s">
        <v>241</v>
      </c>
      <c r="D70" t="s">
        <v>36</v>
      </c>
      <c r="E70" t="s">
        <v>37</v>
      </c>
      <c r="F70">
        <v>63011</v>
      </c>
      <c r="G70">
        <v>369900</v>
      </c>
      <c r="H70">
        <v>3</v>
      </c>
      <c r="I70">
        <v>3</v>
      </c>
      <c r="J70" t="s">
        <v>38</v>
      </c>
      <c r="K70">
        <v>2427</v>
      </c>
      <c r="L70">
        <v>27878</v>
      </c>
      <c r="M70">
        <v>1983</v>
      </c>
      <c r="N70">
        <v>2</v>
      </c>
      <c r="O70" t="s">
        <v>39</v>
      </c>
      <c r="P70">
        <v>71</v>
      </c>
      <c r="Q70" t="s">
        <v>40</v>
      </c>
      <c r="R70" s="1">
        <v>42547</v>
      </c>
      <c r="S70" s="2">
        <v>0.54166666666666663</v>
      </c>
      <c r="T70" s="2">
        <v>0.625</v>
      </c>
      <c r="U70" s="1">
        <v>42531</v>
      </c>
      <c r="V70">
        <v>399900</v>
      </c>
      <c r="Y70" t="s">
        <v>242</v>
      </c>
      <c r="Z70" t="s">
        <v>42</v>
      </c>
      <c r="AA70">
        <v>16024995</v>
      </c>
      <c r="AB70" t="s">
        <v>68</v>
      </c>
      <c r="AC70" t="s">
        <v>44</v>
      </c>
      <c r="AD70" t="s">
        <v>45</v>
      </c>
      <c r="AE70">
        <v>38.599193</v>
      </c>
      <c r="AF70">
        <v>-90.622264999999999</v>
      </c>
      <c r="AG70" t="b">
        <v>0</v>
      </c>
    </row>
    <row r="71" spans="1:33" x14ac:dyDescent="0.15">
      <c r="A71" t="s">
        <v>33</v>
      </c>
      <c r="B71" t="s">
        <v>34</v>
      </c>
      <c r="C71" t="s">
        <v>243</v>
      </c>
      <c r="D71" t="s">
        <v>36</v>
      </c>
      <c r="E71" t="s">
        <v>37</v>
      </c>
      <c r="F71">
        <v>63011</v>
      </c>
      <c r="G71">
        <v>198900</v>
      </c>
      <c r="H71">
        <v>3</v>
      </c>
      <c r="I71">
        <v>2</v>
      </c>
      <c r="J71" t="s">
        <v>47</v>
      </c>
      <c r="K71">
        <v>1794</v>
      </c>
      <c r="L71">
        <v>13983</v>
      </c>
      <c r="M71">
        <v>1964</v>
      </c>
      <c r="N71">
        <v>2</v>
      </c>
      <c r="O71" t="s">
        <v>39</v>
      </c>
      <c r="P71">
        <v>74</v>
      </c>
      <c r="Q71" t="s">
        <v>40</v>
      </c>
      <c r="V71">
        <v>198900</v>
      </c>
      <c r="Y71" t="s">
        <v>244</v>
      </c>
      <c r="Z71" t="s">
        <v>42</v>
      </c>
      <c r="AA71">
        <v>16024072</v>
      </c>
      <c r="AB71" t="s">
        <v>245</v>
      </c>
      <c r="AC71" t="s">
        <v>44</v>
      </c>
      <c r="AD71" t="s">
        <v>45</v>
      </c>
      <c r="AE71">
        <v>38.603240999999997</v>
      </c>
      <c r="AF71">
        <v>-90.522728000000001</v>
      </c>
      <c r="AG71" t="b">
        <v>0</v>
      </c>
    </row>
    <row r="72" spans="1:33" x14ac:dyDescent="0.15">
      <c r="A72" t="s">
        <v>33</v>
      </c>
      <c r="B72" t="s">
        <v>34</v>
      </c>
      <c r="C72" t="s">
        <v>246</v>
      </c>
      <c r="D72" t="s">
        <v>36</v>
      </c>
      <c r="E72" t="s">
        <v>37</v>
      </c>
      <c r="F72">
        <v>63011</v>
      </c>
      <c r="G72">
        <v>309000</v>
      </c>
      <c r="H72">
        <v>5</v>
      </c>
      <c r="I72">
        <v>3</v>
      </c>
      <c r="J72" t="s">
        <v>47</v>
      </c>
      <c r="K72">
        <v>2535</v>
      </c>
      <c r="L72">
        <v>13547</v>
      </c>
      <c r="M72">
        <v>1970</v>
      </c>
      <c r="N72">
        <v>2</v>
      </c>
      <c r="O72" t="s">
        <v>39</v>
      </c>
      <c r="P72">
        <v>75</v>
      </c>
      <c r="Q72" t="s">
        <v>40</v>
      </c>
      <c r="U72" s="1">
        <v>42516</v>
      </c>
      <c r="V72">
        <v>319900</v>
      </c>
      <c r="Y72" t="s">
        <v>247</v>
      </c>
      <c r="Z72" t="s">
        <v>42</v>
      </c>
      <c r="AA72">
        <v>16023007</v>
      </c>
      <c r="AB72" t="s">
        <v>68</v>
      </c>
      <c r="AC72" t="s">
        <v>44</v>
      </c>
      <c r="AD72" t="s">
        <v>45</v>
      </c>
      <c r="AE72">
        <v>38.601315</v>
      </c>
      <c r="AF72">
        <v>-90.522157000000007</v>
      </c>
      <c r="AG72" t="b">
        <v>0</v>
      </c>
    </row>
    <row r="73" spans="1:33" x14ac:dyDescent="0.15">
      <c r="A73" t="s">
        <v>33</v>
      </c>
      <c r="B73" t="s">
        <v>34</v>
      </c>
      <c r="C73" t="s">
        <v>248</v>
      </c>
      <c r="D73" t="s">
        <v>75</v>
      </c>
      <c r="E73" t="s">
        <v>37</v>
      </c>
      <c r="F73">
        <v>63011</v>
      </c>
      <c r="G73">
        <v>370000</v>
      </c>
      <c r="H73">
        <v>3</v>
      </c>
      <c r="I73">
        <v>3</v>
      </c>
      <c r="J73" t="s">
        <v>38</v>
      </c>
      <c r="L73">
        <v>11326</v>
      </c>
      <c r="M73">
        <v>1995</v>
      </c>
      <c r="N73">
        <v>2</v>
      </c>
      <c r="O73" t="s">
        <v>39</v>
      </c>
      <c r="P73">
        <v>80</v>
      </c>
      <c r="Q73" t="s">
        <v>40</v>
      </c>
      <c r="U73" s="1">
        <v>42531</v>
      </c>
      <c r="V73">
        <v>375000</v>
      </c>
      <c r="Y73" t="s">
        <v>249</v>
      </c>
      <c r="Z73" t="s">
        <v>42</v>
      </c>
      <c r="AA73">
        <v>16022655</v>
      </c>
      <c r="AB73" t="s">
        <v>64</v>
      </c>
      <c r="AC73" t="s">
        <v>44</v>
      </c>
      <c r="AD73" t="s">
        <v>45</v>
      </c>
      <c r="AE73">
        <v>38.598973999999998</v>
      </c>
      <c r="AF73">
        <v>-90.607917999999998</v>
      </c>
      <c r="AG73" t="b">
        <v>0</v>
      </c>
    </row>
    <row r="74" spans="1:33" x14ac:dyDescent="0.15">
      <c r="A74" t="s">
        <v>33</v>
      </c>
      <c r="B74" t="s">
        <v>34</v>
      </c>
      <c r="C74" t="s">
        <v>250</v>
      </c>
      <c r="D74" t="s">
        <v>36</v>
      </c>
      <c r="E74" t="s">
        <v>37</v>
      </c>
      <c r="F74">
        <v>63011</v>
      </c>
      <c r="G74">
        <v>589000</v>
      </c>
      <c r="H74">
        <v>4</v>
      </c>
      <c r="I74">
        <v>4</v>
      </c>
      <c r="J74" t="s">
        <v>38</v>
      </c>
      <c r="K74">
        <v>4226</v>
      </c>
      <c r="L74">
        <v>13939</v>
      </c>
      <c r="M74">
        <v>2006</v>
      </c>
      <c r="N74">
        <v>3</v>
      </c>
      <c r="O74" t="s">
        <v>39</v>
      </c>
      <c r="P74">
        <v>85</v>
      </c>
      <c r="Q74" t="s">
        <v>40</v>
      </c>
      <c r="U74" s="1">
        <v>42504</v>
      </c>
      <c r="V74">
        <v>595000</v>
      </c>
      <c r="Y74" t="s">
        <v>251</v>
      </c>
      <c r="Z74" t="s">
        <v>42</v>
      </c>
      <c r="AA74">
        <v>16020575</v>
      </c>
      <c r="AB74" t="s">
        <v>52</v>
      </c>
      <c r="AC74" t="s">
        <v>44</v>
      </c>
      <c r="AD74" t="s">
        <v>45</v>
      </c>
      <c r="AE74">
        <v>38.592767000000002</v>
      </c>
      <c r="AF74">
        <v>-90.603595999999996</v>
      </c>
      <c r="AG74" t="b">
        <v>0</v>
      </c>
    </row>
    <row r="75" spans="1:33" x14ac:dyDescent="0.15">
      <c r="A75" t="s">
        <v>33</v>
      </c>
      <c r="B75" t="s">
        <v>34</v>
      </c>
      <c r="C75" t="s">
        <v>252</v>
      </c>
      <c r="D75" t="s">
        <v>36</v>
      </c>
      <c r="E75" t="s">
        <v>37</v>
      </c>
      <c r="F75">
        <v>63011</v>
      </c>
      <c r="G75">
        <v>249900</v>
      </c>
      <c r="H75">
        <v>4</v>
      </c>
      <c r="I75">
        <v>3</v>
      </c>
      <c r="J75" t="s">
        <v>38</v>
      </c>
      <c r="K75">
        <v>2160</v>
      </c>
      <c r="L75">
        <v>130724</v>
      </c>
      <c r="M75">
        <v>1975</v>
      </c>
      <c r="N75">
        <v>2</v>
      </c>
      <c r="O75" t="s">
        <v>39</v>
      </c>
      <c r="P75">
        <v>94</v>
      </c>
      <c r="Q75" t="s">
        <v>40</v>
      </c>
      <c r="V75">
        <v>249900</v>
      </c>
      <c r="Y75" t="s">
        <v>253</v>
      </c>
      <c r="Z75" t="s">
        <v>42</v>
      </c>
      <c r="AA75">
        <v>16017508</v>
      </c>
      <c r="AB75" t="s">
        <v>64</v>
      </c>
      <c r="AC75" t="s">
        <v>44</v>
      </c>
      <c r="AD75" t="s">
        <v>45</v>
      </c>
      <c r="AE75">
        <v>38.614586000000003</v>
      </c>
      <c r="AF75">
        <v>-90.614064999999997</v>
      </c>
      <c r="AG75" t="b">
        <v>0</v>
      </c>
    </row>
    <row r="76" spans="1:33" x14ac:dyDescent="0.15">
      <c r="A76" t="s">
        <v>33</v>
      </c>
      <c r="B76" t="s">
        <v>34</v>
      </c>
      <c r="C76" t="s">
        <v>254</v>
      </c>
      <c r="D76" t="s">
        <v>36</v>
      </c>
      <c r="E76" t="s">
        <v>37</v>
      </c>
      <c r="F76">
        <v>63011</v>
      </c>
      <c r="G76">
        <v>348000</v>
      </c>
      <c r="H76">
        <v>4</v>
      </c>
      <c r="I76">
        <v>3</v>
      </c>
      <c r="J76" t="s">
        <v>47</v>
      </c>
      <c r="K76">
        <v>2366</v>
      </c>
      <c r="L76">
        <v>19166</v>
      </c>
      <c r="M76">
        <v>1987</v>
      </c>
      <c r="N76">
        <v>2</v>
      </c>
      <c r="O76" t="s">
        <v>39</v>
      </c>
      <c r="P76">
        <v>103</v>
      </c>
      <c r="Q76" t="s">
        <v>40</v>
      </c>
      <c r="U76" s="1">
        <v>42534</v>
      </c>
      <c r="V76">
        <v>375000</v>
      </c>
      <c r="W76" s="1">
        <v>38153</v>
      </c>
      <c r="X76">
        <v>264500</v>
      </c>
      <c r="Y76" t="s">
        <v>255</v>
      </c>
      <c r="Z76" t="s">
        <v>42</v>
      </c>
      <c r="AA76">
        <v>16013899</v>
      </c>
      <c r="AB76" t="s">
        <v>160</v>
      </c>
      <c r="AC76" t="s">
        <v>44</v>
      </c>
      <c r="AD76" t="s">
        <v>45</v>
      </c>
      <c r="AE76">
        <v>38.605736999999998</v>
      </c>
      <c r="AF76">
        <v>-90.555272000000002</v>
      </c>
      <c r="AG76" t="b">
        <v>0</v>
      </c>
    </row>
    <row r="77" spans="1:33" x14ac:dyDescent="0.15">
      <c r="A77" t="s">
        <v>33</v>
      </c>
      <c r="B77" t="s">
        <v>34</v>
      </c>
      <c r="C77" t="s">
        <v>256</v>
      </c>
      <c r="D77" t="s">
        <v>36</v>
      </c>
      <c r="E77" t="s">
        <v>37</v>
      </c>
      <c r="F77">
        <v>63011</v>
      </c>
      <c r="G77">
        <v>283300</v>
      </c>
      <c r="H77">
        <v>4</v>
      </c>
      <c r="I77">
        <v>3</v>
      </c>
      <c r="J77" t="s">
        <v>38</v>
      </c>
      <c r="K77">
        <v>2142</v>
      </c>
      <c r="L77">
        <v>9583</v>
      </c>
      <c r="M77">
        <v>1986</v>
      </c>
      <c r="N77">
        <v>2</v>
      </c>
      <c r="O77" t="s">
        <v>39</v>
      </c>
      <c r="P77">
        <v>106</v>
      </c>
      <c r="Q77" t="s">
        <v>40</v>
      </c>
      <c r="U77" s="1">
        <v>42516</v>
      </c>
      <c r="V77">
        <v>284900</v>
      </c>
      <c r="Y77" t="s">
        <v>257</v>
      </c>
      <c r="Z77" t="s">
        <v>42</v>
      </c>
      <c r="AA77">
        <v>16014771</v>
      </c>
      <c r="AB77" t="s">
        <v>226</v>
      </c>
      <c r="AC77" t="s">
        <v>44</v>
      </c>
      <c r="AD77" t="s">
        <v>45</v>
      </c>
      <c r="AE77">
        <v>38.591214999999998</v>
      </c>
      <c r="AF77">
        <v>-90.622693999999996</v>
      </c>
      <c r="AG77" t="b">
        <v>0</v>
      </c>
    </row>
    <row r="78" spans="1:33" x14ac:dyDescent="0.15">
      <c r="A78" t="s">
        <v>33</v>
      </c>
      <c r="B78" t="s">
        <v>34</v>
      </c>
      <c r="C78" t="s">
        <v>258</v>
      </c>
      <c r="D78" t="s">
        <v>36</v>
      </c>
      <c r="E78" t="s">
        <v>37</v>
      </c>
      <c r="F78">
        <v>63011</v>
      </c>
      <c r="G78">
        <v>519900</v>
      </c>
      <c r="H78">
        <v>4</v>
      </c>
      <c r="I78">
        <v>5</v>
      </c>
      <c r="J78" t="s">
        <v>38</v>
      </c>
      <c r="K78">
        <v>3272</v>
      </c>
      <c r="L78">
        <v>60113</v>
      </c>
      <c r="M78">
        <v>1997</v>
      </c>
      <c r="N78">
        <v>3</v>
      </c>
      <c r="O78" t="s">
        <v>39</v>
      </c>
      <c r="P78">
        <v>106</v>
      </c>
      <c r="Q78" t="s">
        <v>40</v>
      </c>
      <c r="U78" s="1">
        <v>42516</v>
      </c>
      <c r="V78">
        <v>541900</v>
      </c>
      <c r="W78" s="1">
        <v>40610</v>
      </c>
      <c r="X78">
        <v>457000</v>
      </c>
      <c r="Y78" t="s">
        <v>259</v>
      </c>
      <c r="Z78" t="s">
        <v>42</v>
      </c>
      <c r="AA78">
        <v>16014617</v>
      </c>
      <c r="AB78" t="s">
        <v>260</v>
      </c>
      <c r="AC78" t="s">
        <v>44</v>
      </c>
      <c r="AD78" t="s">
        <v>45</v>
      </c>
      <c r="AE78">
        <v>38.626147099999997</v>
      </c>
      <c r="AF78">
        <v>-90.625322199999999</v>
      </c>
      <c r="AG78" t="b">
        <v>0</v>
      </c>
    </row>
    <row r="79" spans="1:33" x14ac:dyDescent="0.15">
      <c r="A79" t="s">
        <v>33</v>
      </c>
      <c r="B79" t="s">
        <v>34</v>
      </c>
      <c r="C79" t="s">
        <v>261</v>
      </c>
      <c r="D79" t="s">
        <v>36</v>
      </c>
      <c r="E79" t="s">
        <v>37</v>
      </c>
      <c r="F79">
        <v>63011</v>
      </c>
      <c r="G79">
        <v>997000</v>
      </c>
      <c r="H79">
        <v>3</v>
      </c>
      <c r="I79">
        <v>4</v>
      </c>
      <c r="J79" t="s">
        <v>47</v>
      </c>
      <c r="K79">
        <v>1784</v>
      </c>
      <c r="L79">
        <v>7405</v>
      </c>
      <c r="M79">
        <v>2013</v>
      </c>
      <c r="N79">
        <v>2</v>
      </c>
      <c r="O79" t="s">
        <v>39</v>
      </c>
      <c r="P79">
        <v>107</v>
      </c>
      <c r="Q79" t="s">
        <v>40</v>
      </c>
      <c r="V79">
        <v>997000</v>
      </c>
      <c r="W79" s="1">
        <v>41981</v>
      </c>
      <c r="X79">
        <v>971067</v>
      </c>
      <c r="Y79" t="s">
        <v>262</v>
      </c>
      <c r="Z79" t="s">
        <v>42</v>
      </c>
      <c r="AA79">
        <v>16014176</v>
      </c>
      <c r="AB79" t="s">
        <v>49</v>
      </c>
      <c r="AC79" t="s">
        <v>44</v>
      </c>
      <c r="AD79" t="s">
        <v>45</v>
      </c>
      <c r="AE79">
        <v>38.624098099999998</v>
      </c>
      <c r="AF79">
        <v>-90.5665403</v>
      </c>
      <c r="AG79" t="b">
        <v>0</v>
      </c>
    </row>
    <row r="80" spans="1:33" x14ac:dyDescent="0.15">
      <c r="A80" t="s">
        <v>33</v>
      </c>
      <c r="B80" t="s">
        <v>34</v>
      </c>
      <c r="C80" t="s">
        <v>265</v>
      </c>
      <c r="D80" t="s">
        <v>36</v>
      </c>
      <c r="E80" t="s">
        <v>37</v>
      </c>
      <c r="F80">
        <v>63011</v>
      </c>
      <c r="G80">
        <v>345000</v>
      </c>
      <c r="H80">
        <v>4</v>
      </c>
      <c r="I80">
        <v>4</v>
      </c>
      <c r="J80" t="s">
        <v>47</v>
      </c>
      <c r="K80">
        <v>2872</v>
      </c>
      <c r="L80">
        <v>13024</v>
      </c>
      <c r="M80">
        <v>1965</v>
      </c>
      <c r="N80">
        <v>2</v>
      </c>
      <c r="O80" t="s">
        <v>39</v>
      </c>
      <c r="P80">
        <v>108</v>
      </c>
      <c r="Q80" t="s">
        <v>40</v>
      </c>
      <c r="U80" s="1">
        <v>42541</v>
      </c>
      <c r="V80">
        <v>379800</v>
      </c>
      <c r="Y80" t="s">
        <v>266</v>
      </c>
      <c r="Z80" t="s">
        <v>42</v>
      </c>
      <c r="AA80">
        <v>16013148</v>
      </c>
      <c r="AB80" t="s">
        <v>59</v>
      </c>
      <c r="AC80" t="s">
        <v>44</v>
      </c>
      <c r="AD80" t="s">
        <v>45</v>
      </c>
      <c r="AE80">
        <v>38.604975000000003</v>
      </c>
      <c r="AF80">
        <v>-90.544511999999997</v>
      </c>
      <c r="AG80" t="b">
        <v>0</v>
      </c>
    </row>
    <row r="81" spans="1:33" x14ac:dyDescent="0.15">
      <c r="A81" t="s">
        <v>33</v>
      </c>
      <c r="B81" t="s">
        <v>34</v>
      </c>
      <c r="C81" t="s">
        <v>267</v>
      </c>
      <c r="D81" t="s">
        <v>71</v>
      </c>
      <c r="E81" t="s">
        <v>37</v>
      </c>
      <c r="F81">
        <v>63011</v>
      </c>
      <c r="G81">
        <v>469990</v>
      </c>
      <c r="H81">
        <v>4</v>
      </c>
      <c r="I81">
        <v>4</v>
      </c>
      <c r="J81" t="s">
        <v>38</v>
      </c>
      <c r="K81">
        <v>3282</v>
      </c>
      <c r="L81">
        <v>21519</v>
      </c>
      <c r="N81">
        <v>3</v>
      </c>
      <c r="O81" t="s">
        <v>39</v>
      </c>
      <c r="P81">
        <v>116</v>
      </c>
      <c r="Q81" t="s">
        <v>40</v>
      </c>
      <c r="V81">
        <v>469990</v>
      </c>
      <c r="Y81" t="s">
        <v>268</v>
      </c>
      <c r="Z81" t="s">
        <v>42</v>
      </c>
      <c r="AA81">
        <v>16011588</v>
      </c>
      <c r="AB81" t="s">
        <v>269</v>
      </c>
      <c r="AC81" t="s">
        <v>44</v>
      </c>
      <c r="AD81" t="s">
        <v>45</v>
      </c>
      <c r="AE81">
        <v>38.597797</v>
      </c>
      <c r="AF81">
        <v>-90.590271000000001</v>
      </c>
      <c r="AG81" t="b">
        <v>0</v>
      </c>
    </row>
    <row r="82" spans="1:33" x14ac:dyDescent="0.15">
      <c r="A82" t="s">
        <v>33</v>
      </c>
      <c r="B82" t="s">
        <v>34</v>
      </c>
      <c r="C82" t="s">
        <v>270</v>
      </c>
      <c r="D82" t="s">
        <v>71</v>
      </c>
      <c r="E82" t="s">
        <v>37</v>
      </c>
      <c r="F82">
        <v>63011</v>
      </c>
      <c r="G82">
        <v>449990</v>
      </c>
      <c r="H82">
        <v>3</v>
      </c>
      <c r="I82">
        <v>2</v>
      </c>
      <c r="J82" t="s">
        <v>38</v>
      </c>
      <c r="K82">
        <v>1800</v>
      </c>
      <c r="L82">
        <v>21519</v>
      </c>
      <c r="N82">
        <v>3</v>
      </c>
      <c r="O82" t="s">
        <v>39</v>
      </c>
      <c r="P82">
        <v>116</v>
      </c>
      <c r="Q82" t="s">
        <v>40</v>
      </c>
      <c r="V82">
        <v>449990</v>
      </c>
      <c r="Y82" t="s">
        <v>271</v>
      </c>
      <c r="Z82" t="s">
        <v>42</v>
      </c>
      <c r="AA82">
        <v>16006549</v>
      </c>
      <c r="AB82" t="s">
        <v>269</v>
      </c>
      <c r="AC82" t="s">
        <v>44</v>
      </c>
      <c r="AD82" t="s">
        <v>45</v>
      </c>
      <c r="AE82">
        <v>38.597797</v>
      </c>
      <c r="AF82">
        <v>-90.590271000000001</v>
      </c>
      <c r="AG82" t="b">
        <v>0</v>
      </c>
    </row>
    <row r="83" spans="1:33" x14ac:dyDescent="0.15">
      <c r="A83" t="s">
        <v>33</v>
      </c>
      <c r="B83" t="s">
        <v>34</v>
      </c>
      <c r="C83" t="s">
        <v>272</v>
      </c>
      <c r="D83" t="s">
        <v>71</v>
      </c>
      <c r="E83" t="s">
        <v>37</v>
      </c>
      <c r="F83">
        <v>63011</v>
      </c>
      <c r="G83">
        <v>609990</v>
      </c>
      <c r="H83">
        <v>6</v>
      </c>
      <c r="I83">
        <v>4</v>
      </c>
      <c r="J83" t="s">
        <v>38</v>
      </c>
      <c r="K83">
        <v>3800</v>
      </c>
      <c r="L83">
        <v>21519</v>
      </c>
      <c r="N83">
        <v>4</v>
      </c>
      <c r="O83" t="s">
        <v>39</v>
      </c>
      <c r="P83">
        <v>116</v>
      </c>
      <c r="Q83" t="s">
        <v>40</v>
      </c>
      <c r="V83">
        <v>609990</v>
      </c>
      <c r="Y83" t="s">
        <v>273</v>
      </c>
      <c r="Z83" t="s">
        <v>42</v>
      </c>
      <c r="AA83">
        <v>16006548</v>
      </c>
      <c r="AB83" t="s">
        <v>269</v>
      </c>
      <c r="AC83" t="s">
        <v>44</v>
      </c>
      <c r="AD83" t="s">
        <v>45</v>
      </c>
      <c r="AE83">
        <v>38.597797</v>
      </c>
      <c r="AF83">
        <v>-90.590271000000001</v>
      </c>
      <c r="AG83" t="b">
        <v>0</v>
      </c>
    </row>
    <row r="84" spans="1:33" x14ac:dyDescent="0.15">
      <c r="A84" t="s">
        <v>33</v>
      </c>
      <c r="B84" t="s">
        <v>34</v>
      </c>
      <c r="C84" t="s">
        <v>274</v>
      </c>
      <c r="D84" t="s">
        <v>71</v>
      </c>
      <c r="E84" t="s">
        <v>37</v>
      </c>
      <c r="F84">
        <v>63011</v>
      </c>
      <c r="G84">
        <v>534990</v>
      </c>
      <c r="H84">
        <v>4</v>
      </c>
      <c r="I84">
        <v>4</v>
      </c>
      <c r="J84" t="s">
        <v>38</v>
      </c>
      <c r="K84">
        <v>3282</v>
      </c>
      <c r="L84">
        <v>21519</v>
      </c>
      <c r="N84">
        <v>3</v>
      </c>
      <c r="O84" t="s">
        <v>39</v>
      </c>
      <c r="P84">
        <v>116</v>
      </c>
      <c r="Q84" t="s">
        <v>40</v>
      </c>
      <c r="V84">
        <v>534990</v>
      </c>
      <c r="Y84" t="s">
        <v>275</v>
      </c>
      <c r="Z84" t="s">
        <v>42</v>
      </c>
      <c r="AA84">
        <v>16006547</v>
      </c>
      <c r="AB84" t="s">
        <v>269</v>
      </c>
      <c r="AC84" t="s">
        <v>44</v>
      </c>
      <c r="AD84" t="s">
        <v>45</v>
      </c>
      <c r="AE84">
        <v>38.597797</v>
      </c>
      <c r="AF84">
        <v>-90.590271000000001</v>
      </c>
      <c r="AG84" t="b">
        <v>0</v>
      </c>
    </row>
    <row r="85" spans="1:33" x14ac:dyDescent="0.15">
      <c r="A85" t="s">
        <v>33</v>
      </c>
      <c r="B85" t="s">
        <v>34</v>
      </c>
      <c r="C85" t="s">
        <v>276</v>
      </c>
      <c r="D85" t="s">
        <v>71</v>
      </c>
      <c r="E85" t="s">
        <v>37</v>
      </c>
      <c r="F85">
        <v>63011</v>
      </c>
      <c r="G85">
        <v>499990</v>
      </c>
      <c r="H85">
        <v>3</v>
      </c>
      <c r="I85">
        <v>3</v>
      </c>
      <c r="J85" t="s">
        <v>38</v>
      </c>
      <c r="K85">
        <v>2400</v>
      </c>
      <c r="L85">
        <v>21519</v>
      </c>
      <c r="N85">
        <v>3</v>
      </c>
      <c r="O85" t="s">
        <v>39</v>
      </c>
      <c r="P85">
        <v>116</v>
      </c>
      <c r="Q85" t="s">
        <v>40</v>
      </c>
      <c r="V85">
        <v>499990</v>
      </c>
      <c r="Y85" t="s">
        <v>277</v>
      </c>
      <c r="Z85" t="s">
        <v>42</v>
      </c>
      <c r="AA85">
        <v>16006545</v>
      </c>
      <c r="AB85" t="s">
        <v>269</v>
      </c>
      <c r="AC85" t="s">
        <v>44</v>
      </c>
      <c r="AD85" t="s">
        <v>45</v>
      </c>
      <c r="AE85">
        <v>38.597797</v>
      </c>
      <c r="AF85">
        <v>-90.590271000000001</v>
      </c>
      <c r="AG85" t="b">
        <v>0</v>
      </c>
    </row>
    <row r="86" spans="1:33" x14ac:dyDescent="0.15">
      <c r="A86" t="s">
        <v>33</v>
      </c>
      <c r="B86" t="s">
        <v>34</v>
      </c>
      <c r="C86" t="s">
        <v>278</v>
      </c>
      <c r="D86" t="s">
        <v>71</v>
      </c>
      <c r="E86" t="s">
        <v>37</v>
      </c>
      <c r="F86">
        <v>63011</v>
      </c>
      <c r="G86">
        <v>519990</v>
      </c>
      <c r="H86">
        <v>5</v>
      </c>
      <c r="I86">
        <v>4</v>
      </c>
      <c r="J86" t="s">
        <v>38</v>
      </c>
      <c r="K86">
        <v>3200</v>
      </c>
      <c r="L86">
        <v>21519</v>
      </c>
      <c r="N86">
        <v>3</v>
      </c>
      <c r="O86" t="s">
        <v>39</v>
      </c>
      <c r="P86">
        <v>116</v>
      </c>
      <c r="Q86" t="s">
        <v>40</v>
      </c>
      <c r="V86">
        <v>519990</v>
      </c>
      <c r="Y86" t="s">
        <v>279</v>
      </c>
      <c r="Z86" t="s">
        <v>42</v>
      </c>
      <c r="AA86">
        <v>16006544</v>
      </c>
      <c r="AB86" t="s">
        <v>269</v>
      </c>
      <c r="AC86" t="s">
        <v>44</v>
      </c>
      <c r="AD86" t="s">
        <v>45</v>
      </c>
      <c r="AE86">
        <v>38.597797</v>
      </c>
      <c r="AF86">
        <v>-90.590271000000001</v>
      </c>
      <c r="AG86" t="b">
        <v>0</v>
      </c>
    </row>
    <row r="87" spans="1:33" x14ac:dyDescent="0.15">
      <c r="A87" t="s">
        <v>33</v>
      </c>
      <c r="B87" t="s">
        <v>34</v>
      </c>
      <c r="C87" t="s">
        <v>280</v>
      </c>
      <c r="D87" t="s">
        <v>36</v>
      </c>
      <c r="E87" t="s">
        <v>37</v>
      </c>
      <c r="F87">
        <v>63011</v>
      </c>
      <c r="G87">
        <v>359900</v>
      </c>
      <c r="H87">
        <v>4</v>
      </c>
      <c r="I87">
        <v>3</v>
      </c>
      <c r="J87" t="s">
        <v>47</v>
      </c>
      <c r="K87">
        <v>2658</v>
      </c>
      <c r="L87">
        <v>14593</v>
      </c>
      <c r="M87">
        <v>1964</v>
      </c>
      <c r="N87">
        <v>2</v>
      </c>
      <c r="O87" t="s">
        <v>39</v>
      </c>
      <c r="P87">
        <v>120</v>
      </c>
      <c r="Q87" t="s">
        <v>40</v>
      </c>
      <c r="U87" s="1">
        <v>42542</v>
      </c>
      <c r="V87">
        <v>364900</v>
      </c>
      <c r="W87" s="1">
        <v>42354</v>
      </c>
      <c r="X87">
        <v>246500</v>
      </c>
      <c r="Y87" t="s">
        <v>281</v>
      </c>
      <c r="Z87" t="s">
        <v>42</v>
      </c>
      <c r="AA87">
        <v>16010795</v>
      </c>
      <c r="AB87" t="s">
        <v>282</v>
      </c>
      <c r="AC87" t="s">
        <v>44</v>
      </c>
      <c r="AD87" t="s">
        <v>45</v>
      </c>
      <c r="AE87">
        <v>38.610636</v>
      </c>
      <c r="AF87">
        <v>-90.543535000000006</v>
      </c>
      <c r="AG87" t="b">
        <v>0</v>
      </c>
    </row>
    <row r="88" spans="1:33" x14ac:dyDescent="0.15">
      <c r="A88" t="s">
        <v>33</v>
      </c>
      <c r="B88" t="s">
        <v>34</v>
      </c>
      <c r="C88" t="s">
        <v>283</v>
      </c>
      <c r="D88" t="s">
        <v>36</v>
      </c>
      <c r="E88" t="s">
        <v>37</v>
      </c>
      <c r="F88">
        <v>63011</v>
      </c>
      <c r="G88">
        <v>275000</v>
      </c>
      <c r="H88">
        <v>3</v>
      </c>
      <c r="I88">
        <v>3</v>
      </c>
      <c r="J88" t="s">
        <v>57</v>
      </c>
      <c r="K88">
        <v>1472</v>
      </c>
      <c r="L88">
        <v>117612</v>
      </c>
      <c r="M88">
        <v>1975</v>
      </c>
      <c r="N88">
        <v>2</v>
      </c>
      <c r="O88" t="s">
        <v>39</v>
      </c>
      <c r="P88">
        <v>142</v>
      </c>
      <c r="Q88" t="s">
        <v>40</v>
      </c>
      <c r="U88" s="1">
        <v>42501</v>
      </c>
      <c r="V88">
        <v>300000</v>
      </c>
      <c r="Y88" t="s">
        <v>284</v>
      </c>
      <c r="Z88" t="s">
        <v>42</v>
      </c>
      <c r="AA88">
        <v>16005754</v>
      </c>
      <c r="AB88" t="s">
        <v>285</v>
      </c>
      <c r="AC88" t="s">
        <v>44</v>
      </c>
      <c r="AD88" t="s">
        <v>45</v>
      </c>
      <c r="AE88">
        <v>38.598044999999999</v>
      </c>
      <c r="AF88">
        <v>-90.608103</v>
      </c>
      <c r="AG88" t="b">
        <v>0</v>
      </c>
    </row>
    <row r="89" spans="1:33" x14ac:dyDescent="0.15">
      <c r="A89" t="s">
        <v>33</v>
      </c>
      <c r="B89" t="s">
        <v>34</v>
      </c>
      <c r="C89" t="s">
        <v>286</v>
      </c>
      <c r="D89" t="s">
        <v>75</v>
      </c>
      <c r="E89" t="s">
        <v>37</v>
      </c>
      <c r="F89">
        <v>63011</v>
      </c>
      <c r="G89">
        <v>875000</v>
      </c>
      <c r="H89">
        <v>5</v>
      </c>
      <c r="I89">
        <v>7</v>
      </c>
      <c r="J89" t="s">
        <v>38</v>
      </c>
      <c r="K89">
        <v>5618</v>
      </c>
      <c r="L89">
        <v>19602</v>
      </c>
      <c r="M89">
        <v>2005</v>
      </c>
      <c r="N89">
        <v>3</v>
      </c>
      <c r="O89" t="s">
        <v>39</v>
      </c>
      <c r="P89">
        <v>154</v>
      </c>
      <c r="Q89" t="s">
        <v>40</v>
      </c>
      <c r="V89">
        <v>875000</v>
      </c>
      <c r="W89" s="1">
        <v>38887</v>
      </c>
      <c r="X89">
        <v>1019510</v>
      </c>
      <c r="Y89" t="s">
        <v>287</v>
      </c>
      <c r="Z89" t="s">
        <v>42</v>
      </c>
      <c r="AA89">
        <v>16001531</v>
      </c>
      <c r="AB89" t="s">
        <v>226</v>
      </c>
      <c r="AC89" t="s">
        <v>44</v>
      </c>
      <c r="AD89" t="s">
        <v>45</v>
      </c>
      <c r="AE89">
        <v>38.612568000000003</v>
      </c>
      <c r="AF89">
        <v>-90.615313</v>
      </c>
      <c r="AG89" t="b">
        <v>0</v>
      </c>
    </row>
    <row r="90" spans="1:33" x14ac:dyDescent="0.15">
      <c r="A90" t="s">
        <v>33</v>
      </c>
      <c r="B90" t="s">
        <v>34</v>
      </c>
      <c r="C90" t="s">
        <v>292</v>
      </c>
      <c r="D90" t="s">
        <v>71</v>
      </c>
      <c r="E90" t="s">
        <v>37</v>
      </c>
      <c r="F90">
        <v>63011</v>
      </c>
      <c r="G90">
        <v>464535</v>
      </c>
      <c r="H90">
        <v>3</v>
      </c>
      <c r="I90">
        <v>3</v>
      </c>
      <c r="J90" t="s">
        <v>57</v>
      </c>
      <c r="K90">
        <v>2800</v>
      </c>
      <c r="N90">
        <v>2</v>
      </c>
      <c r="O90" t="s">
        <v>39</v>
      </c>
      <c r="P90">
        <v>200</v>
      </c>
      <c r="Q90" t="s">
        <v>40</v>
      </c>
      <c r="V90">
        <v>464535</v>
      </c>
      <c r="Y90" t="s">
        <v>293</v>
      </c>
      <c r="Z90" t="s">
        <v>42</v>
      </c>
      <c r="AA90">
        <v>15066188</v>
      </c>
      <c r="AB90" t="s">
        <v>49</v>
      </c>
      <c r="AC90" t="s">
        <v>44</v>
      </c>
      <c r="AD90" t="s">
        <v>45</v>
      </c>
      <c r="AE90">
        <v>38.608131</v>
      </c>
      <c r="AF90">
        <v>-90.581619000000003</v>
      </c>
      <c r="AG90" t="b">
        <v>0</v>
      </c>
    </row>
    <row r="91" spans="1:33" x14ac:dyDescent="0.15">
      <c r="A91" t="s">
        <v>33</v>
      </c>
      <c r="B91" t="s">
        <v>34</v>
      </c>
      <c r="C91" t="s">
        <v>294</v>
      </c>
      <c r="D91" t="s">
        <v>71</v>
      </c>
      <c r="E91" t="s">
        <v>37</v>
      </c>
      <c r="F91">
        <v>63011</v>
      </c>
      <c r="G91">
        <v>369900</v>
      </c>
      <c r="H91">
        <v>3</v>
      </c>
      <c r="I91">
        <v>3</v>
      </c>
      <c r="J91" t="s">
        <v>57</v>
      </c>
      <c r="K91">
        <v>2600</v>
      </c>
      <c r="N91">
        <v>20</v>
      </c>
      <c r="O91" t="s">
        <v>39</v>
      </c>
      <c r="P91">
        <v>200</v>
      </c>
      <c r="Q91" t="s">
        <v>40</v>
      </c>
      <c r="U91" s="1">
        <v>42479</v>
      </c>
      <c r="V91">
        <v>461965</v>
      </c>
      <c r="Y91" t="s">
        <v>295</v>
      </c>
      <c r="Z91" t="s">
        <v>42</v>
      </c>
      <c r="AA91">
        <v>15066182</v>
      </c>
      <c r="AB91" t="s">
        <v>49</v>
      </c>
      <c r="AC91" t="s">
        <v>44</v>
      </c>
      <c r="AD91" t="s">
        <v>45</v>
      </c>
      <c r="AE91">
        <v>38.608131</v>
      </c>
      <c r="AF91">
        <v>-90.581619000000003</v>
      </c>
      <c r="AG91" t="b">
        <v>0</v>
      </c>
    </row>
    <row r="92" spans="1:33" x14ac:dyDescent="0.15">
      <c r="A92" t="s">
        <v>33</v>
      </c>
      <c r="B92" t="s">
        <v>34</v>
      </c>
      <c r="C92" t="s">
        <v>296</v>
      </c>
      <c r="D92" t="s">
        <v>36</v>
      </c>
      <c r="E92" t="s">
        <v>37</v>
      </c>
      <c r="F92">
        <v>63011</v>
      </c>
      <c r="G92">
        <v>279900</v>
      </c>
      <c r="H92">
        <v>5</v>
      </c>
      <c r="I92">
        <v>3</v>
      </c>
      <c r="J92" t="s">
        <v>47</v>
      </c>
      <c r="K92">
        <v>2466</v>
      </c>
      <c r="L92">
        <v>12545</v>
      </c>
      <c r="M92">
        <v>1970</v>
      </c>
      <c r="N92">
        <v>2</v>
      </c>
      <c r="O92" t="s">
        <v>39</v>
      </c>
      <c r="P92">
        <v>233</v>
      </c>
      <c r="Q92" t="s">
        <v>40</v>
      </c>
      <c r="U92" s="1">
        <v>42530</v>
      </c>
      <c r="V92">
        <v>295000</v>
      </c>
      <c r="Y92" t="s">
        <v>297</v>
      </c>
      <c r="Z92" t="s">
        <v>42</v>
      </c>
      <c r="AA92">
        <v>15061971</v>
      </c>
      <c r="AB92" t="s">
        <v>298</v>
      </c>
      <c r="AC92" t="s">
        <v>44</v>
      </c>
      <c r="AD92" t="s">
        <v>45</v>
      </c>
      <c r="AE92">
        <v>38.601578000000003</v>
      </c>
      <c r="AF92">
        <v>-90.520708999999997</v>
      </c>
      <c r="AG92" t="b">
        <v>0</v>
      </c>
    </row>
    <row r="93" spans="1:33" x14ac:dyDescent="0.15">
      <c r="A93" t="s">
        <v>33</v>
      </c>
      <c r="B93" t="s">
        <v>34</v>
      </c>
      <c r="C93" t="s">
        <v>299</v>
      </c>
      <c r="D93" t="s">
        <v>36</v>
      </c>
      <c r="E93" t="s">
        <v>37</v>
      </c>
      <c r="F93">
        <v>63011</v>
      </c>
      <c r="G93">
        <v>539885</v>
      </c>
      <c r="H93">
        <v>3</v>
      </c>
      <c r="I93">
        <v>4</v>
      </c>
      <c r="J93" t="s">
        <v>47</v>
      </c>
      <c r="K93">
        <v>2735</v>
      </c>
      <c r="L93">
        <v>12415</v>
      </c>
      <c r="M93">
        <v>2008</v>
      </c>
      <c r="N93">
        <v>2</v>
      </c>
      <c r="O93" t="s">
        <v>39</v>
      </c>
      <c r="P93">
        <v>276</v>
      </c>
      <c r="Q93" t="s">
        <v>40</v>
      </c>
      <c r="R93" s="1">
        <v>42547</v>
      </c>
      <c r="S93" s="2">
        <v>0.54166666666666663</v>
      </c>
      <c r="T93" s="2">
        <v>0.625</v>
      </c>
      <c r="U93" s="1">
        <v>42517</v>
      </c>
      <c r="V93">
        <v>568500</v>
      </c>
      <c r="Y93" t="s">
        <v>300</v>
      </c>
      <c r="Z93" t="s">
        <v>42</v>
      </c>
      <c r="AA93">
        <v>15054327</v>
      </c>
      <c r="AB93" t="s">
        <v>43</v>
      </c>
      <c r="AC93" t="s">
        <v>44</v>
      </c>
      <c r="AD93" t="s">
        <v>45</v>
      </c>
      <c r="AE93">
        <v>38.609161700000001</v>
      </c>
      <c r="AF93">
        <v>-90.534408499999998</v>
      </c>
      <c r="AG93" t="b">
        <v>0</v>
      </c>
    </row>
    <row r="94" spans="1:33" x14ac:dyDescent="0.15">
      <c r="A94" t="s">
        <v>33</v>
      </c>
      <c r="B94" t="s">
        <v>34</v>
      </c>
      <c r="C94" t="s">
        <v>301</v>
      </c>
      <c r="D94" t="s">
        <v>82</v>
      </c>
      <c r="E94" t="s">
        <v>37</v>
      </c>
      <c r="F94">
        <v>63011</v>
      </c>
      <c r="G94">
        <v>695900</v>
      </c>
      <c r="H94">
        <v>5</v>
      </c>
      <c r="I94">
        <v>5</v>
      </c>
      <c r="J94" t="s">
        <v>38</v>
      </c>
      <c r="K94">
        <v>5358</v>
      </c>
      <c r="L94">
        <v>14810</v>
      </c>
      <c r="M94">
        <v>2008</v>
      </c>
      <c r="N94">
        <v>3</v>
      </c>
      <c r="O94" t="s">
        <v>39</v>
      </c>
      <c r="P94">
        <v>283</v>
      </c>
      <c r="Q94" t="s">
        <v>40</v>
      </c>
      <c r="U94" s="1">
        <v>42487</v>
      </c>
      <c r="V94">
        <v>769900</v>
      </c>
      <c r="W94" s="1">
        <v>39482</v>
      </c>
      <c r="X94">
        <v>695018</v>
      </c>
      <c r="Y94" t="s">
        <v>302</v>
      </c>
      <c r="Z94" t="s">
        <v>42</v>
      </c>
      <c r="AA94">
        <v>15053272</v>
      </c>
      <c r="AB94" t="s">
        <v>84</v>
      </c>
      <c r="AC94" t="s">
        <v>44</v>
      </c>
      <c r="AD94" t="s">
        <v>45</v>
      </c>
      <c r="AE94">
        <v>38.592235000000002</v>
      </c>
      <c r="AF94">
        <v>-90.603954000000002</v>
      </c>
      <c r="AG94" t="b">
        <v>0</v>
      </c>
    </row>
    <row r="95" spans="1:33" x14ac:dyDescent="0.15">
      <c r="A95" t="s">
        <v>33</v>
      </c>
      <c r="B95" t="s">
        <v>34</v>
      </c>
      <c r="C95" t="s">
        <v>303</v>
      </c>
      <c r="D95" t="s">
        <v>36</v>
      </c>
      <c r="E95" t="s">
        <v>37</v>
      </c>
      <c r="F95">
        <v>63011</v>
      </c>
      <c r="G95">
        <v>215000</v>
      </c>
      <c r="H95">
        <v>3</v>
      </c>
      <c r="I95">
        <v>2</v>
      </c>
      <c r="J95" t="s">
        <v>47</v>
      </c>
      <c r="K95">
        <v>2250</v>
      </c>
      <c r="L95">
        <v>16814</v>
      </c>
      <c r="M95">
        <v>1968</v>
      </c>
      <c r="N95">
        <v>2</v>
      </c>
      <c r="O95" t="s">
        <v>39</v>
      </c>
      <c r="P95">
        <v>456</v>
      </c>
      <c r="Q95" t="s">
        <v>40</v>
      </c>
      <c r="U95" s="1">
        <v>42535</v>
      </c>
      <c r="V95">
        <v>259000</v>
      </c>
      <c r="W95" s="1">
        <v>40472</v>
      </c>
      <c r="X95">
        <v>209000</v>
      </c>
      <c r="Y95" t="s">
        <v>304</v>
      </c>
      <c r="Z95" t="s">
        <v>42</v>
      </c>
      <c r="AA95">
        <v>15016517</v>
      </c>
      <c r="AB95" t="s">
        <v>305</v>
      </c>
      <c r="AC95" t="s">
        <v>44</v>
      </c>
      <c r="AD95" t="s">
        <v>45</v>
      </c>
      <c r="AE95">
        <v>38.610318900000003</v>
      </c>
      <c r="AF95">
        <v>-90.528003999999996</v>
      </c>
      <c r="AG95" t="b">
        <v>0</v>
      </c>
    </row>
    <row r="102" spans="1:45" x14ac:dyDescent="0.15">
      <c r="A102" s="53" t="s">
        <v>1108</v>
      </c>
      <c r="B102" s="53"/>
      <c r="C102" s="53"/>
      <c r="D102" s="53"/>
      <c r="E102" s="53"/>
      <c r="F102" s="53"/>
      <c r="G102" s="53"/>
      <c r="H102" s="53"/>
      <c r="I102" s="53"/>
      <c r="J102" s="53"/>
      <c r="K102" s="53"/>
      <c r="L102" s="53"/>
      <c r="M102" s="53"/>
      <c r="N102" s="53"/>
      <c r="O102" s="53"/>
      <c r="P102" s="53" t="s">
        <v>1108</v>
      </c>
      <c r="Q102" s="53"/>
      <c r="R102" s="53"/>
      <c r="S102" s="53"/>
      <c r="T102" s="53"/>
      <c r="U102" s="53"/>
      <c r="V102" s="53"/>
      <c r="W102" s="53"/>
      <c r="X102" s="53"/>
      <c r="Y102" s="53"/>
      <c r="Z102" s="53"/>
      <c r="AA102" s="53"/>
      <c r="AB102" s="53"/>
      <c r="AC102" s="53"/>
      <c r="AD102" s="53"/>
      <c r="AE102" s="53" t="s">
        <v>1108</v>
      </c>
      <c r="AF102" s="53"/>
      <c r="AG102" s="53"/>
      <c r="AH102" s="53"/>
      <c r="AI102" s="53"/>
      <c r="AJ102" s="53"/>
      <c r="AK102" s="53"/>
      <c r="AL102" s="53"/>
      <c r="AM102" s="53"/>
      <c r="AN102" s="53"/>
      <c r="AO102" s="53"/>
      <c r="AP102" s="53"/>
      <c r="AQ102" s="53"/>
      <c r="AR102" s="53"/>
      <c r="AS102" s="53"/>
    </row>
    <row r="103" spans="1:45" x14ac:dyDescent="0.15">
      <c r="A103" t="s">
        <v>33</v>
      </c>
      <c r="B103" t="s">
        <v>69</v>
      </c>
      <c r="C103" t="s">
        <v>70</v>
      </c>
      <c r="D103" t="s">
        <v>71</v>
      </c>
      <c r="E103" t="s">
        <v>37</v>
      </c>
      <c r="F103">
        <v>63011</v>
      </c>
      <c r="G103">
        <v>116000</v>
      </c>
      <c r="H103">
        <v>2</v>
      </c>
      <c r="I103">
        <v>2</v>
      </c>
      <c r="J103" t="s">
        <v>57</v>
      </c>
      <c r="K103">
        <v>800</v>
      </c>
      <c r="L103">
        <v>2744</v>
      </c>
      <c r="M103">
        <v>1966</v>
      </c>
      <c r="N103">
        <v>0</v>
      </c>
      <c r="P103">
        <v>2</v>
      </c>
      <c r="Q103" t="s">
        <v>40</v>
      </c>
      <c r="V103">
        <v>116000</v>
      </c>
      <c r="Y103" t="s">
        <v>72</v>
      </c>
      <c r="Z103" t="s">
        <v>42</v>
      </c>
      <c r="AA103">
        <v>16044233</v>
      </c>
      <c r="AB103" t="s">
        <v>73</v>
      </c>
      <c r="AC103" t="s">
        <v>44</v>
      </c>
      <c r="AD103" t="s">
        <v>45</v>
      </c>
      <c r="AE103">
        <v>38.5907561</v>
      </c>
      <c r="AF103">
        <v>-90.608870899999999</v>
      </c>
      <c r="AG103" t="b">
        <v>0</v>
      </c>
    </row>
    <row r="104" spans="1:45" x14ac:dyDescent="0.15">
      <c r="A104" t="s">
        <v>33</v>
      </c>
      <c r="B104" t="s">
        <v>80</v>
      </c>
      <c r="C104" t="s">
        <v>81</v>
      </c>
      <c r="D104" t="s">
        <v>82</v>
      </c>
      <c r="E104" t="s">
        <v>37</v>
      </c>
      <c r="F104">
        <v>63131</v>
      </c>
      <c r="G104">
        <v>789900</v>
      </c>
      <c r="J104" t="s">
        <v>47</v>
      </c>
      <c r="L104">
        <v>198634</v>
      </c>
      <c r="N104">
        <v>0</v>
      </c>
      <c r="P104">
        <v>3</v>
      </c>
      <c r="Q104" t="s">
        <v>40</v>
      </c>
      <c r="V104">
        <v>789900</v>
      </c>
      <c r="Y104" t="s">
        <v>83</v>
      </c>
      <c r="Z104" t="s">
        <v>42</v>
      </c>
      <c r="AA104">
        <v>16044016</v>
      </c>
      <c r="AB104" t="s">
        <v>84</v>
      </c>
      <c r="AC104" t="s">
        <v>44</v>
      </c>
      <c r="AD104" t="s">
        <v>45</v>
      </c>
      <c r="AE104">
        <v>38.599414000000003</v>
      </c>
      <c r="AF104">
        <v>-90.481183999999999</v>
      </c>
      <c r="AG104" t="b">
        <v>0</v>
      </c>
    </row>
    <row r="105" spans="1:45" x14ac:dyDescent="0.15">
      <c r="A105" t="s">
        <v>33</v>
      </c>
      <c r="B105" t="s">
        <v>69</v>
      </c>
      <c r="C105" t="s">
        <v>100</v>
      </c>
      <c r="D105" t="s">
        <v>71</v>
      </c>
      <c r="E105" t="s">
        <v>37</v>
      </c>
      <c r="F105">
        <v>63021</v>
      </c>
      <c r="G105">
        <v>103000</v>
      </c>
      <c r="H105">
        <v>3</v>
      </c>
      <c r="I105">
        <v>4</v>
      </c>
      <c r="J105" t="s">
        <v>57</v>
      </c>
      <c r="K105">
        <v>1584</v>
      </c>
      <c r="L105">
        <v>3398</v>
      </c>
      <c r="M105">
        <v>1972</v>
      </c>
      <c r="N105">
        <v>0</v>
      </c>
      <c r="P105">
        <v>10</v>
      </c>
      <c r="Q105" t="s">
        <v>40</v>
      </c>
      <c r="V105">
        <v>103000</v>
      </c>
      <c r="Y105" t="s">
        <v>101</v>
      </c>
      <c r="Z105" t="s">
        <v>42</v>
      </c>
      <c r="AA105">
        <v>16041980</v>
      </c>
      <c r="AB105" t="s">
        <v>102</v>
      </c>
      <c r="AC105" t="s">
        <v>44</v>
      </c>
      <c r="AD105" t="s">
        <v>45</v>
      </c>
      <c r="AE105">
        <v>38.587984300000002</v>
      </c>
      <c r="AF105">
        <v>-90.585340400000007</v>
      </c>
      <c r="AG105" t="b">
        <v>0</v>
      </c>
    </row>
    <row r="106" spans="1:45" x14ac:dyDescent="0.15">
      <c r="A106" t="s">
        <v>33</v>
      </c>
      <c r="B106" t="s">
        <v>80</v>
      </c>
      <c r="C106" t="s">
        <v>119</v>
      </c>
      <c r="D106" t="s">
        <v>120</v>
      </c>
      <c r="E106" t="s">
        <v>37</v>
      </c>
      <c r="F106">
        <v>63069</v>
      </c>
      <c r="G106">
        <v>50000</v>
      </c>
      <c r="J106" t="s">
        <v>121</v>
      </c>
      <c r="L106">
        <v>205168</v>
      </c>
      <c r="N106">
        <v>0</v>
      </c>
      <c r="P106">
        <v>17</v>
      </c>
      <c r="Q106" t="s">
        <v>40</v>
      </c>
      <c r="V106">
        <v>50000</v>
      </c>
      <c r="Y106" t="s">
        <v>122</v>
      </c>
      <c r="Z106" t="s">
        <v>42</v>
      </c>
      <c r="AA106">
        <v>16038723</v>
      </c>
      <c r="AB106" t="s">
        <v>52</v>
      </c>
      <c r="AC106" t="s">
        <v>44</v>
      </c>
      <c r="AD106" t="s">
        <v>45</v>
      </c>
      <c r="AE106">
        <v>38.594808</v>
      </c>
      <c r="AF106">
        <v>-90.613096999999996</v>
      </c>
      <c r="AG106" t="b">
        <v>0</v>
      </c>
    </row>
    <row r="107" spans="1:45" x14ac:dyDescent="0.15">
      <c r="A107" t="s">
        <v>33</v>
      </c>
      <c r="B107" t="s">
        <v>69</v>
      </c>
      <c r="C107" t="s">
        <v>126</v>
      </c>
      <c r="D107" t="s">
        <v>36</v>
      </c>
      <c r="E107" t="s">
        <v>37</v>
      </c>
      <c r="F107">
        <v>63011</v>
      </c>
      <c r="G107">
        <v>128000</v>
      </c>
      <c r="H107">
        <v>2</v>
      </c>
      <c r="I107">
        <v>2</v>
      </c>
      <c r="J107" t="s">
        <v>57</v>
      </c>
      <c r="K107">
        <v>1216</v>
      </c>
      <c r="L107">
        <v>2831</v>
      </c>
      <c r="M107">
        <v>1976</v>
      </c>
      <c r="N107">
        <v>2</v>
      </c>
      <c r="O107" t="s">
        <v>39</v>
      </c>
      <c r="P107">
        <v>17</v>
      </c>
      <c r="Q107" t="s">
        <v>40</v>
      </c>
      <c r="V107">
        <v>128000</v>
      </c>
      <c r="W107" s="1">
        <v>38567</v>
      </c>
      <c r="X107">
        <v>134000</v>
      </c>
      <c r="Y107" t="s">
        <v>127</v>
      </c>
      <c r="Z107" t="s">
        <v>42</v>
      </c>
      <c r="AA107">
        <v>16039772</v>
      </c>
      <c r="AB107" t="s">
        <v>87</v>
      </c>
      <c r="AC107" t="s">
        <v>44</v>
      </c>
      <c r="AD107" t="s">
        <v>45</v>
      </c>
      <c r="AE107">
        <v>38.611703800000001</v>
      </c>
      <c r="AF107">
        <v>-90.569002800000007</v>
      </c>
      <c r="AG107" t="b">
        <v>0</v>
      </c>
    </row>
    <row r="108" spans="1:45" x14ac:dyDescent="0.15">
      <c r="A108" t="s">
        <v>33</v>
      </c>
      <c r="B108" t="s">
        <v>69</v>
      </c>
      <c r="C108" t="s">
        <v>164</v>
      </c>
      <c r="D108" t="s">
        <v>71</v>
      </c>
      <c r="E108" t="s">
        <v>37</v>
      </c>
      <c r="F108">
        <v>63021</v>
      </c>
      <c r="G108">
        <v>134900</v>
      </c>
      <c r="H108">
        <v>4</v>
      </c>
      <c r="I108">
        <v>3</v>
      </c>
      <c r="J108" t="s">
        <v>57</v>
      </c>
      <c r="N108">
        <v>0</v>
      </c>
      <c r="P108">
        <v>28</v>
      </c>
      <c r="Q108" t="s">
        <v>40</v>
      </c>
      <c r="V108">
        <v>134900</v>
      </c>
      <c r="Y108" t="s">
        <v>165</v>
      </c>
      <c r="Z108" t="s">
        <v>42</v>
      </c>
      <c r="AA108">
        <v>16034958</v>
      </c>
      <c r="AB108" t="s">
        <v>84</v>
      </c>
      <c r="AC108" t="s">
        <v>44</v>
      </c>
      <c r="AD108" t="s">
        <v>45</v>
      </c>
      <c r="AE108">
        <v>38.587978399999997</v>
      </c>
      <c r="AF108">
        <v>-90.585266300000001</v>
      </c>
      <c r="AG108" t="b">
        <v>0</v>
      </c>
    </row>
    <row r="109" spans="1:45" x14ac:dyDescent="0.15">
      <c r="A109" t="s">
        <v>33</v>
      </c>
      <c r="B109" t="s">
        <v>69</v>
      </c>
      <c r="C109" t="s">
        <v>166</v>
      </c>
      <c r="D109" t="s">
        <v>36</v>
      </c>
      <c r="E109" t="s">
        <v>37</v>
      </c>
      <c r="F109">
        <v>63011</v>
      </c>
      <c r="G109">
        <v>70000</v>
      </c>
      <c r="H109">
        <v>2</v>
      </c>
      <c r="I109">
        <v>2</v>
      </c>
      <c r="J109" t="s">
        <v>57</v>
      </c>
      <c r="K109">
        <v>928</v>
      </c>
      <c r="L109">
        <v>2004</v>
      </c>
      <c r="M109">
        <v>1965</v>
      </c>
      <c r="N109">
        <v>1</v>
      </c>
      <c r="O109" t="s">
        <v>39</v>
      </c>
      <c r="P109">
        <v>31</v>
      </c>
      <c r="Q109" t="s">
        <v>40</v>
      </c>
      <c r="U109" s="1">
        <v>42531</v>
      </c>
      <c r="V109">
        <v>80000</v>
      </c>
      <c r="Y109" t="s">
        <v>167</v>
      </c>
      <c r="Z109" t="s">
        <v>42</v>
      </c>
      <c r="AA109">
        <v>16034864</v>
      </c>
      <c r="AB109" t="s">
        <v>168</v>
      </c>
      <c r="AC109" t="s">
        <v>44</v>
      </c>
      <c r="AD109" t="s">
        <v>45</v>
      </c>
      <c r="AE109">
        <v>38.593730999999998</v>
      </c>
      <c r="AF109">
        <v>-90.553073699999999</v>
      </c>
      <c r="AG109" t="b">
        <v>1</v>
      </c>
    </row>
    <row r="110" spans="1:45" x14ac:dyDescent="0.15">
      <c r="A110" t="s">
        <v>33</v>
      </c>
      <c r="B110" t="s">
        <v>69</v>
      </c>
      <c r="C110" t="s">
        <v>239</v>
      </c>
      <c r="D110" t="s">
        <v>71</v>
      </c>
      <c r="E110" t="s">
        <v>37</v>
      </c>
      <c r="F110">
        <v>63021</v>
      </c>
      <c r="G110">
        <v>109000</v>
      </c>
      <c r="H110">
        <v>3</v>
      </c>
      <c r="I110">
        <v>3</v>
      </c>
      <c r="J110" t="s">
        <v>57</v>
      </c>
      <c r="K110">
        <v>1386</v>
      </c>
      <c r="L110">
        <v>3049</v>
      </c>
      <c r="M110">
        <v>1978</v>
      </c>
      <c r="N110">
        <v>0</v>
      </c>
      <c r="P110">
        <v>67</v>
      </c>
      <c r="Q110" t="s">
        <v>40</v>
      </c>
      <c r="V110">
        <v>109000</v>
      </c>
      <c r="W110" s="1">
        <v>39742</v>
      </c>
      <c r="X110">
        <v>143000</v>
      </c>
      <c r="Y110" t="s">
        <v>240</v>
      </c>
      <c r="Z110" t="s">
        <v>42</v>
      </c>
      <c r="AA110">
        <v>16025915</v>
      </c>
      <c r="AB110" t="s">
        <v>102</v>
      </c>
      <c r="AC110" t="s">
        <v>44</v>
      </c>
      <c r="AD110" t="s">
        <v>45</v>
      </c>
      <c r="AE110">
        <v>38.587931599999997</v>
      </c>
      <c r="AF110">
        <v>-90.583376400000006</v>
      </c>
      <c r="AG110" t="b">
        <v>0</v>
      </c>
    </row>
    <row r="111" spans="1:45" x14ac:dyDescent="0.15">
      <c r="A111" t="s">
        <v>33</v>
      </c>
      <c r="B111" t="s">
        <v>69</v>
      </c>
      <c r="C111" t="s">
        <v>263</v>
      </c>
      <c r="D111" t="s">
        <v>36</v>
      </c>
      <c r="E111" t="s">
        <v>37</v>
      </c>
      <c r="F111">
        <v>63011</v>
      </c>
      <c r="G111">
        <v>192000</v>
      </c>
      <c r="H111">
        <v>3</v>
      </c>
      <c r="I111">
        <v>3</v>
      </c>
      <c r="J111" t="s">
        <v>47</v>
      </c>
      <c r="K111">
        <v>1834</v>
      </c>
      <c r="L111">
        <v>2614</v>
      </c>
      <c r="M111">
        <v>1977</v>
      </c>
      <c r="N111">
        <v>2</v>
      </c>
      <c r="O111" t="s">
        <v>39</v>
      </c>
      <c r="P111">
        <v>108</v>
      </c>
      <c r="Q111" t="s">
        <v>40</v>
      </c>
      <c r="U111" s="1">
        <v>42538</v>
      </c>
      <c r="V111">
        <v>199900</v>
      </c>
      <c r="Y111" t="s">
        <v>264</v>
      </c>
      <c r="Z111" t="s">
        <v>42</v>
      </c>
      <c r="AA111">
        <v>16013948</v>
      </c>
      <c r="AB111" t="s">
        <v>49</v>
      </c>
      <c r="AC111" t="s">
        <v>44</v>
      </c>
      <c r="AD111" t="s">
        <v>45</v>
      </c>
      <c r="AE111">
        <v>38.606206</v>
      </c>
      <c r="AF111">
        <v>-90.49624</v>
      </c>
      <c r="AG111" t="b">
        <v>0</v>
      </c>
    </row>
    <row r="112" spans="1:45" x14ac:dyDescent="0.15">
      <c r="A112" t="s">
        <v>33</v>
      </c>
      <c r="B112" t="s">
        <v>288</v>
      </c>
      <c r="C112" t="s">
        <v>289</v>
      </c>
      <c r="D112" t="s">
        <v>290</v>
      </c>
      <c r="E112" t="s">
        <v>37</v>
      </c>
      <c r="F112">
        <v>63131</v>
      </c>
      <c r="G112">
        <v>3000000</v>
      </c>
      <c r="H112">
        <v>0</v>
      </c>
      <c r="J112" t="s">
        <v>47</v>
      </c>
      <c r="L112">
        <v>762300</v>
      </c>
      <c r="N112">
        <v>0</v>
      </c>
      <c r="P112">
        <v>173</v>
      </c>
      <c r="Q112" t="s">
        <v>40</v>
      </c>
      <c r="V112">
        <v>3000000</v>
      </c>
      <c r="Y112" t="s">
        <v>291</v>
      </c>
      <c r="Z112" t="s">
        <v>42</v>
      </c>
      <c r="AA112">
        <v>16000316</v>
      </c>
      <c r="AB112" t="s">
        <v>84</v>
      </c>
      <c r="AC112" t="s">
        <v>44</v>
      </c>
      <c r="AD112" t="s">
        <v>45</v>
      </c>
      <c r="AE112">
        <v>38.602952000000002</v>
      </c>
      <c r="AF112">
        <v>-90.485684000000006</v>
      </c>
      <c r="AG112" t="b">
        <v>0</v>
      </c>
    </row>
    <row r="118" spans="1:45" x14ac:dyDescent="0.15">
      <c r="A118" s="53" t="s">
        <v>1109</v>
      </c>
      <c r="B118" s="53"/>
      <c r="C118" s="53"/>
      <c r="D118" s="53"/>
      <c r="E118" s="53"/>
      <c r="F118" s="53"/>
      <c r="G118" s="53"/>
      <c r="H118" s="53"/>
      <c r="I118" s="53"/>
      <c r="J118" s="53"/>
      <c r="K118" s="53"/>
      <c r="L118" s="53"/>
      <c r="M118" s="53"/>
      <c r="N118" s="53"/>
      <c r="O118" s="53"/>
      <c r="P118" s="53" t="s">
        <v>1109</v>
      </c>
      <c r="Q118" s="53"/>
      <c r="R118" s="53"/>
      <c r="S118" s="53"/>
      <c r="T118" s="53"/>
      <c r="U118" s="53"/>
      <c r="V118" s="53"/>
      <c r="W118" s="53"/>
      <c r="X118" s="53"/>
      <c r="Y118" s="53"/>
      <c r="Z118" s="53"/>
      <c r="AA118" s="53"/>
      <c r="AB118" s="53"/>
      <c r="AC118" s="53"/>
      <c r="AD118" s="53"/>
      <c r="AE118" s="53" t="s">
        <v>1109</v>
      </c>
      <c r="AF118" s="53"/>
      <c r="AG118" s="53"/>
      <c r="AH118" s="53"/>
      <c r="AI118" s="53"/>
      <c r="AJ118" s="53"/>
      <c r="AK118" s="53"/>
      <c r="AL118" s="53"/>
      <c r="AM118" s="53"/>
      <c r="AN118" s="53"/>
      <c r="AO118" s="53"/>
      <c r="AP118" s="53"/>
      <c r="AQ118" s="53"/>
      <c r="AR118" s="53"/>
      <c r="AS118" s="53"/>
    </row>
    <row r="119" spans="1:45" x14ac:dyDescent="0.15">
      <c r="A119" t="s">
        <v>33</v>
      </c>
      <c r="B119" t="s">
        <v>34</v>
      </c>
      <c r="C119" t="s">
        <v>65</v>
      </c>
      <c r="D119" t="s">
        <v>66</v>
      </c>
      <c r="E119" t="s">
        <v>37</v>
      </c>
      <c r="F119">
        <v>63017</v>
      </c>
      <c r="G119">
        <v>825000</v>
      </c>
      <c r="H119">
        <v>5</v>
      </c>
      <c r="I119">
        <v>6</v>
      </c>
      <c r="J119" t="s">
        <v>47</v>
      </c>
      <c r="K119">
        <v>4309</v>
      </c>
      <c r="L119">
        <v>15682</v>
      </c>
      <c r="M119">
        <v>1996</v>
      </c>
      <c r="N119">
        <v>3</v>
      </c>
      <c r="O119" t="s">
        <v>39</v>
      </c>
      <c r="P119">
        <v>2</v>
      </c>
      <c r="Q119" t="s">
        <v>40</v>
      </c>
      <c r="R119" s="1">
        <v>42547</v>
      </c>
      <c r="S119" s="2">
        <v>0.54166666666666663</v>
      </c>
      <c r="T119" s="2">
        <v>0.66666666666666663</v>
      </c>
      <c r="V119">
        <v>825000</v>
      </c>
      <c r="Y119" t="s">
        <v>67</v>
      </c>
      <c r="Z119" t="s">
        <v>42</v>
      </c>
      <c r="AA119">
        <v>16044288</v>
      </c>
      <c r="AB119" t="s">
        <v>68</v>
      </c>
      <c r="AC119" t="s">
        <v>44</v>
      </c>
      <c r="AD119" t="s">
        <v>45</v>
      </c>
      <c r="AE119">
        <v>38.621982000000003</v>
      </c>
      <c r="AF119">
        <v>-90.509050999999999</v>
      </c>
      <c r="AG119" t="b">
        <v>0</v>
      </c>
    </row>
    <row r="120" spans="1:45" x14ac:dyDescent="0.15">
      <c r="A120" t="s">
        <v>33</v>
      </c>
      <c r="B120" t="s">
        <v>34</v>
      </c>
      <c r="C120" t="s">
        <v>176</v>
      </c>
      <c r="D120" t="s">
        <v>177</v>
      </c>
      <c r="E120" t="s">
        <v>37</v>
      </c>
      <c r="F120">
        <v>63038</v>
      </c>
      <c r="G120">
        <v>385000</v>
      </c>
      <c r="H120">
        <v>4</v>
      </c>
      <c r="I120">
        <v>3</v>
      </c>
      <c r="J120" t="s">
        <v>38</v>
      </c>
      <c r="K120">
        <v>2436</v>
      </c>
      <c r="L120">
        <v>162479</v>
      </c>
      <c r="M120">
        <v>1978</v>
      </c>
      <c r="N120">
        <v>2</v>
      </c>
      <c r="O120" t="s">
        <v>39</v>
      </c>
      <c r="P120">
        <v>38</v>
      </c>
      <c r="Q120" t="s">
        <v>40</v>
      </c>
      <c r="U120" s="1">
        <v>42528</v>
      </c>
      <c r="V120">
        <v>395000</v>
      </c>
      <c r="Y120" t="s">
        <v>178</v>
      </c>
      <c r="Z120" t="s">
        <v>42</v>
      </c>
      <c r="AA120">
        <v>16030412</v>
      </c>
      <c r="AB120" t="s">
        <v>102</v>
      </c>
      <c r="AC120" t="s">
        <v>44</v>
      </c>
      <c r="AD120" t="s">
        <v>45</v>
      </c>
      <c r="AE120">
        <v>38.613909999999997</v>
      </c>
      <c r="AF120">
        <v>-90.625345899999999</v>
      </c>
      <c r="AG120" t="b">
        <v>0</v>
      </c>
    </row>
  </sheetData>
  <autoFilter ref="A1:AS120" xr:uid="{094AF0BF-D993-D241-AC95-58854841BC76}"/>
  <sortState ref="A2:AS97">
    <sortCondition ref="P2:P97"/>
  </sortState>
  <mergeCells count="6">
    <mergeCell ref="A102:O102"/>
    <mergeCell ref="A118:O118"/>
    <mergeCell ref="P102:AD102"/>
    <mergeCell ref="AE102:AS102"/>
    <mergeCell ref="P118:AD118"/>
    <mergeCell ref="AE118:AS118"/>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4545-D642-FD48-9DAC-6D8E070CFAC6}">
  <dimension ref="A1:Y371"/>
  <sheetViews>
    <sheetView zoomScale="199" zoomScaleNormal="200" workbookViewId="0">
      <selection sqref="A1:K1"/>
    </sheetView>
  </sheetViews>
  <sheetFormatPr baseColWidth="10" defaultRowHeight="13" x14ac:dyDescent="0.15"/>
  <cols>
    <col min="2" max="2" width="7.83203125" customWidth="1"/>
    <col min="3" max="3" width="8.1640625" customWidth="1"/>
    <col min="7" max="7" width="6.5" customWidth="1"/>
    <col min="8" max="8" width="7.6640625" customWidth="1"/>
    <col min="12" max="12" width="6.6640625" customWidth="1"/>
    <col min="13" max="13" width="6" customWidth="1"/>
    <col min="14" max="15" width="6.1640625" customWidth="1"/>
    <col min="16" max="16" width="5.83203125" customWidth="1"/>
    <col min="17" max="17" width="5.6640625" customWidth="1"/>
    <col min="18" max="18" width="6" customWidth="1"/>
    <col min="19" max="19" width="6.6640625" customWidth="1"/>
  </cols>
  <sheetData>
    <row r="1" spans="1:25" x14ac:dyDescent="0.15">
      <c r="A1" s="53" t="s">
        <v>1248</v>
      </c>
      <c r="B1" s="53"/>
      <c r="C1" s="53"/>
      <c r="D1" s="53"/>
      <c r="E1" s="53"/>
      <c r="F1" s="53"/>
      <c r="G1" s="53"/>
      <c r="H1" s="53"/>
      <c r="I1" s="53"/>
      <c r="J1" s="53"/>
      <c r="K1" s="60"/>
      <c r="L1" s="53" t="s">
        <v>1172</v>
      </c>
      <c r="M1" s="59"/>
      <c r="N1" s="59"/>
      <c r="O1" s="59"/>
      <c r="P1" s="53" t="s">
        <v>1174</v>
      </c>
      <c r="Q1" s="53"/>
      <c r="R1" s="53"/>
      <c r="S1" s="59"/>
    </row>
    <row r="2" spans="1:25" x14ac:dyDescent="0.15">
      <c r="A2" s="19" t="s">
        <v>1173</v>
      </c>
      <c r="L2" s="19">
        <v>63011</v>
      </c>
      <c r="M2" s="19">
        <v>63017</v>
      </c>
      <c r="N2" s="19">
        <v>63123</v>
      </c>
      <c r="O2" s="19" t="s">
        <v>1178</v>
      </c>
      <c r="P2" s="19">
        <v>63011</v>
      </c>
      <c r="Q2" s="19">
        <v>63017</v>
      </c>
      <c r="R2" s="19">
        <v>63123</v>
      </c>
      <c r="S2" s="19" t="s">
        <v>1178</v>
      </c>
    </row>
    <row r="3" spans="1:25" x14ac:dyDescent="0.15">
      <c r="J3" s="54" t="s">
        <v>1161</v>
      </c>
      <c r="K3" s="54"/>
      <c r="L3">
        <v>1950</v>
      </c>
      <c r="M3">
        <v>1950</v>
      </c>
      <c r="N3">
        <v>1901</v>
      </c>
      <c r="O3" s="28">
        <v>1901</v>
      </c>
      <c r="P3">
        <v>1</v>
      </c>
      <c r="Q3" s="27">
        <v>1</v>
      </c>
      <c r="R3" s="27">
        <v>1</v>
      </c>
      <c r="S3">
        <v>1</v>
      </c>
    </row>
    <row r="4" spans="1:25" x14ac:dyDescent="0.15">
      <c r="J4" s="54"/>
      <c r="K4" s="54"/>
      <c r="L4">
        <v>1960</v>
      </c>
      <c r="M4">
        <v>1962</v>
      </c>
      <c r="N4">
        <v>1905</v>
      </c>
      <c r="O4" s="28">
        <v>1905</v>
      </c>
      <c r="P4">
        <v>1</v>
      </c>
      <c r="Q4" s="27">
        <v>1</v>
      </c>
      <c r="R4" s="27">
        <v>1</v>
      </c>
      <c r="S4">
        <v>1</v>
      </c>
    </row>
    <row r="5" spans="1:25" x14ac:dyDescent="0.15">
      <c r="A5" s="33" t="s">
        <v>1160</v>
      </c>
      <c r="B5" s="19" t="s">
        <v>1149</v>
      </c>
      <c r="C5" s="19" t="s">
        <v>1175</v>
      </c>
      <c r="D5" s="19" t="s">
        <v>1176</v>
      </c>
      <c r="E5" s="29" t="s">
        <v>1179</v>
      </c>
      <c r="F5" s="29"/>
      <c r="G5" s="19" t="s">
        <v>1180</v>
      </c>
      <c r="H5" s="19" t="s">
        <v>1181</v>
      </c>
      <c r="I5" s="19" t="s">
        <v>1182</v>
      </c>
      <c r="J5" s="19" t="s">
        <v>1146</v>
      </c>
      <c r="K5" s="19" t="s">
        <v>1145</v>
      </c>
      <c r="L5">
        <v>1960</v>
      </c>
      <c r="M5">
        <v>1963</v>
      </c>
      <c r="N5">
        <v>1905</v>
      </c>
      <c r="O5" s="28">
        <v>1905</v>
      </c>
      <c r="P5">
        <v>1</v>
      </c>
      <c r="Q5" s="27">
        <v>1</v>
      </c>
      <c r="R5" s="27">
        <v>1</v>
      </c>
      <c r="S5">
        <v>1</v>
      </c>
    </row>
    <row r="6" spans="1:25" x14ac:dyDescent="0.15">
      <c r="A6" s="19">
        <v>63011</v>
      </c>
      <c r="B6">
        <f>COUNT(P3:P82)</f>
        <v>80</v>
      </c>
      <c r="C6">
        <f>COUNT(P3:P82)</f>
        <v>80</v>
      </c>
      <c r="D6">
        <f>C6/B6</f>
        <v>1</v>
      </c>
      <c r="E6">
        <f>(D6*(1-D6)/B6)^(1/2)</f>
        <v>0</v>
      </c>
      <c r="G6">
        <v>0.1</v>
      </c>
      <c r="H6">
        <f>G6/2</f>
        <v>0.05</v>
      </c>
      <c r="I6">
        <f>_xlfn.NORM.S.INV(H6)</f>
        <v>-1.6448536269514726</v>
      </c>
      <c r="J6">
        <f>D6+(I6*E6)</f>
        <v>1</v>
      </c>
      <c r="K6">
        <f>D6-(I6*E6)</f>
        <v>1</v>
      </c>
      <c r="L6">
        <v>1963</v>
      </c>
      <c r="M6">
        <v>1963</v>
      </c>
      <c r="N6">
        <v>1906</v>
      </c>
      <c r="O6" s="9">
        <v>1906</v>
      </c>
      <c r="P6">
        <v>1</v>
      </c>
      <c r="Q6" s="27">
        <v>1</v>
      </c>
      <c r="R6" s="27">
        <v>1</v>
      </c>
      <c r="S6">
        <v>1</v>
      </c>
    </row>
    <row r="7" spans="1:25" x14ac:dyDescent="0.15">
      <c r="A7" s="19">
        <v>63017</v>
      </c>
      <c r="B7">
        <f>COUNT(Q3:Q122)</f>
        <v>120</v>
      </c>
      <c r="C7">
        <f>SUM(Q3:Q122)</f>
        <v>50</v>
      </c>
      <c r="D7">
        <f>C7/B7</f>
        <v>0.41666666666666669</v>
      </c>
      <c r="E7">
        <f>(D7*(1-D7)/B7)^(1/2)</f>
        <v>4.5005143738943473E-2</v>
      </c>
      <c r="G7">
        <v>0.1</v>
      </c>
      <c r="H7">
        <f>G7/2</f>
        <v>0.05</v>
      </c>
      <c r="I7">
        <f>_xlfn.NORM.S.INV(H7)</f>
        <v>-1.6448536269514726</v>
      </c>
      <c r="J7">
        <f>D7+(I7*E7)</f>
        <v>0.34263979275619316</v>
      </c>
      <c r="K7">
        <f>D7-(I7*E7)</f>
        <v>0.49069354057714021</v>
      </c>
      <c r="L7">
        <v>1964</v>
      </c>
      <c r="M7">
        <v>1964</v>
      </c>
      <c r="N7">
        <v>1909</v>
      </c>
      <c r="O7" s="28">
        <v>1909</v>
      </c>
      <c r="P7">
        <v>1</v>
      </c>
      <c r="Q7" s="27">
        <v>1</v>
      </c>
      <c r="R7" s="27">
        <v>1</v>
      </c>
      <c r="S7">
        <v>1</v>
      </c>
      <c r="X7" s="54"/>
      <c r="Y7" s="54"/>
    </row>
    <row r="8" spans="1:25" x14ac:dyDescent="0.15">
      <c r="A8" s="19">
        <v>63123</v>
      </c>
      <c r="B8">
        <f>COUNT(R3:R142)</f>
        <v>140</v>
      </c>
      <c r="C8">
        <f>SUM(R3:R142)</f>
        <v>133</v>
      </c>
      <c r="D8">
        <f>C8/B8</f>
        <v>0.95</v>
      </c>
      <c r="E8">
        <f>(D8*(1-D8)/B8)^(1/2)</f>
        <v>1.8419709940325189E-2</v>
      </c>
      <c r="G8" s="32">
        <v>0.1</v>
      </c>
      <c r="H8">
        <f>G8/2</f>
        <v>0.05</v>
      </c>
      <c r="I8">
        <f>_xlfn.NORM.S.INV(H8)</f>
        <v>-1.6448536269514726</v>
      </c>
      <c r="J8">
        <f>D8+(I8*E8)</f>
        <v>0.91970227329726195</v>
      </c>
      <c r="K8">
        <f>D8-(I8*E8)</f>
        <v>0.98029772670273796</v>
      </c>
      <c r="L8">
        <v>1964</v>
      </c>
      <c r="M8">
        <v>1964</v>
      </c>
      <c r="N8">
        <v>1912</v>
      </c>
      <c r="O8" s="9">
        <v>1912</v>
      </c>
      <c r="P8">
        <v>1</v>
      </c>
      <c r="Q8" s="27">
        <v>1</v>
      </c>
      <c r="R8" s="27">
        <v>1</v>
      </c>
      <c r="S8">
        <v>1</v>
      </c>
      <c r="X8" s="54"/>
      <c r="Y8" s="54"/>
    </row>
    <row r="9" spans="1:25" x14ac:dyDescent="0.15">
      <c r="A9" s="33" t="s">
        <v>1177</v>
      </c>
      <c r="B9">
        <f>COUNT(S3:S342)</f>
        <v>340</v>
      </c>
      <c r="C9">
        <f>SUM(S3:S342)</f>
        <v>212</v>
      </c>
      <c r="D9">
        <f>C9/B9</f>
        <v>0.62352941176470589</v>
      </c>
      <c r="E9">
        <f>(D9*(1-D9)/B9)^(1/2)</f>
        <v>2.6275714823716066E-2</v>
      </c>
      <c r="G9">
        <v>0.1</v>
      </c>
      <c r="H9">
        <f>G9/2</f>
        <v>0.05</v>
      </c>
      <c r="I9">
        <f>_xlfn.NORM.S.INV(H9)</f>
        <v>-1.6448536269514726</v>
      </c>
      <c r="J9">
        <f>D9+(I9*E9)</f>
        <v>0.5803097069361739</v>
      </c>
      <c r="K9">
        <f>D9-(I9*E9)</f>
        <v>0.66674911659323788</v>
      </c>
      <c r="L9">
        <v>1965</v>
      </c>
      <c r="M9">
        <v>1965</v>
      </c>
      <c r="N9">
        <v>1914</v>
      </c>
      <c r="O9" s="28">
        <v>1914</v>
      </c>
      <c r="P9">
        <v>1</v>
      </c>
      <c r="Q9" s="27">
        <v>1</v>
      </c>
      <c r="R9" s="27">
        <v>1</v>
      </c>
      <c r="S9">
        <v>1</v>
      </c>
      <c r="U9" s="19"/>
      <c r="V9" s="19"/>
      <c r="W9" s="19"/>
      <c r="X9" s="19"/>
      <c r="Y9" s="19"/>
    </row>
    <row r="10" spans="1:25" x14ac:dyDescent="0.15">
      <c r="L10">
        <v>1965</v>
      </c>
      <c r="M10">
        <v>1967</v>
      </c>
      <c r="N10">
        <v>1917</v>
      </c>
      <c r="O10" s="9">
        <v>1917</v>
      </c>
      <c r="P10">
        <v>1</v>
      </c>
      <c r="Q10" s="27">
        <v>1</v>
      </c>
      <c r="R10" s="27">
        <v>1</v>
      </c>
      <c r="S10">
        <v>1</v>
      </c>
    </row>
    <row r="11" spans="1:25" x14ac:dyDescent="0.15">
      <c r="L11">
        <v>1966</v>
      </c>
      <c r="M11">
        <v>1967</v>
      </c>
      <c r="N11">
        <v>1921</v>
      </c>
      <c r="O11" s="9">
        <v>1921</v>
      </c>
      <c r="P11">
        <v>1</v>
      </c>
      <c r="Q11" s="27">
        <v>1</v>
      </c>
      <c r="R11" s="27">
        <v>1</v>
      </c>
      <c r="S11">
        <v>1</v>
      </c>
    </row>
    <row r="12" spans="1:25" ht="13" customHeight="1" x14ac:dyDescent="0.15">
      <c r="A12" s="22"/>
      <c r="E12" s="54" t="s">
        <v>1163</v>
      </c>
      <c r="F12" s="54"/>
      <c r="J12" s="54" t="s">
        <v>1153</v>
      </c>
      <c r="K12" s="54"/>
      <c r="L12">
        <v>1966</v>
      </c>
      <c r="M12">
        <v>1968</v>
      </c>
      <c r="N12">
        <v>1921</v>
      </c>
      <c r="O12" s="28">
        <v>1921</v>
      </c>
      <c r="P12">
        <v>1</v>
      </c>
      <c r="Q12" s="27">
        <v>1</v>
      </c>
      <c r="R12" s="27">
        <v>1</v>
      </c>
      <c r="S12">
        <v>1</v>
      </c>
      <c r="U12" s="32"/>
    </row>
    <row r="13" spans="1:25" x14ac:dyDescent="0.15">
      <c r="E13" s="54"/>
      <c r="F13" s="54"/>
      <c r="J13" s="54"/>
      <c r="K13" s="54"/>
      <c r="L13">
        <v>1966</v>
      </c>
      <c r="M13">
        <v>1968</v>
      </c>
      <c r="N13">
        <v>1923</v>
      </c>
      <c r="O13" s="9">
        <v>1923</v>
      </c>
      <c r="P13">
        <v>1</v>
      </c>
      <c r="Q13" s="27">
        <v>1</v>
      </c>
      <c r="R13" s="27">
        <v>1</v>
      </c>
      <c r="S13">
        <v>1</v>
      </c>
    </row>
    <row r="14" spans="1:25" ht="13" customHeight="1" x14ac:dyDescent="0.15">
      <c r="A14" s="33" t="s">
        <v>1160</v>
      </c>
      <c r="B14" s="19" t="s">
        <v>1180</v>
      </c>
      <c r="C14" s="19" t="s">
        <v>1181</v>
      </c>
      <c r="D14" s="19" t="s">
        <v>1182</v>
      </c>
      <c r="E14" s="19" t="s">
        <v>1146</v>
      </c>
      <c r="F14" s="19" t="s">
        <v>1145</v>
      </c>
      <c r="G14" s="19" t="s">
        <v>1180</v>
      </c>
      <c r="H14" s="19" t="s">
        <v>1181</v>
      </c>
      <c r="I14" s="19" t="s">
        <v>1182</v>
      </c>
      <c r="J14" s="19" t="s">
        <v>1146</v>
      </c>
      <c r="K14" s="19" t="s">
        <v>1145</v>
      </c>
      <c r="L14">
        <v>1966</v>
      </c>
      <c r="M14">
        <v>1968</v>
      </c>
      <c r="N14">
        <v>1925</v>
      </c>
      <c r="O14" s="28">
        <v>1925</v>
      </c>
      <c r="P14">
        <v>1</v>
      </c>
      <c r="Q14" s="27">
        <v>1</v>
      </c>
      <c r="R14" s="27">
        <v>1</v>
      </c>
      <c r="S14">
        <v>1</v>
      </c>
    </row>
    <row r="15" spans="1:25" x14ac:dyDescent="0.15">
      <c r="A15" s="19">
        <v>63011</v>
      </c>
      <c r="B15">
        <v>7.4999999999999997E-2</v>
      </c>
      <c r="C15">
        <f>B15/2</f>
        <v>3.7499999999999999E-2</v>
      </c>
      <c r="D15">
        <f>_xlfn.NORM.S.INV(C15)</f>
        <v>-1.7804643416920256</v>
      </c>
      <c r="E15">
        <f>$D$6+(D15*$E$6)</f>
        <v>1</v>
      </c>
      <c r="F15">
        <f>$D$6-(D15*$E$6)</f>
        <v>1</v>
      </c>
      <c r="G15">
        <v>0.05</v>
      </c>
      <c r="H15">
        <f>G15/2</f>
        <v>2.5000000000000001E-2</v>
      </c>
      <c r="I15">
        <f>_xlfn.NORM.S.INV(H15)</f>
        <v>-1.9599639845400538</v>
      </c>
      <c r="J15">
        <f>$D$6+(I15*$E$6)</f>
        <v>1</v>
      </c>
      <c r="K15">
        <f>$D$6-(I15*$E$6)</f>
        <v>1</v>
      </c>
      <c r="L15">
        <v>1967</v>
      </c>
      <c r="M15">
        <v>1969</v>
      </c>
      <c r="N15">
        <v>1927</v>
      </c>
      <c r="O15" s="28">
        <v>1927</v>
      </c>
      <c r="P15">
        <v>1</v>
      </c>
      <c r="Q15" s="27">
        <v>1</v>
      </c>
      <c r="R15" s="27">
        <v>1</v>
      </c>
      <c r="S15">
        <v>1</v>
      </c>
    </row>
    <row r="16" spans="1:25" x14ac:dyDescent="0.15">
      <c r="A16" s="19">
        <v>63017</v>
      </c>
      <c r="B16">
        <v>7.4999999999999997E-2</v>
      </c>
      <c r="C16">
        <f>B16/2</f>
        <v>3.7499999999999999E-2</v>
      </c>
      <c r="D16">
        <f>_xlfn.NORM.S.INV(C16)</f>
        <v>-1.7804643416920256</v>
      </c>
      <c r="E16">
        <f>$D$7+(D16*$E$7)</f>
        <v>0.3365366130467537</v>
      </c>
      <c r="F16">
        <f>$D$7-(D16*$E$7)</f>
        <v>0.49679672028657967</v>
      </c>
      <c r="G16">
        <v>0.05</v>
      </c>
      <c r="H16">
        <f>G16/2</f>
        <v>2.5000000000000001E-2</v>
      </c>
      <c r="I16">
        <f>_xlfn.NORM.S.INV(H16)</f>
        <v>-1.9599639845400538</v>
      </c>
      <c r="J16">
        <f>$D$7+(I16*$E$7)</f>
        <v>0.3284582058192892</v>
      </c>
      <c r="K16">
        <f>$D$7-(I16*$E$7)</f>
        <v>0.50487512751404418</v>
      </c>
      <c r="L16">
        <v>1968</v>
      </c>
      <c r="M16">
        <v>1970</v>
      </c>
      <c r="N16">
        <v>1927</v>
      </c>
      <c r="O16" s="9">
        <v>1927</v>
      </c>
      <c r="P16">
        <v>1</v>
      </c>
      <c r="Q16" s="27">
        <v>1</v>
      </c>
      <c r="R16" s="27">
        <v>1</v>
      </c>
      <c r="S16">
        <v>1</v>
      </c>
    </row>
    <row r="17" spans="1:19" x14ac:dyDescent="0.15">
      <c r="A17" s="19">
        <v>63123</v>
      </c>
      <c r="B17">
        <v>7.4999999999999997E-2</v>
      </c>
      <c r="C17">
        <f>B17/2</f>
        <v>3.7499999999999999E-2</v>
      </c>
      <c r="D17">
        <f>_xlfn.NORM.S.INV(C17)</f>
        <v>-1.7804643416920256</v>
      </c>
      <c r="E17">
        <f>$D$8+(D17*$E$8)</f>
        <v>0.91720436326694077</v>
      </c>
      <c r="F17">
        <f>$D$8-(D17*$E$8)</f>
        <v>0.98279563673305914</v>
      </c>
      <c r="G17">
        <v>0.05</v>
      </c>
      <c r="H17">
        <f>G17/2</f>
        <v>2.5000000000000001E-2</v>
      </c>
      <c r="I17">
        <f>_xlfn.NORM.S.INV(H17)</f>
        <v>-1.9599639845400538</v>
      </c>
      <c r="J17">
        <f>$D$8+(I17*$E$8)</f>
        <v>0.91389803191128816</v>
      </c>
      <c r="K17">
        <f>$D$8-(I17*$E$8)</f>
        <v>0.98610196808871176</v>
      </c>
      <c r="L17">
        <v>1968</v>
      </c>
      <c r="M17">
        <v>1972</v>
      </c>
      <c r="N17">
        <v>1928</v>
      </c>
      <c r="O17" s="28">
        <v>1928</v>
      </c>
      <c r="P17">
        <v>1</v>
      </c>
      <c r="Q17" s="27">
        <v>1</v>
      </c>
      <c r="R17" s="27">
        <v>1</v>
      </c>
      <c r="S17">
        <v>1</v>
      </c>
    </row>
    <row r="18" spans="1:19" x14ac:dyDescent="0.15">
      <c r="A18" s="33" t="s">
        <v>1177</v>
      </c>
      <c r="B18">
        <v>7.4999999999999997E-2</v>
      </c>
      <c r="C18">
        <f>B18/2</f>
        <v>3.7499999999999999E-2</v>
      </c>
      <c r="D18">
        <f>_xlfn.NORM.S.INV(C18)</f>
        <v>-1.7804643416920256</v>
      </c>
      <c r="E18">
        <f>$D$9+(D18*$E$9)</f>
        <v>0.57674643846861084</v>
      </c>
      <c r="F18">
        <f>$D$9-(D18*$E$9)</f>
        <v>0.67031238506080093</v>
      </c>
      <c r="G18">
        <v>0.05</v>
      </c>
      <c r="H18">
        <f>G18/2</f>
        <v>2.5000000000000001E-2</v>
      </c>
      <c r="I18">
        <f>_xlfn.NORM.S.INV(H18)</f>
        <v>-1.9599639845400538</v>
      </c>
      <c r="J18">
        <f>$D$9+(I18*$E$9)</f>
        <v>0.57202995704217718</v>
      </c>
      <c r="K18">
        <f>$D$9-(I18*$E$9)</f>
        <v>0.67502886648723459</v>
      </c>
      <c r="L18">
        <v>1969</v>
      </c>
      <c r="M18">
        <v>1972</v>
      </c>
      <c r="N18">
        <v>1928</v>
      </c>
      <c r="O18" s="9">
        <v>1929</v>
      </c>
      <c r="P18">
        <v>1</v>
      </c>
      <c r="Q18" s="27">
        <v>1</v>
      </c>
      <c r="R18" s="27">
        <v>1</v>
      </c>
      <c r="S18">
        <v>1</v>
      </c>
    </row>
    <row r="19" spans="1:19" x14ac:dyDescent="0.15">
      <c r="L19">
        <v>1969</v>
      </c>
      <c r="M19">
        <v>1973</v>
      </c>
      <c r="N19">
        <v>1929</v>
      </c>
      <c r="O19" s="9">
        <v>1931</v>
      </c>
      <c r="P19">
        <v>1</v>
      </c>
      <c r="Q19" s="27">
        <v>1</v>
      </c>
      <c r="R19" s="27">
        <v>1</v>
      </c>
      <c r="S19">
        <v>1</v>
      </c>
    </row>
    <row r="20" spans="1:19" x14ac:dyDescent="0.15">
      <c r="E20" s="19"/>
      <c r="F20" s="19"/>
      <c r="L20">
        <v>1969</v>
      </c>
      <c r="M20">
        <v>1974</v>
      </c>
      <c r="N20">
        <v>1931</v>
      </c>
      <c r="O20" s="9">
        <v>1931</v>
      </c>
      <c r="P20">
        <v>1</v>
      </c>
      <c r="Q20" s="27">
        <v>1</v>
      </c>
      <c r="R20" s="27">
        <v>1</v>
      </c>
      <c r="S20">
        <v>1</v>
      </c>
    </row>
    <row r="21" spans="1:19" ht="16" x14ac:dyDescent="0.15">
      <c r="A21" s="22"/>
      <c r="E21" s="54" t="s">
        <v>1164</v>
      </c>
      <c r="F21" s="54"/>
      <c r="J21" s="54" t="s">
        <v>1162</v>
      </c>
      <c r="K21" s="54"/>
      <c r="L21">
        <v>1970</v>
      </c>
      <c r="M21">
        <v>1974</v>
      </c>
      <c r="N21">
        <v>1931</v>
      </c>
      <c r="O21" s="9">
        <v>1934</v>
      </c>
      <c r="P21">
        <v>1</v>
      </c>
      <c r="Q21" s="27">
        <v>1</v>
      </c>
      <c r="R21" s="27">
        <v>1</v>
      </c>
      <c r="S21">
        <v>1</v>
      </c>
    </row>
    <row r="22" spans="1:19" x14ac:dyDescent="0.15">
      <c r="E22" s="54"/>
      <c r="F22" s="54"/>
      <c r="J22" s="54"/>
      <c r="K22" s="54"/>
      <c r="L22">
        <v>1970</v>
      </c>
      <c r="M22">
        <v>1974</v>
      </c>
      <c r="N22">
        <v>1934</v>
      </c>
      <c r="O22" s="28">
        <v>1934</v>
      </c>
      <c r="P22">
        <v>1</v>
      </c>
      <c r="Q22" s="27">
        <v>1</v>
      </c>
      <c r="R22" s="27">
        <v>1</v>
      </c>
      <c r="S22">
        <v>1</v>
      </c>
    </row>
    <row r="23" spans="1:19" x14ac:dyDescent="0.15">
      <c r="A23" s="33" t="s">
        <v>1160</v>
      </c>
      <c r="B23" s="19" t="s">
        <v>1180</v>
      </c>
      <c r="C23" s="19" t="s">
        <v>1181</v>
      </c>
      <c r="D23" s="19" t="s">
        <v>1182</v>
      </c>
      <c r="E23" s="19" t="s">
        <v>1146</v>
      </c>
      <c r="F23" s="19" t="s">
        <v>1145</v>
      </c>
      <c r="G23" s="19" t="s">
        <v>1180</v>
      </c>
      <c r="H23" s="19" t="s">
        <v>1181</v>
      </c>
      <c r="I23" s="19" t="s">
        <v>1182</v>
      </c>
      <c r="J23" s="19" t="s">
        <v>1146</v>
      </c>
      <c r="K23" s="19" t="s">
        <v>1145</v>
      </c>
      <c r="L23">
        <v>1970</v>
      </c>
      <c r="M23">
        <v>1975</v>
      </c>
      <c r="N23">
        <v>1934</v>
      </c>
      <c r="O23" s="28">
        <v>1936</v>
      </c>
      <c r="P23">
        <v>1</v>
      </c>
      <c r="Q23" s="27">
        <v>1</v>
      </c>
      <c r="R23" s="27">
        <v>1</v>
      </c>
      <c r="S23">
        <v>1</v>
      </c>
    </row>
    <row r="24" spans="1:19" x14ac:dyDescent="0.15">
      <c r="A24" s="19">
        <v>63011</v>
      </c>
      <c r="B24">
        <v>2.5000000000000001E-2</v>
      </c>
      <c r="C24">
        <f>B24/2</f>
        <v>1.2500000000000001E-2</v>
      </c>
      <c r="D24">
        <f>_xlfn.NORM.S.INV(C24)</f>
        <v>-2.2414027276049446</v>
      </c>
      <c r="E24">
        <f>$D$6+(D24*$E$6)</f>
        <v>1</v>
      </c>
      <c r="F24">
        <f>$D$6-(D24*$E$6)</f>
        <v>1</v>
      </c>
      <c r="G24">
        <v>0.01</v>
      </c>
      <c r="H24">
        <f>G24/2</f>
        <v>5.0000000000000001E-3</v>
      </c>
      <c r="I24">
        <f>_xlfn.NORM.S.INV(H24)</f>
        <v>-2.5758293035488999</v>
      </c>
      <c r="J24">
        <f>$D$6+(I24*$E$6)</f>
        <v>1</v>
      </c>
      <c r="K24">
        <f>$D$6-(I24*$E$6)</f>
        <v>1</v>
      </c>
      <c r="L24">
        <v>1970</v>
      </c>
      <c r="M24">
        <v>1975</v>
      </c>
      <c r="N24">
        <v>1936</v>
      </c>
      <c r="O24" s="28">
        <v>1937</v>
      </c>
      <c r="P24">
        <v>1</v>
      </c>
      <c r="Q24" s="27">
        <v>1</v>
      </c>
      <c r="R24" s="27">
        <v>1</v>
      </c>
      <c r="S24">
        <v>1</v>
      </c>
    </row>
    <row r="25" spans="1:19" x14ac:dyDescent="0.15">
      <c r="A25" s="19">
        <v>63017</v>
      </c>
      <c r="B25">
        <v>2.5000000000000001E-2</v>
      </c>
      <c r="C25">
        <f>B25/2</f>
        <v>1.2500000000000001E-2</v>
      </c>
      <c r="D25">
        <f>_xlfn.NORM.S.INV(C25)</f>
        <v>-2.2414027276049446</v>
      </c>
      <c r="E25">
        <f>$D$7+(D25*$E$7)</f>
        <v>0.31579201473394619</v>
      </c>
      <c r="F25">
        <f>$D$7-(D25*$E$7)</f>
        <v>0.51754131859938712</v>
      </c>
      <c r="G25">
        <v>0.01</v>
      </c>
      <c r="H25">
        <f>G25/2</f>
        <v>5.0000000000000001E-3</v>
      </c>
      <c r="I25">
        <f>_xlfn.NORM.S.INV(H25)</f>
        <v>-2.5758293035488999</v>
      </c>
      <c r="J25">
        <f>$D$7+(I25*$E$7)</f>
        <v>0.30074109861346576</v>
      </c>
      <c r="K25">
        <f>$D$7-(I25*$E$7)</f>
        <v>0.53259223471986761</v>
      </c>
      <c r="L25">
        <v>1970</v>
      </c>
      <c r="M25">
        <v>1975</v>
      </c>
      <c r="N25">
        <v>1937</v>
      </c>
      <c r="O25" s="9">
        <v>1937</v>
      </c>
      <c r="P25">
        <v>1</v>
      </c>
      <c r="Q25" s="27">
        <v>1</v>
      </c>
      <c r="R25" s="27">
        <v>1</v>
      </c>
      <c r="S25">
        <v>1</v>
      </c>
    </row>
    <row r="26" spans="1:19" x14ac:dyDescent="0.15">
      <c r="A26" s="19">
        <v>63123</v>
      </c>
      <c r="B26">
        <v>2.5000000000000001E-2</v>
      </c>
      <c r="C26">
        <f>B26/2</f>
        <v>1.2500000000000001E-2</v>
      </c>
      <c r="D26">
        <f>_xlfn.NORM.S.INV(C26)</f>
        <v>-2.2414027276049446</v>
      </c>
      <c r="E26">
        <f>$D$8+(D26*$E$8)</f>
        <v>0.90871401189806322</v>
      </c>
      <c r="F26">
        <f>$D$8-(D26*$E$8)</f>
        <v>0.99128598810193669</v>
      </c>
      <c r="G26">
        <v>0.01</v>
      </c>
      <c r="H26">
        <f>G26/2</f>
        <v>5.0000000000000001E-3</v>
      </c>
      <c r="I26">
        <f>_xlfn.NORM.S.INV(H26)</f>
        <v>-2.5758293035488999</v>
      </c>
      <c r="J26">
        <f>$D$8+(I26*$E$8)</f>
        <v>0.90255397137283933</v>
      </c>
      <c r="K26">
        <f>$D$8-(I26*$E$8)</f>
        <v>0.99744602862716059</v>
      </c>
      <c r="L26">
        <v>1971</v>
      </c>
      <c r="M26">
        <v>1975</v>
      </c>
      <c r="N26">
        <v>1937</v>
      </c>
      <c r="O26" s="28">
        <v>1937</v>
      </c>
      <c r="P26">
        <v>1</v>
      </c>
      <c r="Q26" s="27">
        <v>1</v>
      </c>
      <c r="R26" s="27">
        <v>1</v>
      </c>
      <c r="S26">
        <v>1</v>
      </c>
    </row>
    <row r="27" spans="1:19" x14ac:dyDescent="0.15">
      <c r="A27" s="33" t="s">
        <v>1177</v>
      </c>
      <c r="B27">
        <v>2.5000000000000001E-2</v>
      </c>
      <c r="C27">
        <f>B27/2</f>
        <v>1.2500000000000001E-2</v>
      </c>
      <c r="D27">
        <f>_xlfn.NORM.S.INV(C27)</f>
        <v>-2.2414027276049446</v>
      </c>
      <c r="E27">
        <f>$D$9+(D27*$E$9)</f>
        <v>0.56463495288905907</v>
      </c>
      <c r="F27">
        <f>$D$9-(D27*$E$9)</f>
        <v>0.6824238706403527</v>
      </c>
      <c r="G27">
        <v>0.01</v>
      </c>
      <c r="H27">
        <f>G27/2</f>
        <v>5.0000000000000001E-3</v>
      </c>
      <c r="I27">
        <f>_xlfn.NORM.S.INV(H27)</f>
        <v>-2.5758293035488999</v>
      </c>
      <c r="J27">
        <f>$D$9+(I27*$E$9)</f>
        <v>0.55584765555008386</v>
      </c>
      <c r="K27">
        <f>$D$9-(I27*$E$9)</f>
        <v>0.69121116797932791</v>
      </c>
      <c r="L27">
        <v>1972</v>
      </c>
      <c r="M27">
        <v>1975</v>
      </c>
      <c r="N27">
        <v>1937</v>
      </c>
      <c r="O27" s="9">
        <v>1938</v>
      </c>
      <c r="P27">
        <v>1</v>
      </c>
      <c r="Q27" s="27">
        <v>1</v>
      </c>
      <c r="R27" s="27">
        <v>1</v>
      </c>
      <c r="S27">
        <v>1</v>
      </c>
    </row>
    <row r="28" spans="1:19" x14ac:dyDescent="0.15">
      <c r="L28">
        <v>1973</v>
      </c>
      <c r="M28">
        <v>1975</v>
      </c>
      <c r="N28">
        <v>1938</v>
      </c>
      <c r="O28" s="28">
        <v>1939</v>
      </c>
      <c r="P28">
        <v>1</v>
      </c>
      <c r="Q28" s="27">
        <v>1</v>
      </c>
      <c r="R28" s="27">
        <v>1</v>
      </c>
      <c r="S28">
        <v>1</v>
      </c>
    </row>
    <row r="29" spans="1:19" x14ac:dyDescent="0.15">
      <c r="L29">
        <v>1973</v>
      </c>
      <c r="M29">
        <v>1976</v>
      </c>
      <c r="N29">
        <v>1939</v>
      </c>
      <c r="O29" s="9">
        <v>1939</v>
      </c>
      <c r="P29">
        <v>1</v>
      </c>
      <c r="Q29" s="27">
        <v>1</v>
      </c>
      <c r="R29" s="27">
        <v>1</v>
      </c>
      <c r="S29">
        <v>1</v>
      </c>
    </row>
    <row r="30" spans="1:19" x14ac:dyDescent="0.15">
      <c r="L30">
        <v>1975</v>
      </c>
      <c r="M30">
        <v>1976</v>
      </c>
      <c r="N30">
        <v>1939</v>
      </c>
      <c r="O30" s="9">
        <v>1940</v>
      </c>
      <c r="P30">
        <v>1</v>
      </c>
      <c r="Q30" s="27">
        <v>1</v>
      </c>
      <c r="R30" s="27">
        <v>1</v>
      </c>
      <c r="S30">
        <v>1</v>
      </c>
    </row>
    <row r="31" spans="1:19" x14ac:dyDescent="0.15">
      <c r="A31" s="19" t="s">
        <v>1185</v>
      </c>
      <c r="L31">
        <v>1975</v>
      </c>
      <c r="M31">
        <v>1976</v>
      </c>
      <c r="N31">
        <v>1940</v>
      </c>
      <c r="O31" s="28">
        <v>1940</v>
      </c>
      <c r="P31">
        <v>1</v>
      </c>
      <c r="Q31" s="27">
        <v>1</v>
      </c>
      <c r="R31" s="27">
        <v>1</v>
      </c>
      <c r="S31">
        <v>1</v>
      </c>
    </row>
    <row r="32" spans="1:19" x14ac:dyDescent="0.15">
      <c r="F32" s="58" t="s">
        <v>1187</v>
      </c>
      <c r="G32" s="54" t="s">
        <v>1188</v>
      </c>
      <c r="H32" s="54"/>
      <c r="L32">
        <v>1975</v>
      </c>
      <c r="M32">
        <v>1976</v>
      </c>
      <c r="N32">
        <v>1940</v>
      </c>
      <c r="O32" s="9">
        <v>1940</v>
      </c>
      <c r="P32">
        <v>1</v>
      </c>
      <c r="Q32" s="27">
        <v>1</v>
      </c>
      <c r="R32" s="27">
        <v>1</v>
      </c>
      <c r="S32">
        <v>1</v>
      </c>
    </row>
    <row r="33" spans="1:19" x14ac:dyDescent="0.15">
      <c r="B33" s="19" t="s">
        <v>1183</v>
      </c>
      <c r="C33" s="19" t="s">
        <v>1184</v>
      </c>
      <c r="D33" s="19" t="s">
        <v>1186</v>
      </c>
      <c r="E33" s="19" t="s">
        <v>1149</v>
      </c>
      <c r="F33" s="58"/>
      <c r="G33" s="54"/>
      <c r="H33" s="54"/>
      <c r="L33">
        <v>1977</v>
      </c>
      <c r="M33">
        <v>1977</v>
      </c>
      <c r="N33">
        <v>1940</v>
      </c>
      <c r="O33" s="28">
        <v>1940</v>
      </c>
      <c r="P33">
        <v>1</v>
      </c>
      <c r="Q33" s="27">
        <v>1</v>
      </c>
      <c r="R33" s="27">
        <v>1</v>
      </c>
      <c r="S33">
        <v>1</v>
      </c>
    </row>
    <row r="34" spans="1:19" x14ac:dyDescent="0.15">
      <c r="A34" s="19">
        <v>63011</v>
      </c>
      <c r="B34">
        <f>B6*D6</f>
        <v>80</v>
      </c>
      <c r="C34">
        <f>B6*(1-D6)</f>
        <v>0</v>
      </c>
      <c r="D34">
        <f>D6</f>
        <v>1</v>
      </c>
      <c r="E34">
        <f>B6</f>
        <v>80</v>
      </c>
      <c r="F34" s="34">
        <v>10000</v>
      </c>
      <c r="G34" s="59" t="s">
        <v>1189</v>
      </c>
      <c r="H34" s="59"/>
      <c r="L34">
        <v>1978</v>
      </c>
      <c r="M34">
        <v>1977</v>
      </c>
      <c r="N34">
        <v>1940</v>
      </c>
      <c r="O34" s="28">
        <v>1940</v>
      </c>
      <c r="P34">
        <v>1</v>
      </c>
      <c r="Q34" s="27">
        <v>1</v>
      </c>
      <c r="R34" s="27">
        <v>1</v>
      </c>
      <c r="S34">
        <v>1</v>
      </c>
    </row>
    <row r="35" spans="1:19" x14ac:dyDescent="0.15">
      <c r="A35" s="19">
        <v>63017</v>
      </c>
      <c r="B35">
        <f>B7*D7</f>
        <v>50</v>
      </c>
      <c r="C35">
        <f>B7*(1-D7)</f>
        <v>69.999999999999986</v>
      </c>
      <c r="D35">
        <f>D7</f>
        <v>0.41666666666666669</v>
      </c>
      <c r="E35">
        <f>B7</f>
        <v>120</v>
      </c>
      <c r="F35">
        <v>25</v>
      </c>
      <c r="G35" s="59" t="s">
        <v>1190</v>
      </c>
      <c r="H35" s="59"/>
      <c r="L35">
        <v>1979</v>
      </c>
      <c r="M35">
        <v>1977</v>
      </c>
      <c r="N35">
        <v>1940</v>
      </c>
      <c r="O35" s="28">
        <v>1940</v>
      </c>
      <c r="P35">
        <v>1</v>
      </c>
      <c r="Q35" s="27">
        <v>1</v>
      </c>
      <c r="R35" s="27">
        <v>1</v>
      </c>
      <c r="S35">
        <v>1</v>
      </c>
    </row>
    <row r="36" spans="1:19" x14ac:dyDescent="0.15">
      <c r="A36" s="19">
        <v>63123</v>
      </c>
      <c r="B36">
        <f>B8*D8</f>
        <v>133</v>
      </c>
      <c r="C36">
        <f>B8*(1-D8)</f>
        <v>7.0000000000000062</v>
      </c>
      <c r="D36">
        <f>D8</f>
        <v>0.95</v>
      </c>
      <c r="E36">
        <f>B8</f>
        <v>140</v>
      </c>
      <c r="F36">
        <v>200</v>
      </c>
      <c r="G36" s="59" t="s">
        <v>1189</v>
      </c>
      <c r="H36" s="59"/>
      <c r="L36">
        <v>1980</v>
      </c>
      <c r="M36">
        <v>1977</v>
      </c>
      <c r="N36">
        <v>1940</v>
      </c>
      <c r="O36" s="28">
        <v>1940</v>
      </c>
      <c r="P36">
        <v>0</v>
      </c>
      <c r="Q36" s="27">
        <v>1</v>
      </c>
      <c r="R36" s="27">
        <v>1</v>
      </c>
      <c r="S36">
        <v>1</v>
      </c>
    </row>
    <row r="37" spans="1:19" x14ac:dyDescent="0.15">
      <c r="A37" s="33" t="s">
        <v>1177</v>
      </c>
      <c r="B37">
        <f>B9*D9</f>
        <v>212</v>
      </c>
      <c r="C37">
        <f>B9*(1-D9)</f>
        <v>128</v>
      </c>
      <c r="D37">
        <f>D9</f>
        <v>0.62352941176470589</v>
      </c>
      <c r="E37">
        <f>B9</f>
        <v>340</v>
      </c>
      <c r="F37">
        <v>25</v>
      </c>
      <c r="G37" s="59" t="s">
        <v>1190</v>
      </c>
      <c r="H37" s="59"/>
      <c r="L37">
        <v>1980</v>
      </c>
      <c r="M37">
        <v>1977</v>
      </c>
      <c r="N37">
        <v>1940</v>
      </c>
      <c r="O37" s="28">
        <v>1940</v>
      </c>
      <c r="P37">
        <v>0</v>
      </c>
      <c r="Q37" s="27">
        <v>1</v>
      </c>
      <c r="R37" s="27">
        <v>1</v>
      </c>
      <c r="S37">
        <v>1</v>
      </c>
    </row>
    <row r="38" spans="1:19" x14ac:dyDescent="0.15">
      <c r="L38">
        <v>1981</v>
      </c>
      <c r="M38">
        <v>1977</v>
      </c>
      <c r="N38">
        <v>1940</v>
      </c>
      <c r="O38" s="28">
        <v>1940</v>
      </c>
      <c r="P38">
        <v>0</v>
      </c>
      <c r="Q38" s="27">
        <v>1</v>
      </c>
      <c r="R38" s="27">
        <v>1</v>
      </c>
      <c r="S38">
        <v>1</v>
      </c>
    </row>
    <row r="39" spans="1:19" x14ac:dyDescent="0.15">
      <c r="A39" s="56" t="s">
        <v>1191</v>
      </c>
      <c r="B39" s="57"/>
      <c r="C39" s="57"/>
      <c r="D39" s="57"/>
      <c r="E39" s="57"/>
      <c r="F39" s="57"/>
      <c r="G39" s="57"/>
      <c r="H39" s="57"/>
      <c r="L39">
        <v>1982</v>
      </c>
      <c r="M39">
        <v>1978</v>
      </c>
      <c r="N39">
        <v>1940</v>
      </c>
      <c r="O39" s="9">
        <v>1943</v>
      </c>
      <c r="P39">
        <v>0</v>
      </c>
      <c r="Q39" s="27">
        <v>1</v>
      </c>
      <c r="R39" s="27">
        <v>1</v>
      </c>
      <c r="S39">
        <v>1</v>
      </c>
    </row>
    <row r="40" spans="1:19" x14ac:dyDescent="0.15">
      <c r="A40" s="57"/>
      <c r="B40" s="57"/>
      <c r="C40" s="57"/>
      <c r="D40" s="57"/>
      <c r="E40" s="57"/>
      <c r="F40" s="57"/>
      <c r="G40" s="57"/>
      <c r="H40" s="57"/>
      <c r="L40">
        <v>1983</v>
      </c>
      <c r="M40">
        <v>1978</v>
      </c>
      <c r="N40">
        <v>1941</v>
      </c>
      <c r="O40" s="9">
        <v>1943</v>
      </c>
      <c r="P40">
        <v>0</v>
      </c>
      <c r="Q40" s="27">
        <v>1</v>
      </c>
      <c r="R40" s="27">
        <v>1</v>
      </c>
      <c r="S40">
        <v>1</v>
      </c>
    </row>
    <row r="41" spans="1:19" x14ac:dyDescent="0.15">
      <c r="A41" s="57"/>
      <c r="B41" s="57"/>
      <c r="C41" s="57"/>
      <c r="D41" s="57"/>
      <c r="E41" s="57"/>
      <c r="F41" s="57"/>
      <c r="G41" s="57"/>
      <c r="H41" s="57"/>
      <c r="L41">
        <v>1983</v>
      </c>
      <c r="M41">
        <v>1978</v>
      </c>
      <c r="N41">
        <v>1943</v>
      </c>
      <c r="O41" s="9">
        <v>1945</v>
      </c>
      <c r="P41">
        <v>0</v>
      </c>
      <c r="Q41" s="27">
        <v>1</v>
      </c>
      <c r="R41" s="27">
        <v>1</v>
      </c>
      <c r="S41">
        <v>1</v>
      </c>
    </row>
    <row r="42" spans="1:19" ht="13" customHeight="1" x14ac:dyDescent="0.15">
      <c r="A42" s="35"/>
      <c r="B42" s="35"/>
      <c r="C42" s="35"/>
      <c r="D42" s="35"/>
      <c r="E42" s="36"/>
      <c r="F42" s="36"/>
      <c r="G42" s="36"/>
      <c r="H42" s="36"/>
      <c r="L42">
        <v>1984</v>
      </c>
      <c r="M42">
        <v>1978</v>
      </c>
      <c r="N42">
        <v>1943</v>
      </c>
      <c r="O42" s="9">
        <v>1946</v>
      </c>
      <c r="P42">
        <v>0</v>
      </c>
      <c r="Q42" s="27">
        <v>1</v>
      </c>
      <c r="R42" s="27">
        <v>1</v>
      </c>
      <c r="S42">
        <v>1</v>
      </c>
    </row>
    <row r="43" spans="1:19" x14ac:dyDescent="0.15">
      <c r="A43" s="36"/>
      <c r="B43" s="36"/>
      <c r="C43" s="36"/>
      <c r="D43" s="36"/>
      <c r="E43" s="36"/>
      <c r="F43" s="36"/>
      <c r="G43" s="36"/>
      <c r="H43" s="36"/>
      <c r="L43">
        <v>1984</v>
      </c>
      <c r="M43">
        <v>1978</v>
      </c>
      <c r="N43">
        <v>1943</v>
      </c>
      <c r="O43" s="9">
        <v>1946</v>
      </c>
      <c r="P43">
        <v>0</v>
      </c>
      <c r="Q43" s="27">
        <v>1</v>
      </c>
      <c r="R43" s="27">
        <v>1</v>
      </c>
      <c r="S43">
        <v>1</v>
      </c>
    </row>
    <row r="44" spans="1:19" x14ac:dyDescent="0.15">
      <c r="L44">
        <v>1984</v>
      </c>
      <c r="M44">
        <v>1978</v>
      </c>
      <c r="N44">
        <v>1945</v>
      </c>
      <c r="O44" s="28">
        <v>1947</v>
      </c>
      <c r="P44">
        <v>0</v>
      </c>
      <c r="Q44" s="27">
        <v>1</v>
      </c>
      <c r="R44" s="27">
        <v>1</v>
      </c>
      <c r="S44">
        <v>1</v>
      </c>
    </row>
    <row r="45" spans="1:19" x14ac:dyDescent="0.15">
      <c r="L45">
        <v>1985</v>
      </c>
      <c r="M45">
        <v>1978</v>
      </c>
      <c r="N45">
        <v>1946</v>
      </c>
      <c r="O45" s="28">
        <v>1948</v>
      </c>
      <c r="P45">
        <v>0</v>
      </c>
      <c r="Q45" s="27">
        <v>1</v>
      </c>
      <c r="R45" s="27">
        <v>1</v>
      </c>
      <c r="S45">
        <v>1</v>
      </c>
    </row>
    <row r="46" spans="1:19" x14ac:dyDescent="0.15">
      <c r="L46">
        <v>1985</v>
      </c>
      <c r="M46">
        <v>1978</v>
      </c>
      <c r="N46">
        <v>1946</v>
      </c>
      <c r="O46" s="28">
        <v>1948</v>
      </c>
      <c r="P46">
        <v>0</v>
      </c>
      <c r="Q46" s="27">
        <v>1</v>
      </c>
      <c r="R46" s="27">
        <v>1</v>
      </c>
      <c r="S46">
        <v>1</v>
      </c>
    </row>
    <row r="47" spans="1:19" x14ac:dyDescent="0.15">
      <c r="L47">
        <v>1985</v>
      </c>
      <c r="M47">
        <v>1978</v>
      </c>
      <c r="N47">
        <v>1947</v>
      </c>
      <c r="O47" s="9">
        <v>1948</v>
      </c>
      <c r="P47">
        <v>0</v>
      </c>
      <c r="Q47" s="27">
        <v>1</v>
      </c>
      <c r="R47" s="27">
        <v>1</v>
      </c>
      <c r="S47">
        <v>1</v>
      </c>
    </row>
    <row r="48" spans="1:19" x14ac:dyDescent="0.15">
      <c r="L48">
        <v>1985</v>
      </c>
      <c r="M48">
        <v>1979</v>
      </c>
      <c r="N48">
        <v>1948</v>
      </c>
      <c r="O48" s="9">
        <v>1949</v>
      </c>
      <c r="P48">
        <v>0</v>
      </c>
      <c r="Q48" s="27">
        <v>1</v>
      </c>
      <c r="R48" s="27">
        <v>1</v>
      </c>
      <c r="S48">
        <v>1</v>
      </c>
    </row>
    <row r="49" spans="2:19" x14ac:dyDescent="0.15">
      <c r="L49">
        <v>1986</v>
      </c>
      <c r="M49">
        <v>1979</v>
      </c>
      <c r="N49">
        <v>1948</v>
      </c>
      <c r="O49" s="9">
        <v>1949</v>
      </c>
      <c r="P49">
        <v>0</v>
      </c>
      <c r="Q49" s="27">
        <v>1</v>
      </c>
      <c r="R49" s="27">
        <v>1</v>
      </c>
      <c r="S49">
        <v>1</v>
      </c>
    </row>
    <row r="50" spans="2:19" x14ac:dyDescent="0.15">
      <c r="L50">
        <v>1986</v>
      </c>
      <c r="M50">
        <v>1979</v>
      </c>
      <c r="N50">
        <v>1948</v>
      </c>
      <c r="O50" s="9">
        <v>1949</v>
      </c>
      <c r="P50">
        <v>0</v>
      </c>
      <c r="Q50" s="27">
        <v>1</v>
      </c>
      <c r="R50" s="27">
        <v>1</v>
      </c>
      <c r="S50">
        <v>1</v>
      </c>
    </row>
    <row r="51" spans="2:19" x14ac:dyDescent="0.15">
      <c r="L51">
        <v>1986</v>
      </c>
      <c r="M51">
        <v>1979</v>
      </c>
      <c r="N51">
        <v>1949</v>
      </c>
      <c r="O51" s="9">
        <v>1950</v>
      </c>
      <c r="P51">
        <v>0</v>
      </c>
      <c r="Q51" s="27">
        <v>1</v>
      </c>
      <c r="R51" s="27">
        <v>1</v>
      </c>
      <c r="S51">
        <v>1</v>
      </c>
    </row>
    <row r="52" spans="2:19" x14ac:dyDescent="0.15">
      <c r="L52">
        <v>1986</v>
      </c>
      <c r="M52">
        <v>1979</v>
      </c>
      <c r="N52">
        <v>1949</v>
      </c>
      <c r="O52" s="28">
        <v>1950</v>
      </c>
      <c r="P52">
        <v>0</v>
      </c>
      <c r="Q52" s="27">
        <v>1</v>
      </c>
      <c r="R52" s="27">
        <v>1</v>
      </c>
      <c r="S52">
        <v>1</v>
      </c>
    </row>
    <row r="53" spans="2:19" x14ac:dyDescent="0.15">
      <c r="L53">
        <v>1987</v>
      </c>
      <c r="M53">
        <v>1980</v>
      </c>
      <c r="N53">
        <v>1949</v>
      </c>
      <c r="O53" s="28">
        <v>1950</v>
      </c>
      <c r="P53">
        <v>0</v>
      </c>
      <c r="Q53">
        <v>0</v>
      </c>
      <c r="R53" s="27">
        <v>1</v>
      </c>
      <c r="S53">
        <v>1</v>
      </c>
    </row>
    <row r="54" spans="2:19" x14ac:dyDescent="0.15">
      <c r="B54" s="31"/>
      <c r="E54" s="30"/>
      <c r="L54">
        <v>1988</v>
      </c>
      <c r="M54">
        <v>1981</v>
      </c>
      <c r="N54">
        <v>1950</v>
      </c>
      <c r="O54" s="9">
        <v>1950</v>
      </c>
      <c r="P54">
        <v>0</v>
      </c>
      <c r="Q54">
        <v>0</v>
      </c>
      <c r="R54" s="27">
        <v>1</v>
      </c>
      <c r="S54">
        <v>1</v>
      </c>
    </row>
    <row r="55" spans="2:19" x14ac:dyDescent="0.15">
      <c r="B55" s="18"/>
      <c r="L55">
        <v>1989</v>
      </c>
      <c r="M55">
        <v>1981</v>
      </c>
      <c r="N55">
        <v>1950</v>
      </c>
      <c r="O55" s="9">
        <v>1950</v>
      </c>
      <c r="P55">
        <v>0</v>
      </c>
      <c r="Q55">
        <v>0</v>
      </c>
      <c r="R55" s="27">
        <v>1</v>
      </c>
      <c r="S55">
        <v>1</v>
      </c>
    </row>
    <row r="56" spans="2:19" x14ac:dyDescent="0.15">
      <c r="B56" s="31"/>
      <c r="L56">
        <v>1989</v>
      </c>
      <c r="M56">
        <v>1981</v>
      </c>
      <c r="N56">
        <v>1950</v>
      </c>
      <c r="O56" s="9">
        <v>1950</v>
      </c>
      <c r="P56">
        <v>0</v>
      </c>
      <c r="Q56">
        <v>0</v>
      </c>
      <c r="R56" s="27">
        <v>1</v>
      </c>
      <c r="S56">
        <v>1</v>
      </c>
    </row>
    <row r="57" spans="2:19" x14ac:dyDescent="0.15">
      <c r="B57" s="18"/>
      <c r="L57">
        <v>1990</v>
      </c>
      <c r="M57">
        <v>1983</v>
      </c>
      <c r="N57">
        <v>1950</v>
      </c>
      <c r="O57" s="28">
        <v>1950</v>
      </c>
      <c r="P57">
        <v>0</v>
      </c>
      <c r="Q57">
        <v>0</v>
      </c>
      <c r="R57" s="27">
        <v>1</v>
      </c>
      <c r="S57">
        <v>1</v>
      </c>
    </row>
    <row r="58" spans="2:19" x14ac:dyDescent="0.15">
      <c r="B58" s="31"/>
      <c r="L58">
        <v>1990</v>
      </c>
      <c r="M58">
        <v>1983</v>
      </c>
      <c r="N58">
        <v>1950</v>
      </c>
      <c r="O58" s="28">
        <v>1950</v>
      </c>
      <c r="P58">
        <v>0</v>
      </c>
      <c r="Q58">
        <v>0</v>
      </c>
      <c r="R58" s="27">
        <v>1</v>
      </c>
      <c r="S58">
        <v>1</v>
      </c>
    </row>
    <row r="59" spans="2:19" x14ac:dyDescent="0.15">
      <c r="L59">
        <v>1991</v>
      </c>
      <c r="M59">
        <v>1983</v>
      </c>
      <c r="N59">
        <v>1950</v>
      </c>
      <c r="O59" s="28">
        <v>1950</v>
      </c>
      <c r="P59">
        <v>0</v>
      </c>
      <c r="Q59">
        <v>0</v>
      </c>
      <c r="R59" s="27">
        <v>1</v>
      </c>
      <c r="S59">
        <v>1</v>
      </c>
    </row>
    <row r="60" spans="2:19" x14ac:dyDescent="0.15">
      <c r="L60">
        <v>1992</v>
      </c>
      <c r="M60">
        <v>1984</v>
      </c>
      <c r="N60">
        <v>1950</v>
      </c>
      <c r="O60" s="9">
        <v>1950</v>
      </c>
      <c r="P60">
        <v>0</v>
      </c>
      <c r="Q60">
        <v>0</v>
      </c>
      <c r="R60" s="27">
        <v>1</v>
      </c>
      <c r="S60">
        <v>1</v>
      </c>
    </row>
    <row r="61" spans="2:19" x14ac:dyDescent="0.15">
      <c r="L61">
        <v>1992</v>
      </c>
      <c r="M61">
        <v>1984</v>
      </c>
      <c r="N61">
        <v>1950</v>
      </c>
      <c r="O61" s="28">
        <v>1951</v>
      </c>
      <c r="P61">
        <v>0</v>
      </c>
      <c r="Q61">
        <v>0</v>
      </c>
      <c r="R61" s="27">
        <v>1</v>
      </c>
      <c r="S61">
        <v>1</v>
      </c>
    </row>
    <row r="62" spans="2:19" x14ac:dyDescent="0.15">
      <c r="L62">
        <v>1993</v>
      </c>
      <c r="M62">
        <v>1984</v>
      </c>
      <c r="N62">
        <v>1950</v>
      </c>
      <c r="O62" s="28">
        <v>1951</v>
      </c>
      <c r="P62">
        <v>0</v>
      </c>
      <c r="Q62">
        <v>0</v>
      </c>
      <c r="R62" s="27">
        <v>1</v>
      </c>
      <c r="S62">
        <v>1</v>
      </c>
    </row>
    <row r="63" spans="2:19" x14ac:dyDescent="0.15">
      <c r="L63">
        <v>1994</v>
      </c>
      <c r="M63">
        <v>1984</v>
      </c>
      <c r="N63">
        <v>1951</v>
      </c>
      <c r="O63" s="9">
        <v>1951</v>
      </c>
      <c r="P63">
        <v>0</v>
      </c>
      <c r="Q63">
        <v>0</v>
      </c>
      <c r="R63" s="27">
        <v>1</v>
      </c>
      <c r="S63">
        <v>1</v>
      </c>
    </row>
    <row r="64" spans="2:19" x14ac:dyDescent="0.15">
      <c r="L64">
        <v>1994</v>
      </c>
      <c r="M64">
        <v>1984</v>
      </c>
      <c r="N64">
        <v>1951</v>
      </c>
      <c r="O64" s="9">
        <v>1952</v>
      </c>
      <c r="P64">
        <v>0</v>
      </c>
      <c r="Q64">
        <v>0</v>
      </c>
      <c r="R64" s="27">
        <v>1</v>
      </c>
      <c r="S64">
        <v>1</v>
      </c>
    </row>
    <row r="65" spans="12:19" x14ac:dyDescent="0.15">
      <c r="L65">
        <v>1994</v>
      </c>
      <c r="M65">
        <v>1984</v>
      </c>
      <c r="N65">
        <v>1951</v>
      </c>
      <c r="O65" s="9">
        <v>1952</v>
      </c>
      <c r="P65">
        <v>0</v>
      </c>
      <c r="Q65">
        <v>0</v>
      </c>
      <c r="R65" s="27">
        <v>1</v>
      </c>
      <c r="S65">
        <v>1</v>
      </c>
    </row>
    <row r="66" spans="12:19" x14ac:dyDescent="0.15">
      <c r="L66">
        <v>1994</v>
      </c>
      <c r="M66">
        <v>1985</v>
      </c>
      <c r="N66">
        <v>1952</v>
      </c>
      <c r="O66" s="28">
        <v>1952</v>
      </c>
      <c r="P66">
        <v>0</v>
      </c>
      <c r="Q66">
        <v>0</v>
      </c>
      <c r="R66" s="27">
        <v>1</v>
      </c>
      <c r="S66">
        <v>1</v>
      </c>
    </row>
    <row r="67" spans="12:19" x14ac:dyDescent="0.15">
      <c r="L67">
        <v>1995</v>
      </c>
      <c r="M67">
        <v>1985</v>
      </c>
      <c r="N67">
        <v>1952</v>
      </c>
      <c r="O67" s="9">
        <v>1952</v>
      </c>
      <c r="P67">
        <v>0</v>
      </c>
      <c r="Q67">
        <v>0</v>
      </c>
      <c r="R67" s="27">
        <v>1</v>
      </c>
      <c r="S67">
        <v>1</v>
      </c>
    </row>
    <row r="68" spans="12:19" x14ac:dyDescent="0.15">
      <c r="L68">
        <v>1997</v>
      </c>
      <c r="M68">
        <v>1985</v>
      </c>
      <c r="N68">
        <v>1952</v>
      </c>
      <c r="O68" s="28">
        <v>1953</v>
      </c>
      <c r="P68">
        <v>0</v>
      </c>
      <c r="Q68">
        <v>0</v>
      </c>
      <c r="R68" s="27">
        <v>1</v>
      </c>
      <c r="S68">
        <v>1</v>
      </c>
    </row>
    <row r="69" spans="12:19" x14ac:dyDescent="0.15">
      <c r="L69">
        <v>1997</v>
      </c>
      <c r="M69">
        <v>1985</v>
      </c>
      <c r="N69">
        <v>1952</v>
      </c>
      <c r="O69" s="9">
        <v>1953</v>
      </c>
      <c r="P69">
        <v>0</v>
      </c>
      <c r="Q69">
        <v>0</v>
      </c>
      <c r="R69" s="27">
        <v>1</v>
      </c>
      <c r="S69">
        <v>1</v>
      </c>
    </row>
    <row r="70" spans="12:19" x14ac:dyDescent="0.15">
      <c r="L70">
        <v>1997</v>
      </c>
      <c r="M70">
        <v>1986</v>
      </c>
      <c r="N70">
        <v>1953</v>
      </c>
      <c r="O70" s="9">
        <v>1953</v>
      </c>
      <c r="P70">
        <v>0</v>
      </c>
      <c r="Q70">
        <v>0</v>
      </c>
      <c r="R70" s="27">
        <v>1</v>
      </c>
      <c r="S70">
        <v>1</v>
      </c>
    </row>
    <row r="71" spans="12:19" x14ac:dyDescent="0.15">
      <c r="L71">
        <v>1998</v>
      </c>
      <c r="M71">
        <v>1986</v>
      </c>
      <c r="N71">
        <v>1953</v>
      </c>
      <c r="O71" s="9">
        <v>1953</v>
      </c>
      <c r="P71">
        <v>0</v>
      </c>
      <c r="Q71">
        <v>0</v>
      </c>
      <c r="R71" s="27">
        <v>1</v>
      </c>
      <c r="S71">
        <v>1</v>
      </c>
    </row>
    <row r="72" spans="12:19" x14ac:dyDescent="0.15">
      <c r="L72">
        <v>1999</v>
      </c>
      <c r="M72">
        <v>1986</v>
      </c>
      <c r="N72">
        <v>1953</v>
      </c>
      <c r="O72" s="28">
        <v>1953</v>
      </c>
      <c r="P72">
        <v>0</v>
      </c>
      <c r="Q72">
        <v>0</v>
      </c>
      <c r="R72" s="27">
        <v>1</v>
      </c>
      <c r="S72">
        <v>1</v>
      </c>
    </row>
    <row r="73" spans="12:19" x14ac:dyDescent="0.15">
      <c r="L73">
        <v>2005</v>
      </c>
      <c r="M73">
        <v>1986</v>
      </c>
      <c r="N73">
        <v>1953</v>
      </c>
      <c r="O73" s="28">
        <v>1953</v>
      </c>
      <c r="P73">
        <v>0</v>
      </c>
      <c r="Q73">
        <v>0</v>
      </c>
      <c r="R73" s="27">
        <v>1</v>
      </c>
      <c r="S73">
        <v>1</v>
      </c>
    </row>
    <row r="74" spans="12:19" x14ac:dyDescent="0.15">
      <c r="L74">
        <v>2005</v>
      </c>
      <c r="M74">
        <v>1987</v>
      </c>
      <c r="N74">
        <v>1953</v>
      </c>
      <c r="O74" s="9">
        <v>1953</v>
      </c>
      <c r="P74">
        <v>0</v>
      </c>
      <c r="Q74">
        <v>0</v>
      </c>
      <c r="R74" s="27">
        <v>1</v>
      </c>
      <c r="S74">
        <v>1</v>
      </c>
    </row>
    <row r="75" spans="12:19" x14ac:dyDescent="0.15">
      <c r="L75">
        <v>2006</v>
      </c>
      <c r="M75">
        <v>1987</v>
      </c>
      <c r="N75">
        <v>1953</v>
      </c>
      <c r="O75" s="28">
        <v>1953</v>
      </c>
      <c r="P75">
        <v>0</v>
      </c>
      <c r="Q75">
        <v>0</v>
      </c>
      <c r="R75" s="27">
        <v>1</v>
      </c>
      <c r="S75">
        <v>1</v>
      </c>
    </row>
    <row r="76" spans="12:19" x14ac:dyDescent="0.15">
      <c r="L76">
        <v>2006</v>
      </c>
      <c r="M76">
        <v>1989</v>
      </c>
      <c r="N76">
        <v>1953</v>
      </c>
      <c r="O76" s="28">
        <v>1954</v>
      </c>
      <c r="P76">
        <v>0</v>
      </c>
      <c r="Q76">
        <v>0</v>
      </c>
      <c r="R76" s="27">
        <v>1</v>
      </c>
      <c r="S76">
        <v>1</v>
      </c>
    </row>
    <row r="77" spans="12:19" x14ac:dyDescent="0.15">
      <c r="L77">
        <v>2008</v>
      </c>
      <c r="M77">
        <v>1990</v>
      </c>
      <c r="N77">
        <v>1953</v>
      </c>
      <c r="O77" s="9">
        <v>1954</v>
      </c>
      <c r="P77">
        <v>0</v>
      </c>
      <c r="Q77">
        <v>0</v>
      </c>
      <c r="R77" s="27">
        <v>1</v>
      </c>
      <c r="S77">
        <v>1</v>
      </c>
    </row>
    <row r="78" spans="12:19" x14ac:dyDescent="0.15">
      <c r="L78">
        <v>2008</v>
      </c>
      <c r="M78">
        <v>1990</v>
      </c>
      <c r="N78">
        <v>1954</v>
      </c>
      <c r="O78" s="28">
        <v>1954</v>
      </c>
      <c r="P78">
        <v>0</v>
      </c>
      <c r="Q78">
        <v>0</v>
      </c>
      <c r="R78" s="27">
        <v>1</v>
      </c>
      <c r="S78">
        <v>1</v>
      </c>
    </row>
    <row r="79" spans="12:19" x14ac:dyDescent="0.15">
      <c r="L79">
        <v>2008</v>
      </c>
      <c r="M79">
        <v>1990</v>
      </c>
      <c r="N79">
        <v>1954</v>
      </c>
      <c r="O79" s="9">
        <v>1954</v>
      </c>
      <c r="P79">
        <v>0</v>
      </c>
      <c r="Q79">
        <v>0</v>
      </c>
      <c r="R79" s="27">
        <v>1</v>
      </c>
      <c r="S79">
        <v>1</v>
      </c>
    </row>
    <row r="80" spans="12:19" x14ac:dyDescent="0.15">
      <c r="L80">
        <v>2013</v>
      </c>
      <c r="M80">
        <v>1990</v>
      </c>
      <c r="N80">
        <v>1954</v>
      </c>
      <c r="O80" s="9">
        <v>1954</v>
      </c>
      <c r="P80">
        <v>0</v>
      </c>
      <c r="Q80">
        <v>0</v>
      </c>
      <c r="R80" s="27">
        <v>1</v>
      </c>
      <c r="S80">
        <v>1</v>
      </c>
    </row>
    <row r="81" spans="12:19" x14ac:dyDescent="0.15">
      <c r="L81">
        <v>2013</v>
      </c>
      <c r="M81">
        <v>1990</v>
      </c>
      <c r="N81">
        <v>1954</v>
      </c>
      <c r="O81" s="9">
        <v>1954</v>
      </c>
      <c r="P81">
        <v>0</v>
      </c>
      <c r="Q81">
        <v>0</v>
      </c>
      <c r="R81" s="27">
        <v>1</v>
      </c>
      <c r="S81">
        <v>1</v>
      </c>
    </row>
    <row r="82" spans="12:19" x14ac:dyDescent="0.15">
      <c r="L82">
        <v>2015</v>
      </c>
      <c r="M82">
        <v>1990</v>
      </c>
      <c r="N82">
        <v>1954</v>
      </c>
      <c r="O82" s="9">
        <v>1954</v>
      </c>
      <c r="P82">
        <v>0</v>
      </c>
      <c r="Q82">
        <v>0</v>
      </c>
      <c r="R82" s="27">
        <v>1</v>
      </c>
      <c r="S82">
        <v>1</v>
      </c>
    </row>
    <row r="83" spans="12:19" x14ac:dyDescent="0.15">
      <c r="M83">
        <v>1991</v>
      </c>
      <c r="N83">
        <v>1954</v>
      </c>
      <c r="O83" s="9">
        <v>1955</v>
      </c>
      <c r="Q83">
        <v>0</v>
      </c>
      <c r="R83" s="27">
        <v>1</v>
      </c>
      <c r="S83">
        <v>1</v>
      </c>
    </row>
    <row r="84" spans="12:19" x14ac:dyDescent="0.15">
      <c r="M84">
        <v>1991</v>
      </c>
      <c r="N84">
        <v>1954</v>
      </c>
      <c r="O84" s="28">
        <v>1955</v>
      </c>
      <c r="Q84">
        <v>0</v>
      </c>
      <c r="R84" s="27">
        <v>1</v>
      </c>
      <c r="S84">
        <v>1</v>
      </c>
    </row>
    <row r="85" spans="12:19" x14ac:dyDescent="0.15">
      <c r="M85">
        <v>1991</v>
      </c>
      <c r="N85">
        <v>1955</v>
      </c>
      <c r="O85" s="9">
        <v>1955</v>
      </c>
      <c r="Q85">
        <v>0</v>
      </c>
      <c r="R85" s="27">
        <v>1</v>
      </c>
      <c r="S85">
        <v>1</v>
      </c>
    </row>
    <row r="86" spans="12:19" x14ac:dyDescent="0.15">
      <c r="M86">
        <v>1993</v>
      </c>
      <c r="N86">
        <v>1955</v>
      </c>
      <c r="O86" s="28">
        <v>1955</v>
      </c>
      <c r="Q86">
        <v>0</v>
      </c>
      <c r="R86" s="27">
        <v>1</v>
      </c>
      <c r="S86">
        <v>1</v>
      </c>
    </row>
    <row r="87" spans="12:19" x14ac:dyDescent="0.15">
      <c r="M87">
        <v>1993</v>
      </c>
      <c r="N87">
        <v>1955</v>
      </c>
      <c r="O87" s="9">
        <v>1955</v>
      </c>
      <c r="Q87">
        <v>0</v>
      </c>
      <c r="R87" s="27">
        <v>1</v>
      </c>
      <c r="S87">
        <v>1</v>
      </c>
    </row>
    <row r="88" spans="12:19" x14ac:dyDescent="0.15">
      <c r="M88">
        <v>1993</v>
      </c>
      <c r="N88">
        <v>1955</v>
      </c>
      <c r="O88" s="28">
        <v>1955</v>
      </c>
      <c r="Q88">
        <v>0</v>
      </c>
      <c r="R88" s="27">
        <v>1</v>
      </c>
      <c r="S88">
        <v>1</v>
      </c>
    </row>
    <row r="89" spans="12:19" x14ac:dyDescent="0.15">
      <c r="M89">
        <v>1993</v>
      </c>
      <c r="N89">
        <v>1955</v>
      </c>
      <c r="O89" s="9">
        <v>1956</v>
      </c>
      <c r="Q89">
        <v>0</v>
      </c>
      <c r="R89" s="27">
        <v>1</v>
      </c>
      <c r="S89">
        <v>1</v>
      </c>
    </row>
    <row r="90" spans="12:19" x14ac:dyDescent="0.15">
      <c r="M90">
        <v>1993</v>
      </c>
      <c r="N90">
        <v>1955</v>
      </c>
      <c r="O90" s="28">
        <v>1956</v>
      </c>
      <c r="Q90">
        <v>0</v>
      </c>
      <c r="R90" s="27">
        <v>1</v>
      </c>
      <c r="S90">
        <v>1</v>
      </c>
    </row>
    <row r="91" spans="12:19" x14ac:dyDescent="0.15">
      <c r="M91">
        <v>1994</v>
      </c>
      <c r="N91">
        <v>1956</v>
      </c>
      <c r="O91" s="9">
        <v>1956</v>
      </c>
      <c r="Q91">
        <v>0</v>
      </c>
      <c r="R91" s="27">
        <v>1</v>
      </c>
      <c r="S91">
        <v>1</v>
      </c>
    </row>
    <row r="92" spans="12:19" x14ac:dyDescent="0.15">
      <c r="M92">
        <v>1994</v>
      </c>
      <c r="N92">
        <v>1956</v>
      </c>
      <c r="O92" s="9">
        <v>1956</v>
      </c>
      <c r="Q92">
        <v>0</v>
      </c>
      <c r="R92" s="27">
        <v>1</v>
      </c>
      <c r="S92">
        <v>1</v>
      </c>
    </row>
    <row r="93" spans="12:19" x14ac:dyDescent="0.15">
      <c r="M93">
        <v>1995</v>
      </c>
      <c r="N93">
        <v>1956</v>
      </c>
      <c r="O93" s="28">
        <v>1956</v>
      </c>
      <c r="Q93">
        <v>0</v>
      </c>
      <c r="R93" s="27">
        <v>1</v>
      </c>
      <c r="S93">
        <v>1</v>
      </c>
    </row>
    <row r="94" spans="12:19" x14ac:dyDescent="0.15">
      <c r="M94">
        <v>1995</v>
      </c>
      <c r="N94">
        <v>1956</v>
      </c>
      <c r="O94" s="28">
        <v>1956</v>
      </c>
      <c r="Q94">
        <v>0</v>
      </c>
      <c r="R94" s="27">
        <v>1</v>
      </c>
      <c r="S94">
        <v>1</v>
      </c>
    </row>
    <row r="95" spans="12:19" x14ac:dyDescent="0.15">
      <c r="M95">
        <v>1995</v>
      </c>
      <c r="N95">
        <v>1956</v>
      </c>
      <c r="O95" s="9">
        <v>1956</v>
      </c>
      <c r="Q95">
        <v>0</v>
      </c>
      <c r="R95" s="27">
        <v>1</v>
      </c>
      <c r="S95">
        <v>1</v>
      </c>
    </row>
    <row r="96" spans="12:19" x14ac:dyDescent="0.15">
      <c r="M96">
        <v>1995</v>
      </c>
      <c r="N96">
        <v>1956</v>
      </c>
      <c r="O96" s="28">
        <v>1957</v>
      </c>
      <c r="Q96">
        <v>0</v>
      </c>
      <c r="R96" s="27">
        <v>1</v>
      </c>
      <c r="S96">
        <v>1</v>
      </c>
    </row>
    <row r="97" spans="13:19" x14ac:dyDescent="0.15">
      <c r="M97">
        <v>1996</v>
      </c>
      <c r="N97">
        <v>1956</v>
      </c>
      <c r="O97" s="9">
        <v>1957</v>
      </c>
      <c r="Q97">
        <v>0</v>
      </c>
      <c r="R97" s="27">
        <v>1</v>
      </c>
      <c r="S97">
        <v>1</v>
      </c>
    </row>
    <row r="98" spans="13:19" x14ac:dyDescent="0.15">
      <c r="M98">
        <v>1996</v>
      </c>
      <c r="N98">
        <v>1957</v>
      </c>
      <c r="O98" s="28">
        <v>1957</v>
      </c>
      <c r="Q98">
        <v>0</v>
      </c>
      <c r="R98" s="27">
        <v>1</v>
      </c>
      <c r="S98">
        <v>1</v>
      </c>
    </row>
    <row r="99" spans="13:19" x14ac:dyDescent="0.15">
      <c r="M99">
        <v>1997</v>
      </c>
      <c r="N99">
        <v>1957</v>
      </c>
      <c r="O99" s="28">
        <v>1957</v>
      </c>
      <c r="Q99">
        <v>0</v>
      </c>
      <c r="R99" s="27">
        <v>1</v>
      </c>
      <c r="S99">
        <v>1</v>
      </c>
    </row>
    <row r="100" spans="13:19" x14ac:dyDescent="0.15">
      <c r="M100">
        <v>1997</v>
      </c>
      <c r="N100">
        <v>1957</v>
      </c>
      <c r="O100" s="9">
        <v>1959</v>
      </c>
      <c r="Q100">
        <v>0</v>
      </c>
      <c r="R100" s="27">
        <v>1</v>
      </c>
      <c r="S100">
        <v>1</v>
      </c>
    </row>
    <row r="101" spans="13:19" x14ac:dyDescent="0.15">
      <c r="M101">
        <v>1997</v>
      </c>
      <c r="N101">
        <v>1957</v>
      </c>
      <c r="O101" s="9">
        <v>1959</v>
      </c>
      <c r="Q101">
        <v>0</v>
      </c>
      <c r="R101" s="27">
        <v>1</v>
      </c>
      <c r="S101">
        <v>1</v>
      </c>
    </row>
    <row r="102" spans="13:19" x14ac:dyDescent="0.15">
      <c r="M102">
        <v>1998</v>
      </c>
      <c r="N102">
        <v>1959</v>
      </c>
      <c r="O102" s="9">
        <v>1960</v>
      </c>
      <c r="Q102">
        <v>0</v>
      </c>
      <c r="R102" s="27">
        <v>1</v>
      </c>
      <c r="S102">
        <v>1</v>
      </c>
    </row>
    <row r="103" spans="13:19" x14ac:dyDescent="0.15">
      <c r="M103">
        <v>1999</v>
      </c>
      <c r="N103">
        <v>1959</v>
      </c>
      <c r="O103" s="28">
        <v>1960</v>
      </c>
      <c r="Q103">
        <v>0</v>
      </c>
      <c r="R103" s="27">
        <v>1</v>
      </c>
      <c r="S103">
        <v>1</v>
      </c>
    </row>
    <row r="104" spans="13:19" x14ac:dyDescent="0.15">
      <c r="M104">
        <v>1999</v>
      </c>
      <c r="N104">
        <v>1960</v>
      </c>
      <c r="O104" s="28">
        <v>1960</v>
      </c>
      <c r="Q104">
        <v>0</v>
      </c>
      <c r="R104" s="27">
        <v>1</v>
      </c>
      <c r="S104">
        <v>1</v>
      </c>
    </row>
    <row r="105" spans="13:19" x14ac:dyDescent="0.15">
      <c r="M105">
        <v>1999</v>
      </c>
      <c r="N105">
        <v>1960</v>
      </c>
      <c r="O105" s="9">
        <v>1960</v>
      </c>
      <c r="Q105">
        <v>0</v>
      </c>
      <c r="R105" s="27">
        <v>1</v>
      </c>
      <c r="S105">
        <v>1</v>
      </c>
    </row>
    <row r="106" spans="13:19" x14ac:dyDescent="0.15">
      <c r="M106">
        <v>2000</v>
      </c>
      <c r="N106">
        <v>1960</v>
      </c>
      <c r="O106" s="28">
        <v>1960</v>
      </c>
      <c r="Q106">
        <v>0</v>
      </c>
      <c r="R106" s="27">
        <v>1</v>
      </c>
      <c r="S106">
        <v>1</v>
      </c>
    </row>
    <row r="107" spans="13:19" x14ac:dyDescent="0.15">
      <c r="M107">
        <v>2000</v>
      </c>
      <c r="N107">
        <v>1960</v>
      </c>
      <c r="O107" s="9">
        <v>1960</v>
      </c>
      <c r="Q107">
        <v>0</v>
      </c>
      <c r="R107" s="27">
        <v>1</v>
      </c>
      <c r="S107">
        <v>1</v>
      </c>
    </row>
    <row r="108" spans="13:19" x14ac:dyDescent="0.15">
      <c r="M108">
        <v>2000</v>
      </c>
      <c r="N108">
        <v>1960</v>
      </c>
      <c r="O108" s="9">
        <v>1960</v>
      </c>
      <c r="Q108">
        <v>0</v>
      </c>
      <c r="R108" s="27">
        <v>1</v>
      </c>
      <c r="S108">
        <v>1</v>
      </c>
    </row>
    <row r="109" spans="13:19" x14ac:dyDescent="0.15">
      <c r="M109">
        <v>2000</v>
      </c>
      <c r="N109">
        <v>1960</v>
      </c>
      <c r="O109" s="9">
        <v>1960</v>
      </c>
      <c r="Q109">
        <v>0</v>
      </c>
      <c r="R109" s="27">
        <v>1</v>
      </c>
      <c r="S109">
        <v>1</v>
      </c>
    </row>
    <row r="110" spans="13:19" x14ac:dyDescent="0.15">
      <c r="M110">
        <v>2001</v>
      </c>
      <c r="N110">
        <v>1961</v>
      </c>
      <c r="O110" s="9">
        <v>1961</v>
      </c>
      <c r="Q110">
        <v>0</v>
      </c>
      <c r="R110" s="27">
        <v>1</v>
      </c>
      <c r="S110">
        <v>1</v>
      </c>
    </row>
    <row r="111" spans="13:19" x14ac:dyDescent="0.15">
      <c r="M111">
        <v>2001</v>
      </c>
      <c r="N111">
        <v>1961</v>
      </c>
      <c r="O111" s="28">
        <v>1961</v>
      </c>
      <c r="Q111">
        <v>0</v>
      </c>
      <c r="R111" s="27">
        <v>1</v>
      </c>
      <c r="S111">
        <v>1</v>
      </c>
    </row>
    <row r="112" spans="13:19" x14ac:dyDescent="0.15">
      <c r="M112">
        <v>2002</v>
      </c>
      <c r="N112">
        <v>1961</v>
      </c>
      <c r="O112" s="9">
        <v>1961</v>
      </c>
      <c r="Q112">
        <v>0</v>
      </c>
      <c r="R112" s="27">
        <v>1</v>
      </c>
      <c r="S112">
        <v>1</v>
      </c>
    </row>
    <row r="113" spans="13:19" x14ac:dyDescent="0.15">
      <c r="M113">
        <v>2003</v>
      </c>
      <c r="N113">
        <v>1962</v>
      </c>
      <c r="O113" s="9">
        <v>1962</v>
      </c>
      <c r="Q113">
        <v>0</v>
      </c>
      <c r="R113" s="27">
        <v>1</v>
      </c>
      <c r="S113">
        <v>1</v>
      </c>
    </row>
    <row r="114" spans="13:19" x14ac:dyDescent="0.15">
      <c r="M114">
        <v>2004</v>
      </c>
      <c r="N114">
        <v>1962</v>
      </c>
      <c r="O114" s="9">
        <v>1962</v>
      </c>
      <c r="Q114">
        <v>0</v>
      </c>
      <c r="R114" s="27">
        <v>1</v>
      </c>
      <c r="S114">
        <v>1</v>
      </c>
    </row>
    <row r="115" spans="13:19" x14ac:dyDescent="0.15">
      <c r="M115">
        <v>2005</v>
      </c>
      <c r="N115">
        <v>1962</v>
      </c>
      <c r="O115" s="28">
        <v>1962</v>
      </c>
      <c r="Q115">
        <v>0</v>
      </c>
      <c r="R115" s="27">
        <v>1</v>
      </c>
      <c r="S115">
        <v>1</v>
      </c>
    </row>
    <row r="116" spans="13:19" x14ac:dyDescent="0.15">
      <c r="M116">
        <v>2005</v>
      </c>
      <c r="N116">
        <v>1962</v>
      </c>
      <c r="O116" s="28">
        <v>1962</v>
      </c>
      <c r="Q116">
        <v>0</v>
      </c>
      <c r="R116" s="27">
        <v>1</v>
      </c>
      <c r="S116">
        <v>1</v>
      </c>
    </row>
    <row r="117" spans="13:19" x14ac:dyDescent="0.15">
      <c r="M117">
        <v>2006</v>
      </c>
      <c r="N117">
        <v>1963</v>
      </c>
      <c r="O117" s="28">
        <v>1962</v>
      </c>
      <c r="Q117">
        <v>0</v>
      </c>
      <c r="R117" s="27">
        <v>1</v>
      </c>
      <c r="S117">
        <v>1</v>
      </c>
    </row>
    <row r="118" spans="13:19" x14ac:dyDescent="0.15">
      <c r="M118">
        <v>2013</v>
      </c>
      <c r="N118">
        <v>1963</v>
      </c>
      <c r="O118" s="28">
        <v>1963</v>
      </c>
      <c r="Q118">
        <v>0</v>
      </c>
      <c r="R118" s="27">
        <v>1</v>
      </c>
      <c r="S118">
        <v>1</v>
      </c>
    </row>
    <row r="119" spans="13:19" x14ac:dyDescent="0.15">
      <c r="M119">
        <v>2014</v>
      </c>
      <c r="N119">
        <v>1963</v>
      </c>
      <c r="O119" s="28">
        <v>1963</v>
      </c>
      <c r="Q119">
        <v>0</v>
      </c>
      <c r="R119" s="27">
        <v>1</v>
      </c>
      <c r="S119">
        <v>1</v>
      </c>
    </row>
    <row r="120" spans="13:19" x14ac:dyDescent="0.15">
      <c r="M120">
        <v>2014</v>
      </c>
      <c r="N120">
        <v>1964</v>
      </c>
      <c r="O120" s="9">
        <v>1963</v>
      </c>
      <c r="Q120">
        <v>0</v>
      </c>
      <c r="R120" s="27">
        <v>1</v>
      </c>
      <c r="S120">
        <v>1</v>
      </c>
    </row>
    <row r="121" spans="13:19" x14ac:dyDescent="0.15">
      <c r="M121">
        <v>2015</v>
      </c>
      <c r="N121">
        <v>1964</v>
      </c>
      <c r="O121" s="28">
        <v>1963</v>
      </c>
      <c r="Q121">
        <v>0</v>
      </c>
      <c r="R121" s="27">
        <v>1</v>
      </c>
      <c r="S121">
        <v>1</v>
      </c>
    </row>
    <row r="122" spans="13:19" x14ac:dyDescent="0.15">
      <c r="M122">
        <v>2015</v>
      </c>
      <c r="N122">
        <v>1964</v>
      </c>
      <c r="O122" s="28">
        <v>1963</v>
      </c>
      <c r="Q122">
        <v>0</v>
      </c>
      <c r="R122" s="27">
        <v>1</v>
      </c>
      <c r="S122">
        <v>1</v>
      </c>
    </row>
    <row r="123" spans="13:19" x14ac:dyDescent="0.15">
      <c r="N123">
        <v>1964</v>
      </c>
      <c r="O123" s="9">
        <v>1963</v>
      </c>
      <c r="R123" s="27">
        <v>1</v>
      </c>
      <c r="S123">
        <v>1</v>
      </c>
    </row>
    <row r="124" spans="13:19" x14ac:dyDescent="0.15">
      <c r="N124">
        <v>1965</v>
      </c>
      <c r="O124" s="28">
        <v>1964</v>
      </c>
      <c r="R124" s="27">
        <v>1</v>
      </c>
      <c r="S124">
        <v>1</v>
      </c>
    </row>
    <row r="125" spans="13:19" x14ac:dyDescent="0.15">
      <c r="N125">
        <v>1965</v>
      </c>
      <c r="O125" s="28">
        <v>1964</v>
      </c>
      <c r="R125" s="27">
        <v>1</v>
      </c>
      <c r="S125">
        <v>1</v>
      </c>
    </row>
    <row r="126" spans="13:19" x14ac:dyDescent="0.15">
      <c r="N126">
        <v>1967</v>
      </c>
      <c r="O126" s="9">
        <v>1964</v>
      </c>
      <c r="R126" s="27">
        <v>1</v>
      </c>
      <c r="S126">
        <v>1</v>
      </c>
    </row>
    <row r="127" spans="13:19" x14ac:dyDescent="0.15">
      <c r="N127">
        <v>1968</v>
      </c>
      <c r="O127" s="28">
        <v>1964</v>
      </c>
      <c r="R127" s="27">
        <v>1</v>
      </c>
      <c r="S127">
        <v>1</v>
      </c>
    </row>
    <row r="128" spans="13:19" x14ac:dyDescent="0.15">
      <c r="N128">
        <v>1969</v>
      </c>
      <c r="O128" s="28">
        <v>1964</v>
      </c>
      <c r="R128" s="27">
        <v>1</v>
      </c>
      <c r="S128">
        <v>1</v>
      </c>
    </row>
    <row r="129" spans="12:19" x14ac:dyDescent="0.15">
      <c r="L129" s="26"/>
      <c r="N129">
        <v>1969</v>
      </c>
      <c r="O129" s="28">
        <v>1964</v>
      </c>
      <c r="R129" s="27">
        <v>1</v>
      </c>
      <c r="S129">
        <v>1</v>
      </c>
    </row>
    <row r="130" spans="12:19" x14ac:dyDescent="0.15">
      <c r="L130" s="26"/>
      <c r="N130">
        <v>1970</v>
      </c>
      <c r="O130" s="9">
        <v>1964</v>
      </c>
      <c r="R130" s="27">
        <v>1</v>
      </c>
      <c r="S130">
        <v>1</v>
      </c>
    </row>
    <row r="131" spans="12:19" x14ac:dyDescent="0.15">
      <c r="L131" s="26"/>
      <c r="N131">
        <v>1971</v>
      </c>
      <c r="O131" s="28">
        <v>1965</v>
      </c>
      <c r="R131" s="27">
        <v>1</v>
      </c>
      <c r="S131">
        <v>1</v>
      </c>
    </row>
    <row r="132" spans="12:19" x14ac:dyDescent="0.15">
      <c r="L132" s="26"/>
      <c r="N132">
        <v>1972</v>
      </c>
      <c r="O132" s="9">
        <v>1965</v>
      </c>
      <c r="R132" s="27">
        <v>1</v>
      </c>
      <c r="S132">
        <v>1</v>
      </c>
    </row>
    <row r="133" spans="12:19" x14ac:dyDescent="0.15">
      <c r="L133" s="26"/>
      <c r="N133">
        <v>1975</v>
      </c>
      <c r="O133" s="28">
        <v>1965</v>
      </c>
      <c r="R133" s="27">
        <v>1</v>
      </c>
      <c r="S133">
        <v>1</v>
      </c>
    </row>
    <row r="134" spans="12:19" x14ac:dyDescent="0.15">
      <c r="L134" s="26"/>
      <c r="N134">
        <v>1977</v>
      </c>
      <c r="O134" s="9">
        <v>1965</v>
      </c>
      <c r="R134" s="27">
        <v>1</v>
      </c>
      <c r="S134">
        <v>1</v>
      </c>
    </row>
    <row r="135" spans="12:19" x14ac:dyDescent="0.15">
      <c r="L135" s="26"/>
      <c r="N135">
        <v>1977</v>
      </c>
      <c r="O135" s="28">
        <v>1965</v>
      </c>
      <c r="R135" s="27">
        <v>1</v>
      </c>
      <c r="S135">
        <v>1</v>
      </c>
    </row>
    <row r="136" spans="12:19" x14ac:dyDescent="0.15">
      <c r="L136" s="26"/>
      <c r="N136">
        <v>1984</v>
      </c>
      <c r="O136" s="9">
        <v>1966</v>
      </c>
      <c r="R136" s="27">
        <v>0</v>
      </c>
      <c r="S136">
        <v>1</v>
      </c>
    </row>
    <row r="137" spans="12:19" x14ac:dyDescent="0.15">
      <c r="L137" s="26"/>
      <c r="N137">
        <v>1985</v>
      </c>
      <c r="O137" s="28">
        <v>1966</v>
      </c>
      <c r="R137" s="27">
        <v>0</v>
      </c>
      <c r="S137">
        <v>1</v>
      </c>
    </row>
    <row r="138" spans="12:19" x14ac:dyDescent="0.15">
      <c r="L138" s="26"/>
      <c r="N138">
        <v>1991</v>
      </c>
      <c r="O138" s="9">
        <v>1966</v>
      </c>
      <c r="R138" s="27">
        <v>0</v>
      </c>
      <c r="S138">
        <v>1</v>
      </c>
    </row>
    <row r="139" spans="12:19" x14ac:dyDescent="0.15">
      <c r="L139" s="26"/>
      <c r="N139">
        <v>1993</v>
      </c>
      <c r="O139" s="9">
        <v>1966</v>
      </c>
      <c r="R139" s="27">
        <v>0</v>
      </c>
      <c r="S139">
        <v>1</v>
      </c>
    </row>
    <row r="140" spans="12:19" x14ac:dyDescent="0.15">
      <c r="L140" s="26"/>
      <c r="N140">
        <v>1993</v>
      </c>
      <c r="O140" s="9">
        <v>1967</v>
      </c>
      <c r="R140" s="27">
        <v>0</v>
      </c>
      <c r="S140">
        <v>1</v>
      </c>
    </row>
    <row r="141" spans="12:19" x14ac:dyDescent="0.15">
      <c r="L141" s="26"/>
      <c r="N141">
        <v>1996</v>
      </c>
      <c r="O141" s="28">
        <v>1967</v>
      </c>
      <c r="R141" s="27">
        <v>0</v>
      </c>
      <c r="S141">
        <v>1</v>
      </c>
    </row>
    <row r="142" spans="12:19" x14ac:dyDescent="0.15">
      <c r="L142" s="26"/>
      <c r="N142">
        <v>1997</v>
      </c>
      <c r="O142" s="9">
        <v>1967</v>
      </c>
      <c r="R142" s="27">
        <v>0</v>
      </c>
      <c r="S142">
        <v>1</v>
      </c>
    </row>
    <row r="143" spans="12:19" x14ac:dyDescent="0.15">
      <c r="L143" s="26"/>
      <c r="O143" s="9">
        <v>1967</v>
      </c>
      <c r="S143">
        <v>1</v>
      </c>
    </row>
    <row r="144" spans="12:19" x14ac:dyDescent="0.15">
      <c r="L144" s="26"/>
      <c r="O144" s="28">
        <v>1968</v>
      </c>
      <c r="S144">
        <v>1</v>
      </c>
    </row>
    <row r="145" spans="12:19" x14ac:dyDescent="0.15">
      <c r="L145" s="26"/>
      <c r="O145" s="9">
        <v>1968</v>
      </c>
      <c r="S145">
        <v>1</v>
      </c>
    </row>
    <row r="146" spans="12:19" x14ac:dyDescent="0.15">
      <c r="L146" s="26"/>
      <c r="O146" s="28">
        <v>1968</v>
      </c>
      <c r="S146">
        <v>1</v>
      </c>
    </row>
    <row r="147" spans="12:19" x14ac:dyDescent="0.15">
      <c r="L147" s="26"/>
      <c r="O147" s="9">
        <v>1968</v>
      </c>
      <c r="S147">
        <v>1</v>
      </c>
    </row>
    <row r="148" spans="12:19" x14ac:dyDescent="0.15">
      <c r="L148" s="26"/>
      <c r="O148" s="28">
        <v>1968</v>
      </c>
      <c r="S148">
        <v>1</v>
      </c>
    </row>
    <row r="149" spans="12:19" x14ac:dyDescent="0.15">
      <c r="L149" s="26"/>
      <c r="O149" s="28">
        <v>1968</v>
      </c>
      <c r="S149">
        <v>1</v>
      </c>
    </row>
    <row r="150" spans="12:19" x14ac:dyDescent="0.15">
      <c r="L150" s="26"/>
      <c r="O150" s="9">
        <v>1969</v>
      </c>
      <c r="S150">
        <v>1</v>
      </c>
    </row>
    <row r="151" spans="12:19" x14ac:dyDescent="0.15">
      <c r="L151" s="26"/>
      <c r="O151" s="9">
        <v>1969</v>
      </c>
      <c r="S151">
        <v>1</v>
      </c>
    </row>
    <row r="152" spans="12:19" x14ac:dyDescent="0.15">
      <c r="L152" s="26"/>
      <c r="O152" s="28">
        <v>1969</v>
      </c>
      <c r="S152">
        <v>1</v>
      </c>
    </row>
    <row r="153" spans="12:19" x14ac:dyDescent="0.15">
      <c r="L153" s="26"/>
      <c r="O153" s="28">
        <v>1969</v>
      </c>
      <c r="S153">
        <v>1</v>
      </c>
    </row>
    <row r="154" spans="12:19" x14ac:dyDescent="0.15">
      <c r="L154" s="26"/>
      <c r="O154" s="9">
        <v>1969</v>
      </c>
      <c r="S154">
        <v>1</v>
      </c>
    </row>
    <row r="155" spans="12:19" x14ac:dyDescent="0.15">
      <c r="L155" s="26"/>
      <c r="O155" s="28">
        <v>1969</v>
      </c>
      <c r="S155">
        <v>1</v>
      </c>
    </row>
    <row r="156" spans="12:19" x14ac:dyDescent="0.15">
      <c r="L156" s="26"/>
      <c r="O156" s="28">
        <v>1970</v>
      </c>
      <c r="S156">
        <v>1</v>
      </c>
    </row>
    <row r="157" spans="12:19" x14ac:dyDescent="0.15">
      <c r="L157" s="26"/>
      <c r="O157" s="28">
        <v>1970</v>
      </c>
      <c r="S157">
        <v>1</v>
      </c>
    </row>
    <row r="158" spans="12:19" x14ac:dyDescent="0.15">
      <c r="L158" s="26"/>
      <c r="O158" s="9">
        <v>1970</v>
      </c>
      <c r="S158">
        <v>1</v>
      </c>
    </row>
    <row r="159" spans="12:19" x14ac:dyDescent="0.15">
      <c r="L159" s="26"/>
      <c r="O159" s="9">
        <v>1970</v>
      </c>
      <c r="S159">
        <v>1</v>
      </c>
    </row>
    <row r="160" spans="12:19" x14ac:dyDescent="0.15">
      <c r="L160" s="26"/>
      <c r="O160" s="28">
        <v>1970</v>
      </c>
      <c r="S160">
        <v>1</v>
      </c>
    </row>
    <row r="161" spans="12:19" x14ac:dyDescent="0.15">
      <c r="L161" s="26"/>
      <c r="O161" s="9">
        <v>1970</v>
      </c>
      <c r="S161">
        <v>1</v>
      </c>
    </row>
    <row r="162" spans="12:19" x14ac:dyDescent="0.15">
      <c r="L162" s="26"/>
      <c r="O162" s="28">
        <v>1970</v>
      </c>
      <c r="S162">
        <v>1</v>
      </c>
    </row>
    <row r="163" spans="12:19" x14ac:dyDescent="0.15">
      <c r="L163" s="26"/>
      <c r="O163" s="9">
        <v>1971</v>
      </c>
      <c r="S163">
        <v>1</v>
      </c>
    </row>
    <row r="164" spans="12:19" x14ac:dyDescent="0.15">
      <c r="L164" s="26"/>
      <c r="O164" s="28">
        <v>1971</v>
      </c>
      <c r="S164">
        <v>1</v>
      </c>
    </row>
    <row r="165" spans="12:19" x14ac:dyDescent="0.15">
      <c r="L165" s="26"/>
      <c r="O165" s="28">
        <v>1972</v>
      </c>
      <c r="S165">
        <v>1</v>
      </c>
    </row>
    <row r="166" spans="12:19" x14ac:dyDescent="0.15">
      <c r="L166" s="26"/>
      <c r="O166" s="9">
        <v>1972</v>
      </c>
      <c r="S166">
        <v>1</v>
      </c>
    </row>
    <row r="167" spans="12:19" x14ac:dyDescent="0.15">
      <c r="L167" s="26"/>
      <c r="O167" s="28">
        <v>1972</v>
      </c>
      <c r="S167">
        <v>1</v>
      </c>
    </row>
    <row r="168" spans="12:19" x14ac:dyDescent="0.15">
      <c r="L168" s="26"/>
      <c r="O168" s="28">
        <v>1972</v>
      </c>
      <c r="S168">
        <v>1</v>
      </c>
    </row>
    <row r="169" spans="12:19" x14ac:dyDescent="0.15">
      <c r="L169" s="26"/>
      <c r="O169" s="9">
        <v>1973</v>
      </c>
      <c r="S169">
        <v>1</v>
      </c>
    </row>
    <row r="170" spans="12:19" x14ac:dyDescent="0.15">
      <c r="L170" s="26"/>
      <c r="O170" s="28">
        <v>1973</v>
      </c>
      <c r="S170">
        <v>1</v>
      </c>
    </row>
    <row r="171" spans="12:19" x14ac:dyDescent="0.15">
      <c r="L171" s="26"/>
      <c r="O171" s="28">
        <v>1973</v>
      </c>
      <c r="S171">
        <v>1</v>
      </c>
    </row>
    <row r="172" spans="12:19" x14ac:dyDescent="0.15">
      <c r="L172" s="26"/>
      <c r="O172" s="28">
        <v>1974</v>
      </c>
      <c r="S172">
        <v>1</v>
      </c>
    </row>
    <row r="173" spans="12:19" x14ac:dyDescent="0.15">
      <c r="L173" s="26"/>
      <c r="O173" s="28">
        <v>1974</v>
      </c>
      <c r="S173">
        <v>1</v>
      </c>
    </row>
    <row r="174" spans="12:19" x14ac:dyDescent="0.15">
      <c r="L174" s="26"/>
      <c r="O174" s="9">
        <v>1974</v>
      </c>
      <c r="S174">
        <v>1</v>
      </c>
    </row>
    <row r="175" spans="12:19" x14ac:dyDescent="0.15">
      <c r="L175" s="26"/>
      <c r="O175" s="9">
        <v>1975</v>
      </c>
      <c r="S175">
        <v>1</v>
      </c>
    </row>
    <row r="176" spans="12:19" x14ac:dyDescent="0.15">
      <c r="L176" s="26"/>
      <c r="O176" s="28">
        <v>1975</v>
      </c>
      <c r="S176">
        <v>1</v>
      </c>
    </row>
    <row r="177" spans="12:19" x14ac:dyDescent="0.15">
      <c r="L177" s="26"/>
      <c r="O177" s="28">
        <v>1975</v>
      </c>
      <c r="S177">
        <v>1</v>
      </c>
    </row>
    <row r="178" spans="12:19" x14ac:dyDescent="0.15">
      <c r="L178" s="26"/>
      <c r="O178" s="28">
        <v>1975</v>
      </c>
      <c r="S178">
        <v>1</v>
      </c>
    </row>
    <row r="179" spans="12:19" x14ac:dyDescent="0.15">
      <c r="L179" s="26"/>
      <c r="O179" s="9">
        <v>1975</v>
      </c>
      <c r="S179">
        <v>1</v>
      </c>
    </row>
    <row r="180" spans="12:19" x14ac:dyDescent="0.15">
      <c r="L180" s="26"/>
      <c r="O180" s="9">
        <v>1975</v>
      </c>
      <c r="S180">
        <v>1</v>
      </c>
    </row>
    <row r="181" spans="12:19" x14ac:dyDescent="0.15">
      <c r="L181" s="26"/>
      <c r="O181" s="28">
        <v>1975</v>
      </c>
      <c r="S181">
        <v>1</v>
      </c>
    </row>
    <row r="182" spans="12:19" x14ac:dyDescent="0.15">
      <c r="L182" s="26"/>
      <c r="O182" s="9">
        <v>1975</v>
      </c>
      <c r="S182">
        <v>1</v>
      </c>
    </row>
    <row r="183" spans="12:19" x14ac:dyDescent="0.15">
      <c r="L183" s="26"/>
      <c r="O183" s="28">
        <v>1975</v>
      </c>
      <c r="S183">
        <v>1</v>
      </c>
    </row>
    <row r="184" spans="12:19" x14ac:dyDescent="0.15">
      <c r="L184" s="26"/>
      <c r="O184" s="9">
        <v>1975</v>
      </c>
      <c r="S184">
        <v>1</v>
      </c>
    </row>
    <row r="185" spans="12:19" x14ac:dyDescent="0.15">
      <c r="L185" s="26"/>
      <c r="O185" s="28">
        <v>1976</v>
      </c>
      <c r="S185">
        <v>1</v>
      </c>
    </row>
    <row r="186" spans="12:19" x14ac:dyDescent="0.15">
      <c r="L186" s="26"/>
      <c r="O186" s="28">
        <v>1976</v>
      </c>
      <c r="S186">
        <v>1</v>
      </c>
    </row>
    <row r="187" spans="12:19" x14ac:dyDescent="0.15">
      <c r="L187" s="26"/>
      <c r="O187" s="28">
        <v>1976</v>
      </c>
      <c r="S187">
        <v>1</v>
      </c>
    </row>
    <row r="188" spans="12:19" x14ac:dyDescent="0.15">
      <c r="L188" s="26"/>
      <c r="O188" s="9">
        <v>1976</v>
      </c>
      <c r="S188">
        <v>1</v>
      </c>
    </row>
    <row r="189" spans="12:19" x14ac:dyDescent="0.15">
      <c r="L189" s="26"/>
      <c r="O189" s="28">
        <v>1977</v>
      </c>
      <c r="S189">
        <v>1</v>
      </c>
    </row>
    <row r="190" spans="12:19" x14ac:dyDescent="0.15">
      <c r="L190" s="26"/>
      <c r="O190" s="28">
        <v>1977</v>
      </c>
      <c r="S190">
        <v>1</v>
      </c>
    </row>
    <row r="191" spans="12:19" x14ac:dyDescent="0.15">
      <c r="L191" s="26"/>
      <c r="O191" s="28">
        <v>1977</v>
      </c>
      <c r="S191">
        <v>1</v>
      </c>
    </row>
    <row r="192" spans="12:19" x14ac:dyDescent="0.15">
      <c r="L192" s="26"/>
      <c r="O192" s="28">
        <v>1977</v>
      </c>
      <c r="S192">
        <v>1</v>
      </c>
    </row>
    <row r="193" spans="12:19" x14ac:dyDescent="0.15">
      <c r="L193" s="26"/>
      <c r="O193" s="9">
        <v>1977</v>
      </c>
      <c r="S193">
        <v>1</v>
      </c>
    </row>
    <row r="194" spans="12:19" x14ac:dyDescent="0.15">
      <c r="L194" s="26"/>
      <c r="O194" s="9">
        <v>1977</v>
      </c>
      <c r="S194">
        <v>1</v>
      </c>
    </row>
    <row r="195" spans="12:19" x14ac:dyDescent="0.15">
      <c r="L195" s="26"/>
      <c r="O195" s="9">
        <v>1977</v>
      </c>
      <c r="S195">
        <v>1</v>
      </c>
    </row>
    <row r="196" spans="12:19" x14ac:dyDescent="0.15">
      <c r="L196" s="26"/>
      <c r="O196" s="28">
        <v>1977</v>
      </c>
      <c r="S196">
        <v>1</v>
      </c>
    </row>
    <row r="197" spans="12:19" x14ac:dyDescent="0.15">
      <c r="L197" s="26"/>
      <c r="O197" s="28">
        <v>1977</v>
      </c>
      <c r="S197">
        <v>1</v>
      </c>
    </row>
    <row r="198" spans="12:19" x14ac:dyDescent="0.15">
      <c r="L198" s="26"/>
      <c r="O198" s="9">
        <v>1978</v>
      </c>
      <c r="S198">
        <v>1</v>
      </c>
    </row>
    <row r="199" spans="12:19" x14ac:dyDescent="0.15">
      <c r="L199" s="26"/>
      <c r="O199" s="28">
        <v>1978</v>
      </c>
      <c r="S199">
        <v>1</v>
      </c>
    </row>
    <row r="200" spans="12:19" x14ac:dyDescent="0.15">
      <c r="L200" s="26"/>
      <c r="O200" s="9">
        <v>1978</v>
      </c>
      <c r="S200">
        <v>1</v>
      </c>
    </row>
    <row r="201" spans="12:19" x14ac:dyDescent="0.15">
      <c r="L201" s="26"/>
      <c r="O201" s="9">
        <v>1978</v>
      </c>
      <c r="S201">
        <v>1</v>
      </c>
    </row>
    <row r="202" spans="12:19" x14ac:dyDescent="0.15">
      <c r="L202" s="26"/>
      <c r="O202" s="9">
        <v>1978</v>
      </c>
      <c r="S202">
        <v>1</v>
      </c>
    </row>
    <row r="203" spans="12:19" x14ac:dyDescent="0.15">
      <c r="L203" s="26"/>
      <c r="O203" s="9">
        <v>1978</v>
      </c>
      <c r="S203">
        <v>1</v>
      </c>
    </row>
    <row r="204" spans="12:19" x14ac:dyDescent="0.15">
      <c r="L204" s="26"/>
      <c r="O204" s="28">
        <v>1978</v>
      </c>
      <c r="S204">
        <v>1</v>
      </c>
    </row>
    <row r="205" spans="12:19" x14ac:dyDescent="0.15">
      <c r="L205" s="26"/>
      <c r="O205" s="28">
        <v>1978</v>
      </c>
      <c r="S205">
        <v>1</v>
      </c>
    </row>
    <row r="206" spans="12:19" x14ac:dyDescent="0.15">
      <c r="L206" s="26"/>
      <c r="O206" s="9">
        <v>1978</v>
      </c>
      <c r="S206">
        <v>1</v>
      </c>
    </row>
    <row r="207" spans="12:19" x14ac:dyDescent="0.15">
      <c r="L207" s="26"/>
      <c r="O207" s="9">
        <v>1978</v>
      </c>
      <c r="S207">
        <v>1</v>
      </c>
    </row>
    <row r="208" spans="12:19" x14ac:dyDescent="0.15">
      <c r="L208" s="26"/>
      <c r="O208" s="28">
        <v>1978</v>
      </c>
      <c r="S208">
        <v>1</v>
      </c>
    </row>
    <row r="209" spans="12:19" x14ac:dyDescent="0.15">
      <c r="L209" s="26"/>
      <c r="O209" s="28">
        <v>1979</v>
      </c>
      <c r="S209">
        <v>1</v>
      </c>
    </row>
    <row r="210" spans="12:19" x14ac:dyDescent="0.15">
      <c r="L210" s="26"/>
      <c r="O210" s="9">
        <v>1979</v>
      </c>
      <c r="S210">
        <v>1</v>
      </c>
    </row>
    <row r="211" spans="12:19" x14ac:dyDescent="0.15">
      <c r="L211" s="26"/>
      <c r="O211" s="28">
        <v>1979</v>
      </c>
      <c r="S211">
        <v>1</v>
      </c>
    </row>
    <row r="212" spans="12:19" x14ac:dyDescent="0.15">
      <c r="L212" s="26"/>
      <c r="O212" s="9">
        <v>1979</v>
      </c>
      <c r="S212">
        <v>1</v>
      </c>
    </row>
    <row r="213" spans="12:19" x14ac:dyDescent="0.15">
      <c r="L213" s="26"/>
      <c r="O213" s="28">
        <v>1979</v>
      </c>
      <c r="S213">
        <v>1</v>
      </c>
    </row>
    <row r="214" spans="12:19" x14ac:dyDescent="0.15">
      <c r="L214" s="26"/>
      <c r="O214" s="9">
        <v>1979</v>
      </c>
      <c r="S214">
        <v>1</v>
      </c>
    </row>
    <row r="215" spans="12:19" x14ac:dyDescent="0.15">
      <c r="L215" s="26"/>
      <c r="O215" s="9">
        <v>1980</v>
      </c>
      <c r="S215">
        <v>0</v>
      </c>
    </row>
    <row r="216" spans="12:19" x14ac:dyDescent="0.15">
      <c r="L216" s="26"/>
      <c r="O216" s="9">
        <v>1980</v>
      </c>
      <c r="S216">
        <v>0</v>
      </c>
    </row>
    <row r="217" spans="12:19" x14ac:dyDescent="0.15">
      <c r="L217" s="26"/>
      <c r="O217" s="9">
        <v>1980</v>
      </c>
      <c r="S217">
        <v>0</v>
      </c>
    </row>
    <row r="218" spans="12:19" x14ac:dyDescent="0.15">
      <c r="L218" s="26"/>
      <c r="O218" s="9">
        <v>1981</v>
      </c>
      <c r="S218">
        <v>0</v>
      </c>
    </row>
    <row r="219" spans="12:19" x14ac:dyDescent="0.15">
      <c r="L219" s="26"/>
      <c r="O219" s="9">
        <v>1981</v>
      </c>
      <c r="S219">
        <v>0</v>
      </c>
    </row>
    <row r="220" spans="12:19" x14ac:dyDescent="0.15">
      <c r="L220" s="26"/>
      <c r="O220" s="9">
        <v>1981</v>
      </c>
      <c r="S220">
        <v>0</v>
      </c>
    </row>
    <row r="221" spans="12:19" x14ac:dyDescent="0.15">
      <c r="L221" s="26"/>
      <c r="O221" s="9">
        <v>1981</v>
      </c>
      <c r="S221">
        <v>0</v>
      </c>
    </row>
    <row r="222" spans="12:19" x14ac:dyDescent="0.15">
      <c r="L222" s="26"/>
      <c r="O222" s="28">
        <v>1982</v>
      </c>
      <c r="S222">
        <v>0</v>
      </c>
    </row>
    <row r="223" spans="12:19" x14ac:dyDescent="0.15">
      <c r="L223" s="26"/>
      <c r="O223" s="9">
        <v>1983</v>
      </c>
      <c r="S223">
        <v>0</v>
      </c>
    </row>
    <row r="224" spans="12:19" x14ac:dyDescent="0.15">
      <c r="L224" s="26"/>
      <c r="O224" s="28">
        <v>1983</v>
      </c>
      <c r="S224">
        <v>0</v>
      </c>
    </row>
    <row r="225" spans="12:19" x14ac:dyDescent="0.15">
      <c r="L225" s="26"/>
      <c r="O225" s="28">
        <v>1983</v>
      </c>
      <c r="S225">
        <v>0</v>
      </c>
    </row>
    <row r="226" spans="12:19" x14ac:dyDescent="0.15">
      <c r="L226" s="26"/>
      <c r="O226" s="28">
        <v>1983</v>
      </c>
      <c r="S226">
        <v>0</v>
      </c>
    </row>
    <row r="227" spans="12:19" x14ac:dyDescent="0.15">
      <c r="L227" s="26"/>
      <c r="O227" s="9">
        <v>1983</v>
      </c>
      <c r="S227">
        <v>0</v>
      </c>
    </row>
    <row r="228" spans="12:19" x14ac:dyDescent="0.15">
      <c r="L228" s="26"/>
      <c r="O228" s="9">
        <v>1984</v>
      </c>
      <c r="S228">
        <v>0</v>
      </c>
    </row>
    <row r="229" spans="12:19" x14ac:dyDescent="0.15">
      <c r="L229" s="26"/>
      <c r="O229" s="9">
        <v>1984</v>
      </c>
      <c r="S229">
        <v>0</v>
      </c>
    </row>
    <row r="230" spans="12:19" x14ac:dyDescent="0.15">
      <c r="L230" s="26"/>
      <c r="O230" s="28">
        <v>1984</v>
      </c>
      <c r="S230">
        <v>0</v>
      </c>
    </row>
    <row r="231" spans="12:19" x14ac:dyDescent="0.15">
      <c r="L231" s="26"/>
      <c r="O231" s="9">
        <v>1984</v>
      </c>
      <c r="S231">
        <v>0</v>
      </c>
    </row>
    <row r="232" spans="12:19" x14ac:dyDescent="0.15">
      <c r="L232" s="26"/>
      <c r="O232" s="28">
        <v>1984</v>
      </c>
      <c r="S232">
        <v>0</v>
      </c>
    </row>
    <row r="233" spans="12:19" x14ac:dyDescent="0.15">
      <c r="L233" s="26"/>
      <c r="O233" s="28">
        <v>1984</v>
      </c>
      <c r="S233">
        <v>0</v>
      </c>
    </row>
    <row r="234" spans="12:19" x14ac:dyDescent="0.15">
      <c r="L234" s="26"/>
      <c r="O234" s="28">
        <v>1984</v>
      </c>
      <c r="S234">
        <v>0</v>
      </c>
    </row>
    <row r="235" spans="12:19" x14ac:dyDescent="0.15">
      <c r="L235" s="26"/>
      <c r="O235" s="28">
        <v>1984</v>
      </c>
      <c r="S235">
        <v>0</v>
      </c>
    </row>
    <row r="236" spans="12:19" x14ac:dyDescent="0.15">
      <c r="L236" s="26"/>
      <c r="O236" s="9">
        <v>1984</v>
      </c>
      <c r="S236">
        <v>0</v>
      </c>
    </row>
    <row r="237" spans="12:19" x14ac:dyDescent="0.15">
      <c r="L237" s="26"/>
      <c r="O237" s="28">
        <v>1984</v>
      </c>
      <c r="S237">
        <v>0</v>
      </c>
    </row>
    <row r="238" spans="12:19" x14ac:dyDescent="0.15">
      <c r="L238" s="26"/>
      <c r="O238" s="28">
        <v>1985</v>
      </c>
      <c r="S238">
        <v>0</v>
      </c>
    </row>
    <row r="239" spans="12:19" x14ac:dyDescent="0.15">
      <c r="L239" s="26"/>
      <c r="O239" s="28">
        <v>1985</v>
      </c>
      <c r="S239">
        <v>0</v>
      </c>
    </row>
    <row r="240" spans="12:19" x14ac:dyDescent="0.15">
      <c r="L240" s="26"/>
      <c r="O240" s="28">
        <v>1985</v>
      </c>
      <c r="S240">
        <v>0</v>
      </c>
    </row>
    <row r="241" spans="12:19" x14ac:dyDescent="0.15">
      <c r="L241" s="26"/>
      <c r="O241" s="28">
        <v>1985</v>
      </c>
      <c r="S241">
        <v>0</v>
      </c>
    </row>
    <row r="242" spans="12:19" x14ac:dyDescent="0.15">
      <c r="L242" s="26"/>
      <c r="O242" s="9">
        <v>1985</v>
      </c>
      <c r="S242">
        <v>0</v>
      </c>
    </row>
    <row r="243" spans="12:19" x14ac:dyDescent="0.15">
      <c r="L243" s="26"/>
      <c r="O243" s="28">
        <v>1985</v>
      </c>
      <c r="S243">
        <v>0</v>
      </c>
    </row>
    <row r="244" spans="12:19" x14ac:dyDescent="0.15">
      <c r="L244" s="26"/>
      <c r="O244" s="28">
        <v>1985</v>
      </c>
      <c r="S244">
        <v>0</v>
      </c>
    </row>
    <row r="245" spans="12:19" x14ac:dyDescent="0.15">
      <c r="L245" s="26"/>
      <c r="O245" s="9">
        <v>1985</v>
      </c>
      <c r="S245">
        <v>0</v>
      </c>
    </row>
    <row r="246" spans="12:19" x14ac:dyDescent="0.15">
      <c r="L246" s="26"/>
      <c r="O246" s="28">
        <v>1985</v>
      </c>
      <c r="S246">
        <v>0</v>
      </c>
    </row>
    <row r="247" spans="12:19" x14ac:dyDescent="0.15">
      <c r="L247" s="26"/>
      <c r="O247" s="9">
        <v>1986</v>
      </c>
      <c r="S247">
        <v>0</v>
      </c>
    </row>
    <row r="248" spans="12:19" x14ac:dyDescent="0.15">
      <c r="L248" s="26"/>
      <c r="O248" s="28">
        <v>1986</v>
      </c>
      <c r="S248">
        <v>0</v>
      </c>
    </row>
    <row r="249" spans="12:19" x14ac:dyDescent="0.15">
      <c r="L249" s="26"/>
      <c r="O249" s="9">
        <v>1986</v>
      </c>
      <c r="S249">
        <v>0</v>
      </c>
    </row>
    <row r="250" spans="12:19" x14ac:dyDescent="0.15">
      <c r="L250" s="26"/>
      <c r="O250" s="9">
        <v>1986</v>
      </c>
      <c r="S250">
        <v>0</v>
      </c>
    </row>
    <row r="251" spans="12:19" x14ac:dyDescent="0.15">
      <c r="L251" s="26"/>
      <c r="O251" s="9">
        <v>1986</v>
      </c>
      <c r="S251">
        <v>0</v>
      </c>
    </row>
    <row r="252" spans="12:19" x14ac:dyDescent="0.15">
      <c r="L252" s="26"/>
      <c r="O252" s="28">
        <v>1986</v>
      </c>
      <c r="S252">
        <v>0</v>
      </c>
    </row>
    <row r="253" spans="12:19" x14ac:dyDescent="0.15">
      <c r="L253" s="26"/>
      <c r="O253" s="28">
        <v>1986</v>
      </c>
      <c r="S253">
        <v>0</v>
      </c>
    </row>
    <row r="254" spans="12:19" x14ac:dyDescent="0.15">
      <c r="L254" s="26"/>
      <c r="O254" s="9">
        <v>1986</v>
      </c>
      <c r="S254">
        <v>0</v>
      </c>
    </row>
    <row r="255" spans="12:19" x14ac:dyDescent="0.15">
      <c r="L255" s="26"/>
      <c r="O255" s="28">
        <v>1987</v>
      </c>
      <c r="S255">
        <v>0</v>
      </c>
    </row>
    <row r="256" spans="12:19" x14ac:dyDescent="0.15">
      <c r="L256" s="26"/>
      <c r="O256" s="9">
        <v>1987</v>
      </c>
      <c r="S256">
        <v>0</v>
      </c>
    </row>
    <row r="257" spans="12:19" x14ac:dyDescent="0.15">
      <c r="L257" s="26"/>
      <c r="O257" s="9">
        <v>1987</v>
      </c>
      <c r="S257">
        <v>0</v>
      </c>
    </row>
    <row r="258" spans="12:19" x14ac:dyDescent="0.15">
      <c r="L258" s="26"/>
      <c r="O258" s="28">
        <v>1988</v>
      </c>
      <c r="S258">
        <v>0</v>
      </c>
    </row>
    <row r="259" spans="12:19" x14ac:dyDescent="0.15">
      <c r="L259" s="26"/>
      <c r="O259" s="9">
        <v>1989</v>
      </c>
      <c r="S259">
        <v>0</v>
      </c>
    </row>
    <row r="260" spans="12:19" x14ac:dyDescent="0.15">
      <c r="L260" s="26"/>
      <c r="O260" s="9">
        <v>1989</v>
      </c>
      <c r="S260">
        <v>0</v>
      </c>
    </row>
    <row r="261" spans="12:19" x14ac:dyDescent="0.15">
      <c r="L261" s="26"/>
      <c r="O261" s="28">
        <v>1989</v>
      </c>
      <c r="S261">
        <v>0</v>
      </c>
    </row>
    <row r="262" spans="12:19" x14ac:dyDescent="0.15">
      <c r="L262" s="26"/>
      <c r="O262" s="9">
        <v>1990</v>
      </c>
      <c r="S262">
        <v>0</v>
      </c>
    </row>
    <row r="263" spans="12:19" x14ac:dyDescent="0.15">
      <c r="L263" s="26"/>
      <c r="O263" s="28">
        <v>1990</v>
      </c>
      <c r="S263">
        <v>0</v>
      </c>
    </row>
    <row r="264" spans="12:19" x14ac:dyDescent="0.15">
      <c r="L264" s="26"/>
      <c r="O264" s="9">
        <v>1990</v>
      </c>
      <c r="S264">
        <v>0</v>
      </c>
    </row>
    <row r="265" spans="12:19" x14ac:dyDescent="0.15">
      <c r="L265" s="26"/>
      <c r="O265" s="9">
        <v>1990</v>
      </c>
      <c r="S265">
        <v>0</v>
      </c>
    </row>
    <row r="266" spans="12:19" x14ac:dyDescent="0.15">
      <c r="L266" s="26"/>
      <c r="O266" s="9">
        <v>1990</v>
      </c>
      <c r="S266">
        <v>0</v>
      </c>
    </row>
    <row r="267" spans="12:19" x14ac:dyDescent="0.15">
      <c r="L267" s="26"/>
      <c r="O267" s="9">
        <v>1990</v>
      </c>
      <c r="S267">
        <v>0</v>
      </c>
    </row>
    <row r="268" spans="12:19" x14ac:dyDescent="0.15">
      <c r="L268" s="26"/>
      <c r="O268" s="28">
        <v>1990</v>
      </c>
      <c r="S268">
        <v>0</v>
      </c>
    </row>
    <row r="269" spans="12:19" x14ac:dyDescent="0.15">
      <c r="L269" s="26"/>
      <c r="O269" s="28">
        <v>1990</v>
      </c>
      <c r="S269">
        <v>0</v>
      </c>
    </row>
    <row r="270" spans="12:19" x14ac:dyDescent="0.15">
      <c r="L270" s="26"/>
      <c r="O270" s="28">
        <v>1991</v>
      </c>
      <c r="S270">
        <v>0</v>
      </c>
    </row>
    <row r="271" spans="12:19" x14ac:dyDescent="0.15">
      <c r="L271" s="26"/>
      <c r="O271" s="28">
        <v>1991</v>
      </c>
      <c r="S271">
        <v>0</v>
      </c>
    </row>
    <row r="272" spans="12:19" x14ac:dyDescent="0.15">
      <c r="L272" s="26"/>
      <c r="O272" s="28">
        <v>1991</v>
      </c>
      <c r="S272">
        <v>0</v>
      </c>
    </row>
    <row r="273" spans="12:19" x14ac:dyDescent="0.15">
      <c r="L273" s="26"/>
      <c r="O273" s="9">
        <v>1991</v>
      </c>
      <c r="S273">
        <v>0</v>
      </c>
    </row>
    <row r="274" spans="12:19" x14ac:dyDescent="0.15">
      <c r="L274" s="26"/>
      <c r="O274" s="9">
        <v>1991</v>
      </c>
      <c r="S274">
        <v>0</v>
      </c>
    </row>
    <row r="275" spans="12:19" x14ac:dyDescent="0.15">
      <c r="L275" s="26"/>
      <c r="O275" s="9">
        <v>1992</v>
      </c>
      <c r="S275">
        <v>0</v>
      </c>
    </row>
    <row r="276" spans="12:19" x14ac:dyDescent="0.15">
      <c r="L276" s="26"/>
      <c r="O276" s="9">
        <v>1992</v>
      </c>
      <c r="S276">
        <v>0</v>
      </c>
    </row>
    <row r="277" spans="12:19" x14ac:dyDescent="0.15">
      <c r="L277" s="26"/>
      <c r="O277" s="9">
        <v>1993</v>
      </c>
      <c r="S277">
        <v>0</v>
      </c>
    </row>
    <row r="278" spans="12:19" x14ac:dyDescent="0.15">
      <c r="L278" s="26"/>
      <c r="O278" s="9">
        <v>1993</v>
      </c>
      <c r="S278">
        <v>0</v>
      </c>
    </row>
    <row r="279" spans="12:19" x14ac:dyDescent="0.15">
      <c r="L279" s="26"/>
      <c r="O279" s="28">
        <v>1993</v>
      </c>
      <c r="S279">
        <v>0</v>
      </c>
    </row>
    <row r="280" spans="12:19" x14ac:dyDescent="0.15">
      <c r="L280" s="26"/>
      <c r="O280" s="9">
        <v>1993</v>
      </c>
      <c r="S280">
        <v>0</v>
      </c>
    </row>
    <row r="281" spans="12:19" x14ac:dyDescent="0.15">
      <c r="L281" s="26"/>
      <c r="O281" s="9">
        <v>1993</v>
      </c>
      <c r="S281">
        <v>0</v>
      </c>
    </row>
    <row r="282" spans="12:19" x14ac:dyDescent="0.15">
      <c r="L282" s="26"/>
      <c r="O282" s="9">
        <v>1993</v>
      </c>
      <c r="S282">
        <v>0</v>
      </c>
    </row>
    <row r="283" spans="12:19" x14ac:dyDescent="0.15">
      <c r="L283" s="26"/>
      <c r="O283" s="9">
        <v>1993</v>
      </c>
      <c r="S283">
        <v>0</v>
      </c>
    </row>
    <row r="284" spans="12:19" x14ac:dyDescent="0.15">
      <c r="L284" s="26"/>
      <c r="O284" s="28">
        <v>1993</v>
      </c>
      <c r="S284">
        <v>0</v>
      </c>
    </row>
    <row r="285" spans="12:19" x14ac:dyDescent="0.15">
      <c r="L285" s="26"/>
      <c r="O285" s="28">
        <v>1994</v>
      </c>
      <c r="S285">
        <v>0</v>
      </c>
    </row>
    <row r="286" spans="12:19" x14ac:dyDescent="0.15">
      <c r="L286" s="26"/>
      <c r="O286" s="9">
        <v>1994</v>
      </c>
      <c r="S286">
        <v>0</v>
      </c>
    </row>
    <row r="287" spans="12:19" x14ac:dyDescent="0.15">
      <c r="L287" s="26"/>
      <c r="O287" s="28">
        <v>1994</v>
      </c>
      <c r="S287">
        <v>0</v>
      </c>
    </row>
    <row r="288" spans="12:19" x14ac:dyDescent="0.15">
      <c r="L288" s="26"/>
      <c r="O288" s="9">
        <v>1994</v>
      </c>
      <c r="S288">
        <v>0</v>
      </c>
    </row>
    <row r="289" spans="12:19" x14ac:dyDescent="0.15">
      <c r="L289" s="26"/>
      <c r="O289" s="28">
        <v>1994</v>
      </c>
      <c r="S289">
        <v>0</v>
      </c>
    </row>
    <row r="290" spans="12:19" x14ac:dyDescent="0.15">
      <c r="L290" s="26"/>
      <c r="O290" s="28">
        <v>1994</v>
      </c>
      <c r="S290">
        <v>0</v>
      </c>
    </row>
    <row r="291" spans="12:19" x14ac:dyDescent="0.15">
      <c r="L291" s="26"/>
      <c r="O291" s="9">
        <v>1995</v>
      </c>
      <c r="S291">
        <v>0</v>
      </c>
    </row>
    <row r="292" spans="12:19" x14ac:dyDescent="0.15">
      <c r="L292" s="26"/>
      <c r="O292" s="28">
        <v>1995</v>
      </c>
      <c r="S292">
        <v>0</v>
      </c>
    </row>
    <row r="293" spans="12:19" x14ac:dyDescent="0.15">
      <c r="L293" s="26"/>
      <c r="O293" s="28">
        <v>1995</v>
      </c>
      <c r="S293">
        <v>0</v>
      </c>
    </row>
    <row r="294" spans="12:19" x14ac:dyDescent="0.15">
      <c r="L294" s="26"/>
      <c r="O294" s="9">
        <v>1995</v>
      </c>
      <c r="S294">
        <v>0</v>
      </c>
    </row>
    <row r="295" spans="12:19" x14ac:dyDescent="0.15">
      <c r="L295" s="26"/>
      <c r="O295" s="9">
        <v>1995</v>
      </c>
      <c r="S295">
        <v>0</v>
      </c>
    </row>
    <row r="296" spans="12:19" x14ac:dyDescent="0.15">
      <c r="L296" s="26"/>
      <c r="O296" s="28">
        <v>1996</v>
      </c>
      <c r="S296">
        <v>0</v>
      </c>
    </row>
    <row r="297" spans="12:19" x14ac:dyDescent="0.15">
      <c r="L297" s="26"/>
      <c r="O297" s="9">
        <v>1996</v>
      </c>
      <c r="S297">
        <v>0</v>
      </c>
    </row>
    <row r="298" spans="12:19" x14ac:dyDescent="0.15">
      <c r="L298" s="26"/>
      <c r="O298" s="28">
        <v>1996</v>
      </c>
      <c r="S298">
        <v>0</v>
      </c>
    </row>
    <row r="299" spans="12:19" x14ac:dyDescent="0.15">
      <c r="L299" s="26"/>
      <c r="O299" s="9">
        <v>1996</v>
      </c>
      <c r="S299">
        <v>0</v>
      </c>
    </row>
    <row r="300" spans="12:19" x14ac:dyDescent="0.15">
      <c r="L300" s="26"/>
      <c r="O300" s="9">
        <v>1997</v>
      </c>
      <c r="S300">
        <v>0</v>
      </c>
    </row>
    <row r="301" spans="12:19" x14ac:dyDescent="0.15">
      <c r="L301" s="26"/>
      <c r="O301" s="9">
        <v>1997</v>
      </c>
      <c r="S301">
        <v>0</v>
      </c>
    </row>
    <row r="302" spans="12:19" x14ac:dyDescent="0.15">
      <c r="L302" s="26"/>
      <c r="O302" s="28">
        <v>1997</v>
      </c>
      <c r="S302">
        <v>0</v>
      </c>
    </row>
    <row r="303" spans="12:19" x14ac:dyDescent="0.15">
      <c r="L303" s="26"/>
      <c r="O303" s="28">
        <v>1997</v>
      </c>
      <c r="S303">
        <v>0</v>
      </c>
    </row>
    <row r="304" spans="12:19" x14ac:dyDescent="0.15">
      <c r="L304" s="26"/>
      <c r="O304" s="28">
        <v>1997</v>
      </c>
      <c r="S304">
        <v>0</v>
      </c>
    </row>
    <row r="305" spans="12:19" x14ac:dyDescent="0.15">
      <c r="L305" s="26"/>
      <c r="O305" s="28">
        <v>1997</v>
      </c>
      <c r="S305">
        <v>0</v>
      </c>
    </row>
    <row r="306" spans="12:19" x14ac:dyDescent="0.15">
      <c r="L306" s="26"/>
      <c r="O306" s="9">
        <v>1997</v>
      </c>
      <c r="S306">
        <v>0</v>
      </c>
    </row>
    <row r="307" spans="12:19" x14ac:dyDescent="0.15">
      <c r="L307" s="26"/>
      <c r="O307" s="9">
        <v>1998</v>
      </c>
      <c r="S307">
        <v>0</v>
      </c>
    </row>
    <row r="308" spans="12:19" x14ac:dyDescent="0.15">
      <c r="L308" s="26"/>
      <c r="O308" s="28">
        <v>1998</v>
      </c>
      <c r="S308">
        <v>0</v>
      </c>
    </row>
    <row r="309" spans="12:19" x14ac:dyDescent="0.15">
      <c r="L309" s="26"/>
      <c r="O309" s="28">
        <v>1999</v>
      </c>
      <c r="S309">
        <v>0</v>
      </c>
    </row>
    <row r="310" spans="12:19" x14ac:dyDescent="0.15">
      <c r="L310" s="26"/>
      <c r="O310" s="9">
        <v>1999</v>
      </c>
      <c r="S310">
        <v>0</v>
      </c>
    </row>
    <row r="311" spans="12:19" x14ac:dyDescent="0.15">
      <c r="L311" s="26"/>
      <c r="O311" s="28">
        <v>1999</v>
      </c>
      <c r="S311">
        <v>0</v>
      </c>
    </row>
    <row r="312" spans="12:19" x14ac:dyDescent="0.15">
      <c r="L312" s="26"/>
      <c r="O312" s="28">
        <v>1999</v>
      </c>
      <c r="S312">
        <v>0</v>
      </c>
    </row>
    <row r="313" spans="12:19" x14ac:dyDescent="0.15">
      <c r="L313" s="26"/>
      <c r="O313" s="9">
        <v>2000</v>
      </c>
      <c r="S313">
        <v>0</v>
      </c>
    </row>
    <row r="314" spans="12:19" x14ac:dyDescent="0.15">
      <c r="L314" s="26"/>
      <c r="O314" s="28">
        <v>2000</v>
      </c>
      <c r="S314">
        <v>0</v>
      </c>
    </row>
    <row r="315" spans="12:19" x14ac:dyDescent="0.15">
      <c r="L315" s="26"/>
      <c r="O315" s="28">
        <v>2000</v>
      </c>
      <c r="S315">
        <v>0</v>
      </c>
    </row>
    <row r="316" spans="12:19" x14ac:dyDescent="0.15">
      <c r="L316" s="26"/>
      <c r="O316" s="9">
        <v>2000</v>
      </c>
      <c r="S316">
        <v>0</v>
      </c>
    </row>
    <row r="317" spans="12:19" x14ac:dyDescent="0.15">
      <c r="L317" s="26"/>
      <c r="O317" s="9">
        <v>2001</v>
      </c>
      <c r="S317">
        <v>0</v>
      </c>
    </row>
    <row r="318" spans="12:19" x14ac:dyDescent="0.15">
      <c r="L318" s="26"/>
      <c r="O318" s="28">
        <v>2001</v>
      </c>
      <c r="S318">
        <v>0</v>
      </c>
    </row>
    <row r="319" spans="12:19" x14ac:dyDescent="0.15">
      <c r="L319" s="26"/>
      <c r="O319" s="9">
        <v>2002</v>
      </c>
      <c r="S319">
        <v>0</v>
      </c>
    </row>
    <row r="320" spans="12:19" x14ac:dyDescent="0.15">
      <c r="L320" s="26"/>
      <c r="O320" s="28">
        <v>2003</v>
      </c>
      <c r="S320">
        <v>0</v>
      </c>
    </row>
    <row r="321" spans="12:19" x14ac:dyDescent="0.15">
      <c r="L321" s="26"/>
      <c r="O321" s="28">
        <v>2004</v>
      </c>
      <c r="S321">
        <v>0</v>
      </c>
    </row>
    <row r="322" spans="12:19" x14ac:dyDescent="0.15">
      <c r="L322" s="26"/>
      <c r="O322" s="9">
        <v>2005</v>
      </c>
      <c r="S322">
        <v>0</v>
      </c>
    </row>
    <row r="323" spans="12:19" x14ac:dyDescent="0.15">
      <c r="L323" s="26"/>
      <c r="O323" s="9">
        <v>2005</v>
      </c>
      <c r="S323">
        <v>0</v>
      </c>
    </row>
    <row r="324" spans="12:19" x14ac:dyDescent="0.15">
      <c r="L324" s="26"/>
      <c r="O324" s="9">
        <v>2005</v>
      </c>
      <c r="S324">
        <v>0</v>
      </c>
    </row>
    <row r="325" spans="12:19" x14ac:dyDescent="0.15">
      <c r="L325" s="26"/>
      <c r="O325" s="9">
        <v>2005</v>
      </c>
      <c r="S325">
        <v>0</v>
      </c>
    </row>
    <row r="326" spans="12:19" x14ac:dyDescent="0.15">
      <c r="L326" s="26"/>
      <c r="O326" s="28">
        <v>2006</v>
      </c>
      <c r="S326">
        <v>0</v>
      </c>
    </row>
    <row r="327" spans="12:19" x14ac:dyDescent="0.15">
      <c r="L327" s="26"/>
      <c r="O327" s="9">
        <v>2006</v>
      </c>
      <c r="S327">
        <v>0</v>
      </c>
    </row>
    <row r="328" spans="12:19" x14ac:dyDescent="0.15">
      <c r="L328" s="26"/>
      <c r="O328" s="9">
        <v>2006</v>
      </c>
      <c r="S328">
        <v>0</v>
      </c>
    </row>
    <row r="329" spans="12:19" x14ac:dyDescent="0.15">
      <c r="L329" s="26"/>
      <c r="O329" s="28">
        <v>2006</v>
      </c>
      <c r="S329">
        <v>0</v>
      </c>
    </row>
    <row r="330" spans="12:19" x14ac:dyDescent="0.15">
      <c r="L330" s="26"/>
      <c r="O330" s="9">
        <v>2008</v>
      </c>
      <c r="S330">
        <v>0</v>
      </c>
    </row>
    <row r="331" spans="12:19" x14ac:dyDescent="0.15">
      <c r="L331" s="26"/>
      <c r="O331" s="9">
        <v>2008</v>
      </c>
      <c r="S331">
        <v>0</v>
      </c>
    </row>
    <row r="332" spans="12:19" x14ac:dyDescent="0.15">
      <c r="L332" s="26"/>
      <c r="O332" s="28">
        <v>2008</v>
      </c>
      <c r="S332">
        <v>0</v>
      </c>
    </row>
    <row r="333" spans="12:19" x14ac:dyDescent="0.15">
      <c r="L333" s="26"/>
      <c r="O333" s="9">
        <v>2013</v>
      </c>
      <c r="S333">
        <v>0</v>
      </c>
    </row>
    <row r="334" spans="12:19" x14ac:dyDescent="0.15">
      <c r="L334" s="26"/>
      <c r="O334" s="28">
        <v>2013</v>
      </c>
      <c r="S334">
        <v>0</v>
      </c>
    </row>
    <row r="335" spans="12:19" x14ac:dyDescent="0.15">
      <c r="L335" s="26"/>
      <c r="O335" s="9">
        <v>2013</v>
      </c>
      <c r="S335">
        <v>0</v>
      </c>
    </row>
    <row r="336" spans="12:19" x14ac:dyDescent="0.15">
      <c r="L336" s="26"/>
      <c r="O336" s="9">
        <v>2013</v>
      </c>
      <c r="S336">
        <v>0</v>
      </c>
    </row>
    <row r="337" spans="12:19" x14ac:dyDescent="0.15">
      <c r="L337" s="26"/>
      <c r="O337" s="28">
        <v>2014</v>
      </c>
      <c r="S337">
        <v>0</v>
      </c>
    </row>
    <row r="338" spans="12:19" x14ac:dyDescent="0.15">
      <c r="L338" s="26"/>
      <c r="O338" s="9">
        <v>2014</v>
      </c>
      <c r="S338">
        <v>0</v>
      </c>
    </row>
    <row r="339" spans="12:19" x14ac:dyDescent="0.15">
      <c r="L339" s="26"/>
      <c r="O339" s="28">
        <v>2015</v>
      </c>
      <c r="S339">
        <v>0</v>
      </c>
    </row>
    <row r="340" spans="12:19" x14ac:dyDescent="0.15">
      <c r="L340" s="26"/>
      <c r="O340" s="9">
        <v>2015</v>
      </c>
      <c r="S340">
        <v>0</v>
      </c>
    </row>
    <row r="341" spans="12:19" x14ac:dyDescent="0.15">
      <c r="L341" s="26"/>
      <c r="O341" s="28">
        <v>2015</v>
      </c>
      <c r="S341">
        <v>0</v>
      </c>
    </row>
    <row r="342" spans="12:19" x14ac:dyDescent="0.15">
      <c r="L342" s="26"/>
      <c r="O342" s="9">
        <v>2015</v>
      </c>
      <c r="S342">
        <v>0</v>
      </c>
    </row>
    <row r="343" spans="12:19" x14ac:dyDescent="0.15">
      <c r="L343" s="26"/>
      <c r="O343" s="9"/>
    </row>
    <row r="344" spans="12:19" x14ac:dyDescent="0.15">
      <c r="L344" s="26"/>
      <c r="O344" s="28"/>
    </row>
    <row r="345" spans="12:19" x14ac:dyDescent="0.15">
      <c r="L345" s="26"/>
      <c r="O345" s="28"/>
    </row>
    <row r="346" spans="12:19" x14ac:dyDescent="0.15">
      <c r="L346" s="26"/>
      <c r="O346" s="28"/>
    </row>
    <row r="347" spans="12:19" x14ac:dyDescent="0.15">
      <c r="L347" s="26"/>
      <c r="O347" s="9"/>
    </row>
    <row r="348" spans="12:19" x14ac:dyDescent="0.15">
      <c r="L348" s="26"/>
      <c r="O348" s="28"/>
    </row>
    <row r="349" spans="12:19" x14ac:dyDescent="0.15">
      <c r="L349" s="26"/>
      <c r="O349" s="28"/>
    </row>
    <row r="350" spans="12:19" x14ac:dyDescent="0.15">
      <c r="L350" s="26"/>
      <c r="O350" s="28"/>
    </row>
    <row r="351" spans="12:19" x14ac:dyDescent="0.15">
      <c r="L351" s="26"/>
      <c r="O351" s="9"/>
    </row>
    <row r="352" spans="12:19" x14ac:dyDescent="0.15">
      <c r="L352" s="26"/>
      <c r="O352" s="28"/>
    </row>
    <row r="353" spans="12:15" x14ac:dyDescent="0.15">
      <c r="L353" s="26"/>
      <c r="O353" s="9"/>
    </row>
    <row r="354" spans="12:15" x14ac:dyDescent="0.15">
      <c r="L354" s="26"/>
      <c r="O354" s="28"/>
    </row>
    <row r="355" spans="12:15" x14ac:dyDescent="0.15">
      <c r="L355" s="26"/>
      <c r="O355" s="9"/>
    </row>
    <row r="356" spans="12:15" x14ac:dyDescent="0.15">
      <c r="L356" s="26"/>
      <c r="O356" s="28"/>
    </row>
    <row r="357" spans="12:15" x14ac:dyDescent="0.15">
      <c r="L357" s="26"/>
      <c r="O357" s="28"/>
    </row>
    <row r="358" spans="12:15" x14ac:dyDescent="0.15">
      <c r="L358" s="26"/>
      <c r="O358" s="28"/>
    </row>
    <row r="359" spans="12:15" x14ac:dyDescent="0.15">
      <c r="L359" s="26"/>
      <c r="O359" s="9"/>
    </row>
    <row r="360" spans="12:15" x14ac:dyDescent="0.15">
      <c r="L360" s="26"/>
    </row>
    <row r="361" spans="12:15" x14ac:dyDescent="0.15">
      <c r="L361" s="26"/>
    </row>
    <row r="362" spans="12:15" x14ac:dyDescent="0.15">
      <c r="L362" s="26"/>
    </row>
    <row r="363" spans="12:15" x14ac:dyDescent="0.15">
      <c r="L363" s="26"/>
    </row>
    <row r="364" spans="12:15" x14ac:dyDescent="0.15">
      <c r="L364" s="26"/>
    </row>
    <row r="365" spans="12:15" x14ac:dyDescent="0.15">
      <c r="L365" s="26"/>
    </row>
    <row r="366" spans="12:15" x14ac:dyDescent="0.15">
      <c r="L366" s="26"/>
    </row>
    <row r="367" spans="12:15" x14ac:dyDescent="0.15">
      <c r="L367" s="26"/>
    </row>
    <row r="368" spans="12:15" x14ac:dyDescent="0.15">
      <c r="L368" s="26"/>
    </row>
    <row r="369" spans="12:12" x14ac:dyDescent="0.15">
      <c r="L369" s="26"/>
    </row>
    <row r="370" spans="12:12" x14ac:dyDescent="0.15">
      <c r="L370" s="26"/>
    </row>
    <row r="371" spans="12:12" x14ac:dyDescent="0.15">
      <c r="L371" s="26"/>
    </row>
  </sheetData>
  <sortState ref="O4:O342">
    <sortCondition ref="O4:O342"/>
  </sortState>
  <mergeCells count="16">
    <mergeCell ref="L1:O1"/>
    <mergeCell ref="P1:S1"/>
    <mergeCell ref="J3:K4"/>
    <mergeCell ref="A1:K1"/>
    <mergeCell ref="G37:H37"/>
    <mergeCell ref="A39:H41"/>
    <mergeCell ref="X7:Y8"/>
    <mergeCell ref="E12:F13"/>
    <mergeCell ref="J12:K13"/>
    <mergeCell ref="E21:F22"/>
    <mergeCell ref="J21:K22"/>
    <mergeCell ref="F32:F33"/>
    <mergeCell ref="G32:H33"/>
    <mergeCell ref="G34:H34"/>
    <mergeCell ref="G35:H35"/>
    <mergeCell ref="G36:H36"/>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44A8C-9815-604C-A735-AA688C97DCDC}">
  <dimension ref="A1:Q170"/>
  <sheetViews>
    <sheetView zoomScale="200" zoomScaleNormal="200" workbookViewId="0">
      <selection sqref="A1:K1"/>
    </sheetView>
  </sheetViews>
  <sheetFormatPr baseColWidth="10" defaultRowHeight="13" x14ac:dyDescent="0.15"/>
  <cols>
    <col min="2" max="2" width="11.1640625" bestFit="1" customWidth="1"/>
    <col min="3" max="3" width="12.1640625" bestFit="1" customWidth="1"/>
    <col min="4" max="4" width="11.1640625" bestFit="1" customWidth="1"/>
    <col min="5" max="6" width="12.33203125" bestFit="1" customWidth="1"/>
    <col min="10" max="10" width="12.33203125" bestFit="1" customWidth="1"/>
    <col min="15" max="17" width="8" customWidth="1"/>
  </cols>
  <sheetData>
    <row r="1" spans="1:14" ht="16" x14ac:dyDescent="0.2">
      <c r="A1" s="62" t="s">
        <v>1247</v>
      </c>
      <c r="B1" s="62"/>
      <c r="C1" s="62"/>
      <c r="D1" s="62"/>
      <c r="E1" s="62"/>
      <c r="F1" s="62"/>
      <c r="G1" s="62"/>
      <c r="H1" s="62"/>
      <c r="I1" s="62"/>
      <c r="J1" s="62"/>
      <c r="K1" s="62"/>
      <c r="L1" s="53" t="s">
        <v>1114</v>
      </c>
      <c r="M1" s="53"/>
      <c r="N1" s="60"/>
    </row>
    <row r="2" spans="1:14" x14ac:dyDescent="0.15">
      <c r="L2" s="19">
        <v>63017</v>
      </c>
      <c r="M2" s="19">
        <v>63123</v>
      </c>
      <c r="N2" s="19">
        <v>63011</v>
      </c>
    </row>
    <row r="3" spans="1:14" ht="16" x14ac:dyDescent="0.2">
      <c r="A3" s="39" t="s">
        <v>1194</v>
      </c>
      <c r="L3" s="12">
        <v>449000</v>
      </c>
      <c r="M3" s="12">
        <v>139000</v>
      </c>
      <c r="N3" s="12">
        <v>274900</v>
      </c>
    </row>
    <row r="4" spans="1:14" x14ac:dyDescent="0.15">
      <c r="L4" s="12">
        <v>520000</v>
      </c>
      <c r="M4" s="12">
        <v>215000</v>
      </c>
      <c r="N4" s="12">
        <v>289900</v>
      </c>
    </row>
    <row r="5" spans="1:14" x14ac:dyDescent="0.15">
      <c r="A5" s="19" t="s">
        <v>1160</v>
      </c>
      <c r="B5" s="19" t="s">
        <v>1192</v>
      </c>
      <c r="C5" s="19" t="s">
        <v>1193</v>
      </c>
      <c r="D5" s="19" t="s">
        <v>1149</v>
      </c>
      <c r="E5" s="19" t="s">
        <v>1195</v>
      </c>
      <c r="F5" s="19" t="s">
        <v>1197</v>
      </c>
      <c r="G5" s="19"/>
      <c r="H5" s="19"/>
      <c r="L5" s="12">
        <v>510000</v>
      </c>
      <c r="M5" s="12">
        <v>216900</v>
      </c>
      <c r="N5" s="12">
        <v>487900</v>
      </c>
    </row>
    <row r="6" spans="1:14" x14ac:dyDescent="0.15">
      <c r="A6" s="19">
        <v>63017</v>
      </c>
      <c r="B6" s="23">
        <f>AVERAGE(L3:L133)</f>
        <v>611989.09160305338</v>
      </c>
      <c r="C6">
        <f>_xlfn.STDEV.S(L3:L133)</f>
        <v>335219.52950785618</v>
      </c>
      <c r="D6">
        <f>COUNT(L3:L133)</f>
        <v>131</v>
      </c>
      <c r="E6">
        <f>C6^2</f>
        <v>112372132963.46846</v>
      </c>
      <c r="F6">
        <f>(D6-1)*E6</f>
        <v>14608377285250.9</v>
      </c>
      <c r="L6" s="12">
        <v>537900</v>
      </c>
      <c r="M6" s="12">
        <v>275000</v>
      </c>
      <c r="N6" s="12">
        <v>234900</v>
      </c>
    </row>
    <row r="7" spans="1:14" x14ac:dyDescent="0.15">
      <c r="A7" s="19">
        <v>63123</v>
      </c>
      <c r="B7" s="23">
        <f>AVERAGE(M3:M148)</f>
        <v>145329.95890410958</v>
      </c>
      <c r="C7">
        <f>_xlfn.STDEV.S(M3:M148)</f>
        <v>59470.956701033749</v>
      </c>
      <c r="D7">
        <f>COUNT(M3:M148)</f>
        <v>146</v>
      </c>
      <c r="E7">
        <f>C7^2</f>
        <v>3536794690.9362311</v>
      </c>
      <c r="F7">
        <f>(D7-1)*E7</f>
        <v>512835230185.75354</v>
      </c>
      <c r="L7" s="12">
        <v>519900</v>
      </c>
      <c r="M7" s="12">
        <v>89000</v>
      </c>
      <c r="N7" s="12">
        <v>345900</v>
      </c>
    </row>
    <row r="8" spans="1:14" x14ac:dyDescent="0.15">
      <c r="G8" s="61">
        <v>0.9</v>
      </c>
      <c r="H8" s="53"/>
      <c r="I8" s="53"/>
      <c r="J8" s="53"/>
      <c r="L8" s="12">
        <v>510000</v>
      </c>
      <c r="M8" s="12">
        <v>154900</v>
      </c>
      <c r="N8" s="12">
        <v>394800</v>
      </c>
    </row>
    <row r="9" spans="1:14" x14ac:dyDescent="0.15">
      <c r="B9" s="19" t="s">
        <v>1198</v>
      </c>
      <c r="C9" s="19" t="s">
        <v>1196</v>
      </c>
      <c r="D9" s="19" t="s">
        <v>1199</v>
      </c>
      <c r="E9" s="19" t="s">
        <v>1200</v>
      </c>
      <c r="F9" s="19" t="s">
        <v>1201</v>
      </c>
      <c r="G9" s="19" t="s">
        <v>1180</v>
      </c>
      <c r="H9" s="19" t="s">
        <v>1148</v>
      </c>
      <c r="I9" s="19" t="s">
        <v>1202</v>
      </c>
      <c r="J9" s="19" t="s">
        <v>1203</v>
      </c>
      <c r="L9" s="12">
        <v>259900</v>
      </c>
      <c r="M9" s="12">
        <v>109000</v>
      </c>
      <c r="N9" s="12">
        <v>389900</v>
      </c>
    </row>
    <row r="10" spans="1:14" x14ac:dyDescent="0.15">
      <c r="B10">
        <f>D6+D7-2</f>
        <v>275</v>
      </c>
      <c r="C10">
        <f>(F6+F7)/B10</f>
        <v>54986227328.860558</v>
      </c>
      <c r="D10" s="23">
        <f>B6-B7</f>
        <v>466659.13269894384</v>
      </c>
      <c r="E10">
        <f>((C10/D6)+(C10/D7))^(1/2)</f>
        <v>28219.854513325103</v>
      </c>
      <c r="F10">
        <f>D10/E10</f>
        <v>16.536553456666212</v>
      </c>
      <c r="G10">
        <v>0.1</v>
      </c>
      <c r="H10">
        <f>D6+D7-2</f>
        <v>275</v>
      </c>
      <c r="I10">
        <f>_xlfn.T.INV.2T(G10,H10)</f>
        <v>1.650413432556264</v>
      </c>
      <c r="J10">
        <f>_xlfn.T.DIST.2T(F10,H10)</f>
        <v>4.0505823069344228E-43</v>
      </c>
      <c r="L10" s="12">
        <v>289900</v>
      </c>
      <c r="M10" s="12">
        <v>155000</v>
      </c>
      <c r="N10" s="12">
        <v>354900</v>
      </c>
    </row>
    <row r="11" spans="1:14" x14ac:dyDescent="0.15">
      <c r="L11" s="12">
        <v>409900</v>
      </c>
      <c r="M11" s="12">
        <v>179900</v>
      </c>
      <c r="N11" s="12">
        <v>259900</v>
      </c>
    </row>
    <row r="12" spans="1:14" x14ac:dyDescent="0.15">
      <c r="B12" s="56" t="s">
        <v>1204</v>
      </c>
      <c r="C12" s="56"/>
      <c r="D12" s="56"/>
      <c r="E12" s="56"/>
      <c r="F12" s="56"/>
      <c r="G12" s="56"/>
      <c r="H12" s="56"/>
      <c r="L12" s="12">
        <v>649900</v>
      </c>
      <c r="M12" s="12">
        <v>129900</v>
      </c>
      <c r="N12" s="12">
        <v>255000</v>
      </c>
    </row>
    <row r="13" spans="1:14" x14ac:dyDescent="0.15">
      <c r="B13" s="56"/>
      <c r="C13" s="56"/>
      <c r="D13" s="56"/>
      <c r="E13" s="56"/>
      <c r="F13" s="56"/>
      <c r="G13" s="56"/>
      <c r="H13" s="56"/>
      <c r="L13" s="12">
        <v>815000</v>
      </c>
      <c r="M13" s="12">
        <v>126500</v>
      </c>
      <c r="N13" s="12">
        <v>379000</v>
      </c>
    </row>
    <row r="14" spans="1:14" x14ac:dyDescent="0.15">
      <c r="B14" s="57"/>
      <c r="C14" s="57"/>
      <c r="D14" s="57"/>
      <c r="E14" s="57"/>
      <c r="F14" s="57"/>
      <c r="G14" s="57"/>
      <c r="H14" s="57"/>
      <c r="L14" s="12">
        <v>825000</v>
      </c>
      <c r="M14" s="12">
        <v>199900</v>
      </c>
      <c r="N14" s="12">
        <v>639900</v>
      </c>
    </row>
    <row r="15" spans="1:14" x14ac:dyDescent="0.15">
      <c r="B15" s="57"/>
      <c r="C15" s="57"/>
      <c r="D15" s="57"/>
      <c r="E15" s="57"/>
      <c r="F15" s="57"/>
      <c r="G15" s="57"/>
      <c r="H15" s="57"/>
      <c r="L15" s="12">
        <v>925000</v>
      </c>
      <c r="M15" s="12">
        <v>164900</v>
      </c>
      <c r="N15" s="12">
        <v>204900</v>
      </c>
    </row>
    <row r="16" spans="1:14" x14ac:dyDescent="0.15">
      <c r="L16" s="12">
        <v>329900</v>
      </c>
      <c r="M16" s="12">
        <v>144900</v>
      </c>
      <c r="N16" s="12">
        <v>549900</v>
      </c>
    </row>
    <row r="17" spans="1:17" x14ac:dyDescent="0.15">
      <c r="L17" s="12">
        <v>298900</v>
      </c>
      <c r="M17" s="12">
        <v>145000</v>
      </c>
      <c r="N17" s="12">
        <v>205000</v>
      </c>
    </row>
    <row r="18" spans="1:17" x14ac:dyDescent="0.15">
      <c r="A18" s="19" t="s">
        <v>1160</v>
      </c>
      <c r="B18" s="19" t="s">
        <v>1192</v>
      </c>
      <c r="C18" s="19" t="s">
        <v>1193</v>
      </c>
      <c r="D18" s="19" t="s">
        <v>1149</v>
      </c>
      <c r="E18" s="19" t="s">
        <v>1195</v>
      </c>
      <c r="F18" s="19" t="s">
        <v>1197</v>
      </c>
      <c r="G18" s="19"/>
      <c r="H18" s="19"/>
      <c r="L18" s="12">
        <v>394444</v>
      </c>
      <c r="M18" s="12">
        <v>139700</v>
      </c>
      <c r="N18" s="12">
        <v>264900</v>
      </c>
    </row>
    <row r="19" spans="1:17" x14ac:dyDescent="0.15">
      <c r="A19" s="19">
        <v>63011</v>
      </c>
      <c r="B19" s="23">
        <f>AVERAGE(N3:N96)</f>
        <v>395187.26595744683</v>
      </c>
      <c r="C19">
        <f>_xlfn.STDEV.S(N3:N96)</f>
        <v>166322.77126391022</v>
      </c>
      <c r="D19">
        <f>COUNT(N3:N96)</f>
        <v>94</v>
      </c>
      <c r="E19">
        <f>C19^2</f>
        <v>27663264240.907001</v>
      </c>
      <c r="F19">
        <f>(D19-1)*E19</f>
        <v>2572683574404.3511</v>
      </c>
      <c r="L19" s="12">
        <v>1249900</v>
      </c>
      <c r="M19" s="12">
        <v>131000</v>
      </c>
      <c r="N19" s="12">
        <v>339900</v>
      </c>
    </row>
    <row r="20" spans="1:17" x14ac:dyDescent="0.15">
      <c r="A20" s="19">
        <v>63123</v>
      </c>
      <c r="B20" s="23">
        <f>AVERAGE(M16:M161)</f>
        <v>143332.8872180451</v>
      </c>
      <c r="C20">
        <f>_xlfn.STDEV.S(M16:M161)</f>
        <v>60028.249244866776</v>
      </c>
      <c r="D20">
        <f>COUNT(M16:M161)</f>
        <v>133</v>
      </c>
      <c r="E20">
        <f>C20^2</f>
        <v>3603390707.4038486</v>
      </c>
      <c r="F20">
        <f>(D20-1)*E20</f>
        <v>475647573377.30804</v>
      </c>
      <c r="L20" s="12">
        <v>339900</v>
      </c>
      <c r="M20" s="12">
        <v>93000</v>
      </c>
      <c r="N20" s="12">
        <v>349500</v>
      </c>
    </row>
    <row r="21" spans="1:17" x14ac:dyDescent="0.15">
      <c r="G21" s="61">
        <v>0.95</v>
      </c>
      <c r="H21" s="53"/>
      <c r="I21" s="53"/>
      <c r="J21" s="53"/>
      <c r="L21" s="12">
        <v>625000</v>
      </c>
      <c r="M21" s="12">
        <v>56500</v>
      </c>
      <c r="N21" s="12">
        <v>375000</v>
      </c>
    </row>
    <row r="22" spans="1:17" x14ac:dyDescent="0.15">
      <c r="B22" s="19" t="s">
        <v>1198</v>
      </c>
      <c r="C22" s="19" t="s">
        <v>1196</v>
      </c>
      <c r="D22" s="19" t="s">
        <v>1199</v>
      </c>
      <c r="E22" s="19" t="s">
        <v>1200</v>
      </c>
      <c r="F22" s="19" t="s">
        <v>1201</v>
      </c>
      <c r="G22" s="19" t="s">
        <v>1180</v>
      </c>
      <c r="H22" s="19" t="s">
        <v>1148</v>
      </c>
      <c r="I22" s="19" t="s">
        <v>1202</v>
      </c>
      <c r="J22" s="19" t="s">
        <v>1203</v>
      </c>
      <c r="L22" s="12">
        <v>469500</v>
      </c>
      <c r="M22" s="12">
        <v>159900</v>
      </c>
      <c r="N22" s="12">
        <v>954000</v>
      </c>
    </row>
    <row r="23" spans="1:17" x14ac:dyDescent="0.15">
      <c r="B23">
        <f>D19+D20-2</f>
        <v>225</v>
      </c>
      <c r="C23">
        <f>(F19+F20)/B23</f>
        <v>13548138434.585152</v>
      </c>
      <c r="D23" s="23">
        <f>B19-B20</f>
        <v>251854.37873940173</v>
      </c>
      <c r="E23">
        <f>((C23/D19)+(C23/D20))^(1/2)</f>
        <v>15684.222479884</v>
      </c>
      <c r="F23" s="37">
        <f>D23/E23</f>
        <v>16.057817278632765</v>
      </c>
      <c r="G23">
        <v>0.05</v>
      </c>
      <c r="H23">
        <f>D19+D20-2</f>
        <v>225</v>
      </c>
      <c r="I23">
        <f>_xlfn.T.INV.2T(G23,H23)</f>
        <v>1.9705633902926905</v>
      </c>
      <c r="J23">
        <f>_xlfn.T.DIST.2T(F23,H23)</f>
        <v>3.5582514448976457E-39</v>
      </c>
      <c r="L23" s="12">
        <v>472000</v>
      </c>
      <c r="M23" s="12">
        <v>279000</v>
      </c>
      <c r="N23" s="12">
        <v>405000</v>
      </c>
      <c r="O23" s="53" t="s">
        <v>1206</v>
      </c>
      <c r="P23" s="59"/>
      <c r="Q23" s="59"/>
    </row>
    <row r="24" spans="1:17" x14ac:dyDescent="0.15">
      <c r="L24" s="12">
        <v>579900</v>
      </c>
      <c r="M24" s="12">
        <v>120000</v>
      </c>
      <c r="N24" s="12">
        <v>719174</v>
      </c>
      <c r="O24" s="19">
        <v>63017</v>
      </c>
      <c r="P24" s="19">
        <v>63123</v>
      </c>
      <c r="Q24" s="19">
        <v>63011</v>
      </c>
    </row>
    <row r="25" spans="1:17" x14ac:dyDescent="0.15">
      <c r="B25" s="56" t="s">
        <v>1205</v>
      </c>
      <c r="C25" s="56"/>
      <c r="D25" s="56"/>
      <c r="E25" s="56"/>
      <c r="F25" s="56"/>
      <c r="G25" s="56"/>
      <c r="H25" s="56"/>
      <c r="L25" s="12">
        <v>375000</v>
      </c>
      <c r="M25" s="12">
        <v>99900</v>
      </c>
      <c r="N25" s="12">
        <v>239900</v>
      </c>
      <c r="O25">
        <v>1</v>
      </c>
      <c r="P25">
        <v>1</v>
      </c>
      <c r="Q25">
        <v>1</v>
      </c>
    </row>
    <row r="26" spans="1:17" x14ac:dyDescent="0.15">
      <c r="B26" s="56"/>
      <c r="C26" s="56"/>
      <c r="D26" s="56"/>
      <c r="E26" s="56"/>
      <c r="F26" s="56"/>
      <c r="G26" s="56"/>
      <c r="H26" s="56"/>
      <c r="L26" s="12">
        <v>474800</v>
      </c>
      <c r="M26" s="12">
        <v>150000</v>
      </c>
      <c r="N26" s="12">
        <v>207000</v>
      </c>
      <c r="O26">
        <v>1</v>
      </c>
      <c r="P26">
        <v>1</v>
      </c>
      <c r="Q26">
        <v>1</v>
      </c>
    </row>
    <row r="27" spans="1:17" x14ac:dyDescent="0.15">
      <c r="B27" s="57"/>
      <c r="C27" s="57"/>
      <c r="D27" s="57"/>
      <c r="E27" s="57"/>
      <c r="F27" s="57"/>
      <c r="G27" s="57"/>
      <c r="H27" s="57"/>
      <c r="L27" s="12">
        <v>439900</v>
      </c>
      <c r="M27" s="12">
        <v>139900</v>
      </c>
      <c r="N27" s="12">
        <v>342500</v>
      </c>
      <c r="O27">
        <v>1</v>
      </c>
      <c r="P27">
        <v>1</v>
      </c>
      <c r="Q27">
        <v>1</v>
      </c>
    </row>
    <row r="28" spans="1:17" x14ac:dyDescent="0.15">
      <c r="B28" s="57"/>
      <c r="C28" s="57"/>
      <c r="D28" s="57"/>
      <c r="E28" s="57"/>
      <c r="F28" s="57"/>
      <c r="G28" s="57"/>
      <c r="H28" s="57"/>
      <c r="L28" s="12">
        <v>225000</v>
      </c>
      <c r="M28" s="12">
        <v>169900</v>
      </c>
      <c r="N28" s="12">
        <v>274900</v>
      </c>
      <c r="O28">
        <v>1</v>
      </c>
      <c r="P28">
        <v>1</v>
      </c>
      <c r="Q28">
        <v>2</v>
      </c>
    </row>
    <row r="29" spans="1:17" x14ac:dyDescent="0.15">
      <c r="L29" s="12">
        <v>379900</v>
      </c>
      <c r="M29" s="12">
        <v>134900</v>
      </c>
      <c r="N29" s="12">
        <v>424900</v>
      </c>
      <c r="O29">
        <v>1</v>
      </c>
      <c r="P29">
        <v>1</v>
      </c>
      <c r="Q29">
        <v>2</v>
      </c>
    </row>
    <row r="30" spans="1:17" ht="16" x14ac:dyDescent="0.2">
      <c r="A30" s="39" t="s">
        <v>1207</v>
      </c>
      <c r="L30" s="12">
        <v>780000</v>
      </c>
      <c r="M30" s="12">
        <v>124900</v>
      </c>
      <c r="N30" s="12">
        <v>334900</v>
      </c>
      <c r="O30">
        <v>1</v>
      </c>
      <c r="P30">
        <v>1</v>
      </c>
      <c r="Q30">
        <v>2</v>
      </c>
    </row>
    <row r="31" spans="1:17" x14ac:dyDescent="0.15">
      <c r="L31" s="12">
        <v>669000</v>
      </c>
      <c r="M31" s="12">
        <v>229900</v>
      </c>
      <c r="N31" s="12">
        <v>258000</v>
      </c>
      <c r="O31">
        <v>1</v>
      </c>
      <c r="P31">
        <v>1</v>
      </c>
      <c r="Q31">
        <v>2</v>
      </c>
    </row>
    <row r="32" spans="1:17" x14ac:dyDescent="0.15">
      <c r="A32" s="19" t="s">
        <v>1160</v>
      </c>
      <c r="B32" s="19" t="s">
        <v>1192</v>
      </c>
      <c r="C32" s="19" t="s">
        <v>1193</v>
      </c>
      <c r="D32" s="19" t="s">
        <v>1149</v>
      </c>
      <c r="E32" s="19" t="s">
        <v>1195</v>
      </c>
      <c r="F32" s="19" t="s">
        <v>1197</v>
      </c>
      <c r="G32" s="19"/>
      <c r="H32" s="19"/>
      <c r="L32" s="12">
        <v>850000</v>
      </c>
      <c r="M32" s="12">
        <v>150000</v>
      </c>
      <c r="N32" s="12">
        <v>329900</v>
      </c>
      <c r="O32">
        <v>2</v>
      </c>
      <c r="P32">
        <v>1</v>
      </c>
      <c r="Q32">
        <v>3</v>
      </c>
    </row>
    <row r="33" spans="1:17" x14ac:dyDescent="0.15">
      <c r="A33" s="19">
        <v>63017</v>
      </c>
      <c r="B33" s="38">
        <f>AVERAGE(O25:O155)</f>
        <v>59.328244274809158</v>
      </c>
      <c r="C33">
        <f>_xlfn.STDEV.S(O25:O155)</f>
        <v>67.191625250597966</v>
      </c>
      <c r="D33">
        <f>COUNT(O25:O155)</f>
        <v>131</v>
      </c>
      <c r="E33">
        <f>C33^2</f>
        <v>4514.7145038167937</v>
      </c>
      <c r="F33">
        <f>(D33-1)*E33</f>
        <v>586912.88549618318</v>
      </c>
      <c r="L33" s="12">
        <v>759900</v>
      </c>
      <c r="M33" s="12">
        <v>49900</v>
      </c>
      <c r="N33" s="12">
        <v>359900</v>
      </c>
      <c r="O33">
        <v>2</v>
      </c>
      <c r="P33">
        <v>2</v>
      </c>
      <c r="Q33">
        <v>3</v>
      </c>
    </row>
    <row r="34" spans="1:17" x14ac:dyDescent="0.15">
      <c r="A34" s="19">
        <v>63123</v>
      </c>
      <c r="B34" s="38">
        <f>AVERAGE(P25:P170)</f>
        <v>50.821917808219176</v>
      </c>
      <c r="C34">
        <f>_xlfn.STDEV.S(P25:P170)</f>
        <v>70.796715775327513</v>
      </c>
      <c r="D34">
        <f>COUNT(P25:P170)</f>
        <v>146</v>
      </c>
      <c r="E34">
        <f>C34^2</f>
        <v>5012.1749645725076</v>
      </c>
      <c r="F34">
        <f>(D34-1)*E34</f>
        <v>726765.36986301362</v>
      </c>
      <c r="L34" s="12">
        <v>345000</v>
      </c>
      <c r="M34" s="12">
        <v>379900</v>
      </c>
      <c r="N34" s="12">
        <v>339000</v>
      </c>
      <c r="O34">
        <v>2</v>
      </c>
      <c r="P34">
        <v>2</v>
      </c>
      <c r="Q34">
        <v>3</v>
      </c>
    </row>
    <row r="35" spans="1:17" x14ac:dyDescent="0.15">
      <c r="G35" s="61">
        <v>0.9</v>
      </c>
      <c r="H35" s="53"/>
      <c r="I35" s="53"/>
      <c r="J35" s="53"/>
      <c r="L35" s="12">
        <v>276500</v>
      </c>
      <c r="M35" s="12">
        <v>164900</v>
      </c>
      <c r="N35" s="12">
        <v>284900</v>
      </c>
      <c r="O35">
        <v>2</v>
      </c>
      <c r="P35">
        <v>2</v>
      </c>
      <c r="Q35">
        <v>4</v>
      </c>
    </row>
    <row r="36" spans="1:17" x14ac:dyDescent="0.15">
      <c r="B36" s="19" t="s">
        <v>1198</v>
      </c>
      <c r="C36" s="19" t="s">
        <v>1196</v>
      </c>
      <c r="D36" s="19" t="s">
        <v>1199</v>
      </c>
      <c r="E36" s="19" t="s">
        <v>1200</v>
      </c>
      <c r="F36" s="19" t="s">
        <v>1201</v>
      </c>
      <c r="G36" s="19" t="s">
        <v>1180</v>
      </c>
      <c r="H36" s="19" t="s">
        <v>1148</v>
      </c>
      <c r="I36" s="19" t="s">
        <v>1202</v>
      </c>
      <c r="J36" s="19" t="s">
        <v>1203</v>
      </c>
      <c r="L36" s="12">
        <v>999990</v>
      </c>
      <c r="M36" s="12">
        <v>229900</v>
      </c>
      <c r="N36" s="12">
        <v>374900</v>
      </c>
      <c r="O36">
        <v>2</v>
      </c>
      <c r="P36">
        <v>2</v>
      </c>
      <c r="Q36">
        <v>4</v>
      </c>
    </row>
    <row r="37" spans="1:17" x14ac:dyDescent="0.15">
      <c r="B37">
        <f>D33+D34-2</f>
        <v>275</v>
      </c>
      <c r="C37">
        <f>(F33+F34)/B37</f>
        <v>4777.0118376698065</v>
      </c>
      <c r="D37" s="23">
        <f>B33-B34</f>
        <v>8.5063264665899823</v>
      </c>
      <c r="E37">
        <f>((C37/D33)+(C37/D34))^(1/2)</f>
        <v>8.3177520028536236</v>
      </c>
      <c r="F37" s="37">
        <f>D37/E37</f>
        <v>1.0226713255783129</v>
      </c>
      <c r="G37">
        <v>0.1</v>
      </c>
      <c r="H37">
        <f>D33+D34-2</f>
        <v>275</v>
      </c>
      <c r="I37">
        <f>_xlfn.T.INV.2T(G37,H37)</f>
        <v>1.650413432556264</v>
      </c>
      <c r="J37">
        <f>_xlfn.T.DIST.2T(F37,H37)</f>
        <v>0.307362052151883</v>
      </c>
      <c r="L37" s="12">
        <v>319900</v>
      </c>
      <c r="M37" s="12">
        <v>130000</v>
      </c>
      <c r="N37" s="12">
        <v>425000</v>
      </c>
      <c r="O37">
        <v>2</v>
      </c>
      <c r="P37">
        <v>2</v>
      </c>
      <c r="Q37">
        <v>5</v>
      </c>
    </row>
    <row r="38" spans="1:17" x14ac:dyDescent="0.15">
      <c r="L38" s="12">
        <v>325000</v>
      </c>
      <c r="M38" s="12">
        <v>129500</v>
      </c>
      <c r="N38" s="12">
        <v>399500</v>
      </c>
      <c r="O38">
        <v>3</v>
      </c>
      <c r="P38">
        <v>2</v>
      </c>
      <c r="Q38">
        <v>7</v>
      </c>
    </row>
    <row r="39" spans="1:17" x14ac:dyDescent="0.15">
      <c r="B39" s="56" t="s">
        <v>1208</v>
      </c>
      <c r="C39" s="56"/>
      <c r="D39" s="56"/>
      <c r="E39" s="56"/>
      <c r="F39" s="56"/>
      <c r="G39" s="56"/>
      <c r="H39" s="56"/>
      <c r="L39" s="12">
        <v>599000</v>
      </c>
      <c r="M39" s="12">
        <v>125000</v>
      </c>
      <c r="N39" s="12">
        <v>329900</v>
      </c>
      <c r="O39">
        <v>4</v>
      </c>
      <c r="P39">
        <v>2</v>
      </c>
      <c r="Q39">
        <v>8</v>
      </c>
    </row>
    <row r="40" spans="1:17" x14ac:dyDescent="0.15">
      <c r="B40" s="56"/>
      <c r="C40" s="56"/>
      <c r="D40" s="56"/>
      <c r="E40" s="56"/>
      <c r="F40" s="56"/>
      <c r="G40" s="56"/>
      <c r="H40" s="56"/>
      <c r="L40" s="12">
        <v>475000</v>
      </c>
      <c r="M40" s="12">
        <v>84000</v>
      </c>
      <c r="N40" s="12">
        <v>337900</v>
      </c>
      <c r="O40">
        <v>8</v>
      </c>
      <c r="P40">
        <v>2</v>
      </c>
      <c r="Q40">
        <v>8</v>
      </c>
    </row>
    <row r="41" spans="1:17" x14ac:dyDescent="0.15">
      <c r="B41" s="57"/>
      <c r="C41" s="57"/>
      <c r="D41" s="57"/>
      <c r="E41" s="57"/>
      <c r="F41" s="57"/>
      <c r="G41" s="57"/>
      <c r="H41" s="57"/>
      <c r="L41" s="12">
        <v>975000</v>
      </c>
      <c r="M41" s="12">
        <v>97500</v>
      </c>
      <c r="N41" s="12">
        <v>440000</v>
      </c>
      <c r="O41">
        <v>8</v>
      </c>
      <c r="P41">
        <v>3</v>
      </c>
      <c r="Q41">
        <v>11</v>
      </c>
    </row>
    <row r="42" spans="1:17" x14ac:dyDescent="0.15">
      <c r="B42" s="57"/>
      <c r="C42" s="57"/>
      <c r="D42" s="57"/>
      <c r="E42" s="57"/>
      <c r="F42" s="57"/>
      <c r="G42" s="57"/>
      <c r="H42" s="57"/>
      <c r="L42" s="12">
        <v>774500</v>
      </c>
      <c r="M42" s="12">
        <v>144900</v>
      </c>
      <c r="N42" s="12">
        <v>795000</v>
      </c>
      <c r="O42">
        <v>9</v>
      </c>
      <c r="P42">
        <v>3</v>
      </c>
      <c r="Q42">
        <v>12</v>
      </c>
    </row>
    <row r="43" spans="1:17" x14ac:dyDescent="0.15">
      <c r="L43" s="12">
        <v>425000</v>
      </c>
      <c r="M43" s="12">
        <v>139900</v>
      </c>
      <c r="N43" s="12">
        <v>398500</v>
      </c>
      <c r="O43">
        <v>9</v>
      </c>
      <c r="P43">
        <v>3</v>
      </c>
      <c r="Q43">
        <v>14</v>
      </c>
    </row>
    <row r="44" spans="1:17" x14ac:dyDescent="0.15">
      <c r="L44" s="12">
        <v>475000</v>
      </c>
      <c r="M44" s="12">
        <v>189900</v>
      </c>
      <c r="N44" s="12">
        <v>267000</v>
      </c>
      <c r="O44">
        <v>9</v>
      </c>
      <c r="P44">
        <v>3</v>
      </c>
      <c r="Q44">
        <v>15</v>
      </c>
    </row>
    <row r="45" spans="1:17" x14ac:dyDescent="0.15">
      <c r="A45" s="19" t="s">
        <v>1160</v>
      </c>
      <c r="B45" s="19" t="s">
        <v>1192</v>
      </c>
      <c r="C45" s="19" t="s">
        <v>1193</v>
      </c>
      <c r="D45" s="19" t="s">
        <v>1149</v>
      </c>
      <c r="E45" s="19" t="s">
        <v>1195</v>
      </c>
      <c r="F45" s="19" t="s">
        <v>1197</v>
      </c>
      <c r="G45" s="19"/>
      <c r="H45" s="19"/>
      <c r="L45" s="12">
        <v>349900</v>
      </c>
      <c r="M45" s="12">
        <v>124900</v>
      </c>
      <c r="N45" s="12">
        <v>285000</v>
      </c>
      <c r="O45">
        <v>9</v>
      </c>
      <c r="P45">
        <v>3</v>
      </c>
      <c r="Q45">
        <v>15</v>
      </c>
    </row>
    <row r="46" spans="1:17" x14ac:dyDescent="0.15">
      <c r="A46" s="19">
        <v>63011</v>
      </c>
      <c r="B46" s="38">
        <f>AVERAGE(Q25:Q118)</f>
        <v>60.063829787234042</v>
      </c>
      <c r="C46">
        <f>_xlfn.STDEV.S(Q25:Q118)</f>
        <v>71.154807530042433</v>
      </c>
      <c r="D46">
        <f>COUNT(Q25:Q118)</f>
        <v>94</v>
      </c>
      <c r="E46">
        <f>C46^2</f>
        <v>5063.0066346373833</v>
      </c>
      <c r="F46">
        <f>(D46-1)*E46</f>
        <v>470859.61702127667</v>
      </c>
      <c r="L46" s="12">
        <v>349900</v>
      </c>
      <c r="M46" s="12">
        <v>148900</v>
      </c>
      <c r="N46" s="12">
        <v>272000</v>
      </c>
      <c r="O46">
        <v>9</v>
      </c>
      <c r="P46">
        <v>4</v>
      </c>
      <c r="Q46">
        <v>15</v>
      </c>
    </row>
    <row r="47" spans="1:17" x14ac:dyDescent="0.15">
      <c r="A47" s="19">
        <v>63123</v>
      </c>
      <c r="B47" s="38">
        <f>B34</f>
        <v>50.821917808219176</v>
      </c>
      <c r="C47">
        <f>C34</f>
        <v>70.796715775327513</v>
      </c>
      <c r="D47">
        <f>D34</f>
        <v>146</v>
      </c>
      <c r="E47">
        <f>C47^2</f>
        <v>5012.1749645725076</v>
      </c>
      <c r="F47">
        <f>(D47-1)*E47</f>
        <v>726765.36986301362</v>
      </c>
      <c r="L47" s="12">
        <v>387950</v>
      </c>
      <c r="M47" s="12">
        <v>109900</v>
      </c>
      <c r="N47" s="12">
        <v>259900</v>
      </c>
      <c r="O47">
        <v>10</v>
      </c>
      <c r="P47">
        <v>4</v>
      </c>
      <c r="Q47">
        <v>16</v>
      </c>
    </row>
    <row r="48" spans="1:17" x14ac:dyDescent="0.15">
      <c r="G48" s="61">
        <v>0.95</v>
      </c>
      <c r="H48" s="53"/>
      <c r="I48" s="53"/>
      <c r="J48" s="53"/>
      <c r="L48" s="12">
        <v>529000</v>
      </c>
      <c r="M48" s="12">
        <v>239000</v>
      </c>
      <c r="N48" s="12">
        <v>249900</v>
      </c>
      <c r="O48">
        <v>10</v>
      </c>
      <c r="P48">
        <v>4</v>
      </c>
      <c r="Q48">
        <v>17</v>
      </c>
    </row>
    <row r="49" spans="2:17" x14ac:dyDescent="0.15">
      <c r="B49" s="19" t="s">
        <v>1198</v>
      </c>
      <c r="C49" s="19" t="s">
        <v>1196</v>
      </c>
      <c r="D49" s="19" t="s">
        <v>1199</v>
      </c>
      <c r="E49" s="19" t="s">
        <v>1200</v>
      </c>
      <c r="F49" s="19" t="s">
        <v>1201</v>
      </c>
      <c r="G49" s="19" t="s">
        <v>1180</v>
      </c>
      <c r="H49" s="19" t="s">
        <v>1148</v>
      </c>
      <c r="I49" s="19" t="s">
        <v>1202</v>
      </c>
      <c r="J49" s="19" t="s">
        <v>1203</v>
      </c>
      <c r="L49" s="12">
        <v>475000</v>
      </c>
      <c r="M49" s="12">
        <v>79900</v>
      </c>
      <c r="N49" s="12">
        <v>229989</v>
      </c>
      <c r="O49">
        <v>10</v>
      </c>
      <c r="P49">
        <v>4</v>
      </c>
      <c r="Q49">
        <v>17</v>
      </c>
    </row>
    <row r="50" spans="2:17" x14ac:dyDescent="0.15">
      <c r="B50">
        <f>D46+D47-2</f>
        <v>238</v>
      </c>
      <c r="C50">
        <f>(F46+F47)/B50</f>
        <v>5032.0377600180263</v>
      </c>
      <c r="D50" s="38">
        <f>B46-B47</f>
        <v>9.2419119790148656</v>
      </c>
      <c r="E50">
        <f>((C50/D46)+(C50/D47))^(1/2)</f>
        <v>9.3807424360150957</v>
      </c>
      <c r="F50" s="37">
        <f>D50/E50</f>
        <v>0.98520048301643759</v>
      </c>
      <c r="G50">
        <v>0.05</v>
      </c>
      <c r="H50">
        <f>D46+D47-2</f>
        <v>238</v>
      </c>
      <c r="I50">
        <f>_xlfn.T.INV.2T(G50,H50)</f>
        <v>1.9699815295299372</v>
      </c>
      <c r="J50">
        <f>_xlfn.T.DIST.2T(F50,H50)</f>
        <v>0.32552608937171901</v>
      </c>
      <c r="L50" s="12">
        <v>800000</v>
      </c>
      <c r="M50" s="12">
        <v>112500</v>
      </c>
      <c r="N50" s="12">
        <v>419000</v>
      </c>
      <c r="O50">
        <v>11</v>
      </c>
      <c r="P50">
        <v>5</v>
      </c>
      <c r="Q50">
        <v>17</v>
      </c>
    </row>
    <row r="51" spans="2:17" x14ac:dyDescent="0.15">
      <c r="L51" s="12">
        <v>859900</v>
      </c>
      <c r="M51" s="12">
        <v>159900</v>
      </c>
      <c r="N51" s="12">
        <v>845000</v>
      </c>
      <c r="O51">
        <v>11</v>
      </c>
      <c r="P51">
        <v>5</v>
      </c>
      <c r="Q51">
        <v>18</v>
      </c>
    </row>
    <row r="52" spans="2:17" x14ac:dyDescent="0.15">
      <c r="B52" s="56" t="s">
        <v>1209</v>
      </c>
      <c r="C52" s="56"/>
      <c r="D52" s="56"/>
      <c r="E52" s="56"/>
      <c r="F52" s="56"/>
      <c r="G52" s="56"/>
      <c r="H52" s="56"/>
      <c r="L52" s="12">
        <v>634900</v>
      </c>
      <c r="M52" s="12">
        <v>129900</v>
      </c>
      <c r="N52" s="12">
        <v>359900</v>
      </c>
      <c r="O52">
        <v>14</v>
      </c>
      <c r="P52">
        <v>5</v>
      </c>
      <c r="Q52">
        <v>18</v>
      </c>
    </row>
    <row r="53" spans="2:17" x14ac:dyDescent="0.15">
      <c r="B53" s="56"/>
      <c r="C53" s="56"/>
      <c r="D53" s="56"/>
      <c r="E53" s="56"/>
      <c r="F53" s="56"/>
      <c r="G53" s="56"/>
      <c r="H53" s="56"/>
      <c r="L53" s="12">
        <v>599000</v>
      </c>
      <c r="M53" s="12">
        <v>135000</v>
      </c>
      <c r="N53" s="12">
        <v>349900</v>
      </c>
      <c r="O53">
        <v>15</v>
      </c>
      <c r="P53">
        <v>8</v>
      </c>
      <c r="Q53">
        <v>18</v>
      </c>
    </row>
    <row r="54" spans="2:17" x14ac:dyDescent="0.15">
      <c r="B54" s="57"/>
      <c r="C54" s="57"/>
      <c r="D54" s="57"/>
      <c r="E54" s="57"/>
      <c r="F54" s="57"/>
      <c r="G54" s="57"/>
      <c r="H54" s="57"/>
      <c r="L54" s="12">
        <v>679900</v>
      </c>
      <c r="M54" s="12">
        <v>84900</v>
      </c>
      <c r="N54" s="12">
        <v>375000</v>
      </c>
      <c r="O54">
        <v>15</v>
      </c>
      <c r="P54">
        <v>8</v>
      </c>
      <c r="Q54">
        <v>18</v>
      </c>
    </row>
    <row r="55" spans="2:17" x14ac:dyDescent="0.15">
      <c r="B55" s="57"/>
      <c r="C55" s="57"/>
      <c r="D55" s="57"/>
      <c r="E55" s="57"/>
      <c r="F55" s="57"/>
      <c r="G55" s="57"/>
      <c r="H55" s="57"/>
      <c r="L55" s="12">
        <v>444900</v>
      </c>
      <c r="M55" s="12">
        <v>46900</v>
      </c>
      <c r="N55" s="12">
        <v>499900</v>
      </c>
      <c r="O55">
        <v>15</v>
      </c>
      <c r="P55">
        <v>8</v>
      </c>
      <c r="Q55">
        <v>19</v>
      </c>
    </row>
    <row r="56" spans="2:17" x14ac:dyDescent="0.15">
      <c r="L56" s="12">
        <v>849000</v>
      </c>
      <c r="M56" s="12">
        <v>175000</v>
      </c>
      <c r="N56" s="12">
        <v>200000</v>
      </c>
      <c r="O56">
        <v>16</v>
      </c>
      <c r="P56">
        <v>8</v>
      </c>
      <c r="Q56">
        <v>19</v>
      </c>
    </row>
    <row r="57" spans="2:17" x14ac:dyDescent="0.15">
      <c r="L57" s="12">
        <v>314900</v>
      </c>
      <c r="M57" s="12">
        <v>159900</v>
      </c>
      <c r="N57" s="12">
        <v>419500</v>
      </c>
      <c r="O57">
        <v>16</v>
      </c>
      <c r="P57">
        <v>8</v>
      </c>
      <c r="Q57">
        <v>19</v>
      </c>
    </row>
    <row r="58" spans="2:17" x14ac:dyDescent="0.15">
      <c r="L58" s="12">
        <v>749900</v>
      </c>
      <c r="M58" s="12">
        <v>144900</v>
      </c>
      <c r="N58" s="12">
        <v>204900</v>
      </c>
      <c r="O58">
        <v>16</v>
      </c>
      <c r="P58">
        <v>8</v>
      </c>
      <c r="Q58">
        <v>22</v>
      </c>
    </row>
    <row r="59" spans="2:17" x14ac:dyDescent="0.15">
      <c r="L59" s="12">
        <v>310000</v>
      </c>
      <c r="M59" s="12">
        <v>142000</v>
      </c>
      <c r="N59" s="12">
        <v>369900</v>
      </c>
      <c r="O59">
        <v>16</v>
      </c>
      <c r="P59">
        <v>8</v>
      </c>
      <c r="Q59">
        <v>23</v>
      </c>
    </row>
    <row r="60" spans="2:17" x14ac:dyDescent="0.15">
      <c r="L60" s="12">
        <v>575000</v>
      </c>
      <c r="M60" s="12">
        <v>139900</v>
      </c>
      <c r="N60" s="12">
        <v>189900</v>
      </c>
      <c r="O60">
        <v>16</v>
      </c>
      <c r="P60">
        <v>8</v>
      </c>
      <c r="Q60">
        <v>23</v>
      </c>
    </row>
    <row r="61" spans="2:17" x14ac:dyDescent="0.15">
      <c r="L61" s="12">
        <v>575000</v>
      </c>
      <c r="M61" s="12">
        <v>149900</v>
      </c>
      <c r="N61" s="12">
        <v>350000</v>
      </c>
      <c r="O61">
        <v>16</v>
      </c>
      <c r="P61">
        <v>9</v>
      </c>
      <c r="Q61">
        <v>24</v>
      </c>
    </row>
    <row r="62" spans="2:17" x14ac:dyDescent="0.15">
      <c r="L62" s="12">
        <v>369900</v>
      </c>
      <c r="M62" s="12">
        <v>124900</v>
      </c>
      <c r="N62" s="12">
        <v>254900</v>
      </c>
      <c r="O62">
        <v>17</v>
      </c>
      <c r="P62">
        <v>9</v>
      </c>
      <c r="Q62">
        <v>24</v>
      </c>
    </row>
    <row r="63" spans="2:17" x14ac:dyDescent="0.15">
      <c r="L63" s="12">
        <v>1699000</v>
      </c>
      <c r="M63" s="12">
        <v>109900</v>
      </c>
      <c r="N63" s="12">
        <v>329900</v>
      </c>
      <c r="O63">
        <v>18</v>
      </c>
      <c r="P63">
        <v>9</v>
      </c>
      <c r="Q63">
        <v>27</v>
      </c>
    </row>
    <row r="64" spans="2:17" x14ac:dyDescent="0.15">
      <c r="L64" s="12">
        <v>429900</v>
      </c>
      <c r="M64" s="12">
        <v>119900</v>
      </c>
      <c r="N64" s="12">
        <v>389900</v>
      </c>
      <c r="O64">
        <v>19</v>
      </c>
      <c r="P64">
        <v>9</v>
      </c>
      <c r="Q64">
        <v>32</v>
      </c>
    </row>
    <row r="65" spans="12:17" x14ac:dyDescent="0.15">
      <c r="L65" s="12">
        <v>459000</v>
      </c>
      <c r="M65" s="12">
        <v>135000</v>
      </c>
      <c r="N65" s="12">
        <v>529900</v>
      </c>
      <c r="O65">
        <v>22</v>
      </c>
      <c r="P65">
        <v>9</v>
      </c>
      <c r="Q65">
        <v>36</v>
      </c>
    </row>
    <row r="66" spans="12:17" x14ac:dyDescent="0.15">
      <c r="L66" s="12">
        <v>369900</v>
      </c>
      <c r="M66" s="12">
        <v>82000</v>
      </c>
      <c r="N66" s="12">
        <v>635000</v>
      </c>
      <c r="O66">
        <v>22</v>
      </c>
      <c r="P66">
        <v>9</v>
      </c>
      <c r="Q66">
        <v>37</v>
      </c>
    </row>
    <row r="67" spans="12:17" x14ac:dyDescent="0.15">
      <c r="L67" s="12">
        <v>549900</v>
      </c>
      <c r="M67" s="12">
        <v>179900</v>
      </c>
      <c r="N67" s="12">
        <v>256780</v>
      </c>
      <c r="O67">
        <v>23</v>
      </c>
      <c r="P67">
        <v>10</v>
      </c>
      <c r="Q67">
        <v>39</v>
      </c>
    </row>
    <row r="68" spans="12:17" x14ac:dyDescent="0.15">
      <c r="L68" s="12">
        <v>609000</v>
      </c>
      <c r="M68" s="12">
        <v>129900</v>
      </c>
      <c r="N68" s="12">
        <v>410000</v>
      </c>
      <c r="O68">
        <v>23</v>
      </c>
      <c r="P68">
        <v>10</v>
      </c>
      <c r="Q68">
        <v>39</v>
      </c>
    </row>
    <row r="69" spans="12:17" x14ac:dyDescent="0.15">
      <c r="L69" s="12">
        <v>339000</v>
      </c>
      <c r="M69" s="12">
        <v>399900</v>
      </c>
      <c r="N69" s="12">
        <v>415000</v>
      </c>
      <c r="O69">
        <v>23</v>
      </c>
      <c r="P69">
        <v>10</v>
      </c>
      <c r="Q69">
        <v>39</v>
      </c>
    </row>
    <row r="70" spans="12:17" x14ac:dyDescent="0.15">
      <c r="L70" s="12">
        <v>774900</v>
      </c>
      <c r="M70" s="12">
        <v>298900</v>
      </c>
      <c r="N70" s="12">
        <v>469000</v>
      </c>
      <c r="O70">
        <v>24</v>
      </c>
      <c r="P70">
        <v>10</v>
      </c>
      <c r="Q70">
        <v>43</v>
      </c>
    </row>
    <row r="71" spans="12:17" x14ac:dyDescent="0.15">
      <c r="L71" s="12">
        <v>479900</v>
      </c>
      <c r="M71" s="12">
        <v>144900</v>
      </c>
      <c r="N71" s="12">
        <v>369900</v>
      </c>
      <c r="O71">
        <v>24</v>
      </c>
      <c r="P71">
        <v>11</v>
      </c>
      <c r="Q71">
        <v>44</v>
      </c>
    </row>
    <row r="72" spans="12:17" x14ac:dyDescent="0.15">
      <c r="L72" s="12">
        <v>285000</v>
      </c>
      <c r="M72" s="12">
        <v>149900</v>
      </c>
      <c r="N72" s="12">
        <v>198900</v>
      </c>
      <c r="O72">
        <v>24</v>
      </c>
      <c r="P72">
        <v>11</v>
      </c>
      <c r="Q72">
        <v>44</v>
      </c>
    </row>
    <row r="73" spans="12:17" x14ac:dyDescent="0.15">
      <c r="L73" s="12">
        <v>575000</v>
      </c>
      <c r="M73" s="12">
        <v>82500</v>
      </c>
      <c r="N73" s="12">
        <v>309000</v>
      </c>
      <c r="O73">
        <v>28</v>
      </c>
      <c r="P73">
        <v>11</v>
      </c>
      <c r="Q73">
        <v>45</v>
      </c>
    </row>
    <row r="74" spans="12:17" x14ac:dyDescent="0.15">
      <c r="L74" s="12">
        <v>459000</v>
      </c>
      <c r="M74" s="12">
        <v>200000</v>
      </c>
      <c r="N74" s="12">
        <v>370000</v>
      </c>
      <c r="O74">
        <v>29</v>
      </c>
      <c r="P74">
        <v>12</v>
      </c>
      <c r="Q74">
        <v>45</v>
      </c>
    </row>
    <row r="75" spans="12:17" x14ac:dyDescent="0.15">
      <c r="L75" s="12">
        <v>395000</v>
      </c>
      <c r="M75" s="12">
        <v>123900</v>
      </c>
      <c r="N75" s="12">
        <v>589000</v>
      </c>
      <c r="O75">
        <v>29</v>
      </c>
      <c r="P75">
        <v>12</v>
      </c>
      <c r="Q75">
        <v>46</v>
      </c>
    </row>
    <row r="76" spans="12:17" x14ac:dyDescent="0.15">
      <c r="L76" s="12">
        <v>599900</v>
      </c>
      <c r="M76" s="12">
        <v>109500</v>
      </c>
      <c r="N76" s="12">
        <v>249900</v>
      </c>
      <c r="O76">
        <v>30</v>
      </c>
      <c r="P76">
        <v>12</v>
      </c>
      <c r="Q76">
        <v>46</v>
      </c>
    </row>
    <row r="77" spans="12:17" x14ac:dyDescent="0.15">
      <c r="L77" s="12">
        <v>1725000</v>
      </c>
      <c r="M77" s="12">
        <v>124900</v>
      </c>
      <c r="N77" s="12">
        <v>348000</v>
      </c>
      <c r="O77">
        <v>30</v>
      </c>
      <c r="P77">
        <v>15</v>
      </c>
      <c r="Q77">
        <v>47</v>
      </c>
    </row>
    <row r="78" spans="12:17" x14ac:dyDescent="0.15">
      <c r="L78" s="12">
        <v>434900</v>
      </c>
      <c r="M78" s="12">
        <v>139900</v>
      </c>
      <c r="N78" s="12">
        <v>283300</v>
      </c>
      <c r="O78">
        <v>31</v>
      </c>
      <c r="P78">
        <v>15</v>
      </c>
      <c r="Q78">
        <v>50</v>
      </c>
    </row>
    <row r="79" spans="12:17" x14ac:dyDescent="0.15">
      <c r="L79" s="12">
        <v>999999</v>
      </c>
      <c r="M79" s="12">
        <v>149475</v>
      </c>
      <c r="N79" s="12">
        <v>519900</v>
      </c>
      <c r="O79">
        <v>31</v>
      </c>
      <c r="P79">
        <v>15</v>
      </c>
      <c r="Q79">
        <v>51</v>
      </c>
    </row>
    <row r="80" spans="12:17" x14ac:dyDescent="0.15">
      <c r="L80" s="12">
        <v>1999999</v>
      </c>
      <c r="M80" s="12">
        <v>42000</v>
      </c>
      <c r="N80" s="12">
        <v>997000</v>
      </c>
      <c r="O80">
        <v>32</v>
      </c>
      <c r="P80">
        <v>15</v>
      </c>
      <c r="Q80">
        <v>51</v>
      </c>
    </row>
    <row r="81" spans="12:17" x14ac:dyDescent="0.15">
      <c r="L81" s="12">
        <v>374900</v>
      </c>
      <c r="M81" s="12">
        <v>109900</v>
      </c>
      <c r="N81" s="12">
        <v>345000</v>
      </c>
      <c r="O81">
        <v>37</v>
      </c>
      <c r="P81">
        <v>17</v>
      </c>
      <c r="Q81">
        <v>51</v>
      </c>
    </row>
    <row r="82" spans="12:17" x14ac:dyDescent="0.15">
      <c r="L82" s="12">
        <v>579000</v>
      </c>
      <c r="M82" s="12">
        <v>38900</v>
      </c>
      <c r="N82" s="12">
        <v>469990</v>
      </c>
      <c r="O82">
        <v>37</v>
      </c>
      <c r="P82">
        <v>17</v>
      </c>
      <c r="Q82">
        <v>52</v>
      </c>
    </row>
    <row r="83" spans="12:17" x14ac:dyDescent="0.15">
      <c r="L83" s="12">
        <v>587000</v>
      </c>
      <c r="M83" s="12">
        <v>143900</v>
      </c>
      <c r="N83" s="12">
        <v>449990</v>
      </c>
      <c r="O83">
        <v>37</v>
      </c>
      <c r="P83">
        <v>17</v>
      </c>
      <c r="Q83">
        <v>52</v>
      </c>
    </row>
    <row r="84" spans="12:17" x14ac:dyDescent="0.15">
      <c r="L84" s="12">
        <v>425000</v>
      </c>
      <c r="M84" s="12">
        <v>97000</v>
      </c>
      <c r="N84" s="12">
        <v>609990</v>
      </c>
      <c r="O84">
        <v>37</v>
      </c>
      <c r="P84">
        <v>18</v>
      </c>
      <c r="Q84">
        <v>52</v>
      </c>
    </row>
    <row r="85" spans="12:17" x14ac:dyDescent="0.15">
      <c r="L85" s="12">
        <v>400000</v>
      </c>
      <c r="M85" s="12">
        <v>229900</v>
      </c>
      <c r="N85" s="12">
        <v>534990</v>
      </c>
      <c r="O85">
        <v>38</v>
      </c>
      <c r="P85">
        <v>18</v>
      </c>
      <c r="Q85">
        <v>53</v>
      </c>
    </row>
    <row r="86" spans="12:17" x14ac:dyDescent="0.15">
      <c r="L86" s="12">
        <v>560000</v>
      </c>
      <c r="M86" s="12">
        <v>279000</v>
      </c>
      <c r="N86" s="12">
        <v>499990</v>
      </c>
      <c r="O86">
        <v>38</v>
      </c>
      <c r="P86">
        <v>19</v>
      </c>
      <c r="Q86">
        <v>53</v>
      </c>
    </row>
    <row r="87" spans="12:17" x14ac:dyDescent="0.15">
      <c r="L87" s="12">
        <v>524900</v>
      </c>
      <c r="M87" s="12">
        <v>240000</v>
      </c>
      <c r="N87" s="12">
        <v>519990</v>
      </c>
      <c r="O87">
        <v>38</v>
      </c>
      <c r="P87">
        <v>19</v>
      </c>
      <c r="Q87">
        <v>55</v>
      </c>
    </row>
    <row r="88" spans="12:17" x14ac:dyDescent="0.15">
      <c r="L88" s="12">
        <v>419000</v>
      </c>
      <c r="M88" s="12">
        <v>214500</v>
      </c>
      <c r="N88" s="12">
        <v>359900</v>
      </c>
      <c r="O88">
        <v>40</v>
      </c>
      <c r="P88">
        <v>21</v>
      </c>
      <c r="Q88">
        <v>57</v>
      </c>
    </row>
    <row r="89" spans="12:17" x14ac:dyDescent="0.15">
      <c r="L89" s="12">
        <v>284500</v>
      </c>
      <c r="M89" s="12">
        <v>134900</v>
      </c>
      <c r="N89" s="12">
        <v>275000</v>
      </c>
      <c r="O89">
        <v>40</v>
      </c>
      <c r="P89">
        <v>22</v>
      </c>
      <c r="Q89">
        <v>58</v>
      </c>
    </row>
    <row r="90" spans="12:17" x14ac:dyDescent="0.15">
      <c r="L90" s="12">
        <v>518000</v>
      </c>
      <c r="M90" s="12">
        <v>125000</v>
      </c>
      <c r="N90" s="12">
        <v>875000</v>
      </c>
      <c r="O90">
        <v>42</v>
      </c>
      <c r="P90">
        <v>22</v>
      </c>
      <c r="Q90">
        <v>58</v>
      </c>
    </row>
    <row r="91" spans="12:17" x14ac:dyDescent="0.15">
      <c r="L91" s="12">
        <v>738000</v>
      </c>
      <c r="M91" s="12">
        <v>115000</v>
      </c>
      <c r="N91" s="12">
        <v>464535</v>
      </c>
      <c r="O91">
        <v>43</v>
      </c>
      <c r="P91">
        <v>22</v>
      </c>
      <c r="Q91">
        <v>59</v>
      </c>
    </row>
    <row r="92" spans="12:17" x14ac:dyDescent="0.15">
      <c r="L92" s="12">
        <v>789000</v>
      </c>
      <c r="M92" s="12">
        <v>142000</v>
      </c>
      <c r="N92" s="12">
        <v>369900</v>
      </c>
      <c r="O92">
        <v>43</v>
      </c>
      <c r="P92">
        <v>22</v>
      </c>
      <c r="Q92">
        <v>66</v>
      </c>
    </row>
    <row r="93" spans="12:17" x14ac:dyDescent="0.15">
      <c r="L93" s="12">
        <v>1149000</v>
      </c>
      <c r="M93" s="12">
        <v>129900</v>
      </c>
      <c r="N93" s="12">
        <v>279900</v>
      </c>
      <c r="O93">
        <v>43</v>
      </c>
      <c r="P93">
        <v>22</v>
      </c>
      <c r="Q93">
        <v>71</v>
      </c>
    </row>
    <row r="94" spans="12:17" x14ac:dyDescent="0.15">
      <c r="L94" s="12">
        <v>579900</v>
      </c>
      <c r="M94" s="12">
        <v>219900</v>
      </c>
      <c r="N94" s="12">
        <v>539885</v>
      </c>
      <c r="O94">
        <v>43</v>
      </c>
      <c r="P94">
        <v>22</v>
      </c>
      <c r="Q94">
        <v>74</v>
      </c>
    </row>
    <row r="95" spans="12:17" x14ac:dyDescent="0.15">
      <c r="L95" s="12">
        <v>599900</v>
      </c>
      <c r="M95" s="12">
        <v>265000</v>
      </c>
      <c r="N95" s="12">
        <v>695900</v>
      </c>
      <c r="O95">
        <v>43</v>
      </c>
      <c r="P95">
        <v>23</v>
      </c>
      <c r="Q95">
        <v>75</v>
      </c>
    </row>
    <row r="96" spans="12:17" x14ac:dyDescent="0.15">
      <c r="L96" s="12">
        <v>474900</v>
      </c>
      <c r="M96" s="12">
        <v>85500</v>
      </c>
      <c r="N96" s="12">
        <v>215000</v>
      </c>
      <c r="O96">
        <v>44</v>
      </c>
      <c r="P96">
        <v>24</v>
      </c>
      <c r="Q96">
        <v>80</v>
      </c>
    </row>
    <row r="97" spans="12:17" x14ac:dyDescent="0.15">
      <c r="L97" s="12">
        <v>299900</v>
      </c>
      <c r="M97" s="12">
        <v>132900</v>
      </c>
      <c r="N97" s="12"/>
      <c r="O97">
        <v>45</v>
      </c>
      <c r="P97">
        <v>25</v>
      </c>
      <c r="Q97">
        <v>85</v>
      </c>
    </row>
    <row r="98" spans="12:17" x14ac:dyDescent="0.15">
      <c r="L98" s="12">
        <v>425000</v>
      </c>
      <c r="M98" s="12">
        <v>116900</v>
      </c>
      <c r="N98" s="12"/>
      <c r="O98">
        <v>45</v>
      </c>
      <c r="P98">
        <v>25</v>
      </c>
      <c r="Q98">
        <v>94</v>
      </c>
    </row>
    <row r="99" spans="12:17" x14ac:dyDescent="0.15">
      <c r="L99" s="12">
        <v>295000</v>
      </c>
      <c r="M99" s="12">
        <v>55900</v>
      </c>
      <c r="N99" s="12"/>
      <c r="O99">
        <v>46</v>
      </c>
      <c r="P99">
        <v>25</v>
      </c>
      <c r="Q99">
        <v>103</v>
      </c>
    </row>
    <row r="100" spans="12:17" x14ac:dyDescent="0.15">
      <c r="L100" s="12">
        <v>487000</v>
      </c>
      <c r="M100" s="12">
        <v>104900</v>
      </c>
      <c r="N100" s="12"/>
      <c r="O100">
        <v>47</v>
      </c>
      <c r="P100">
        <v>25</v>
      </c>
      <c r="Q100">
        <v>106</v>
      </c>
    </row>
    <row r="101" spans="12:17" x14ac:dyDescent="0.15">
      <c r="L101" s="12">
        <v>362750</v>
      </c>
      <c r="M101" s="12">
        <v>119900</v>
      </c>
      <c r="N101" s="12"/>
      <c r="O101">
        <v>48</v>
      </c>
      <c r="P101">
        <v>26</v>
      </c>
      <c r="Q101">
        <v>106</v>
      </c>
    </row>
    <row r="102" spans="12:17" x14ac:dyDescent="0.15">
      <c r="L102" s="12">
        <v>409500</v>
      </c>
      <c r="M102" s="12">
        <v>149900</v>
      </c>
      <c r="N102" s="12"/>
      <c r="O102">
        <v>50</v>
      </c>
      <c r="P102">
        <v>28</v>
      </c>
      <c r="Q102">
        <v>107</v>
      </c>
    </row>
    <row r="103" spans="12:17" x14ac:dyDescent="0.15">
      <c r="L103" s="12">
        <v>719500</v>
      </c>
      <c r="M103" s="12">
        <v>205000</v>
      </c>
      <c r="N103" s="12"/>
      <c r="O103">
        <v>54</v>
      </c>
      <c r="P103">
        <v>29</v>
      </c>
      <c r="Q103">
        <v>108</v>
      </c>
    </row>
    <row r="104" spans="12:17" x14ac:dyDescent="0.15">
      <c r="L104" s="12">
        <v>799000</v>
      </c>
      <c r="M104" s="12">
        <v>129900</v>
      </c>
      <c r="N104" s="12"/>
      <c r="O104">
        <v>54</v>
      </c>
      <c r="P104">
        <v>30</v>
      </c>
      <c r="Q104">
        <v>116</v>
      </c>
    </row>
    <row r="105" spans="12:17" x14ac:dyDescent="0.15">
      <c r="L105" s="12">
        <v>520000</v>
      </c>
      <c r="M105" s="12">
        <v>99000</v>
      </c>
      <c r="N105" s="12"/>
      <c r="O105">
        <v>56</v>
      </c>
      <c r="P105">
        <v>30</v>
      </c>
      <c r="Q105">
        <v>116</v>
      </c>
    </row>
    <row r="106" spans="12:17" x14ac:dyDescent="0.15">
      <c r="L106" s="12">
        <v>529900</v>
      </c>
      <c r="M106" s="12">
        <v>134500</v>
      </c>
      <c r="N106" s="12"/>
      <c r="O106">
        <v>57</v>
      </c>
      <c r="P106">
        <v>31</v>
      </c>
      <c r="Q106">
        <v>116</v>
      </c>
    </row>
    <row r="107" spans="12:17" x14ac:dyDescent="0.15">
      <c r="L107" s="12">
        <v>250000</v>
      </c>
      <c r="M107" s="12">
        <v>134900</v>
      </c>
      <c r="N107" s="12"/>
      <c r="O107">
        <v>58</v>
      </c>
      <c r="P107">
        <v>36</v>
      </c>
      <c r="Q107">
        <v>116</v>
      </c>
    </row>
    <row r="108" spans="12:17" x14ac:dyDescent="0.15">
      <c r="L108" s="12">
        <v>594900</v>
      </c>
      <c r="M108" s="12">
        <v>214900</v>
      </c>
      <c r="N108" s="12"/>
      <c r="O108">
        <v>59</v>
      </c>
      <c r="P108">
        <v>36</v>
      </c>
      <c r="Q108">
        <v>116</v>
      </c>
    </row>
    <row r="109" spans="12:17" x14ac:dyDescent="0.15">
      <c r="L109" s="12">
        <v>552900</v>
      </c>
      <c r="M109" s="12">
        <v>124900</v>
      </c>
      <c r="N109" s="12"/>
      <c r="O109">
        <v>59</v>
      </c>
      <c r="P109">
        <v>37</v>
      </c>
      <c r="Q109">
        <v>116</v>
      </c>
    </row>
    <row r="110" spans="12:17" x14ac:dyDescent="0.15">
      <c r="L110" s="12">
        <v>399900</v>
      </c>
      <c r="M110" s="12">
        <v>114900</v>
      </c>
      <c r="N110" s="12"/>
      <c r="O110">
        <v>60</v>
      </c>
      <c r="P110">
        <v>37</v>
      </c>
      <c r="Q110">
        <v>120</v>
      </c>
    </row>
    <row r="111" spans="12:17" x14ac:dyDescent="0.15">
      <c r="L111" s="12">
        <v>570000</v>
      </c>
      <c r="M111" s="12">
        <v>118000</v>
      </c>
      <c r="N111" s="12"/>
      <c r="O111">
        <v>60</v>
      </c>
      <c r="P111">
        <v>37</v>
      </c>
      <c r="Q111">
        <v>142</v>
      </c>
    </row>
    <row r="112" spans="12:17" x14ac:dyDescent="0.15">
      <c r="L112" s="12">
        <v>450000</v>
      </c>
      <c r="M112" s="12">
        <v>159900</v>
      </c>
      <c r="N112" s="12"/>
      <c r="O112">
        <v>64</v>
      </c>
      <c r="P112">
        <v>41</v>
      </c>
      <c r="Q112">
        <v>154</v>
      </c>
    </row>
    <row r="113" spans="12:17" x14ac:dyDescent="0.15">
      <c r="L113" s="12">
        <v>399000</v>
      </c>
      <c r="M113" s="12">
        <v>114900</v>
      </c>
      <c r="N113" s="12"/>
      <c r="O113">
        <v>64</v>
      </c>
      <c r="P113">
        <v>43</v>
      </c>
      <c r="Q113">
        <v>200</v>
      </c>
    </row>
    <row r="114" spans="12:17" x14ac:dyDescent="0.15">
      <c r="L114" s="12">
        <v>1700000</v>
      </c>
      <c r="M114" s="12">
        <v>182000</v>
      </c>
      <c r="N114" s="12"/>
      <c r="O114">
        <v>71</v>
      </c>
      <c r="P114">
        <v>43</v>
      </c>
      <c r="Q114">
        <v>200</v>
      </c>
    </row>
    <row r="115" spans="12:17" x14ac:dyDescent="0.15">
      <c r="L115" s="12">
        <v>1450000</v>
      </c>
      <c r="M115" s="12">
        <v>102000</v>
      </c>
      <c r="N115" s="12"/>
      <c r="O115">
        <v>71</v>
      </c>
      <c r="P115">
        <v>44</v>
      </c>
      <c r="Q115">
        <v>233</v>
      </c>
    </row>
    <row r="116" spans="12:17" x14ac:dyDescent="0.15">
      <c r="L116" s="12">
        <v>792000</v>
      </c>
      <c r="M116" s="12">
        <v>108000</v>
      </c>
      <c r="N116" s="12"/>
      <c r="O116">
        <v>72</v>
      </c>
      <c r="P116">
        <v>44</v>
      </c>
      <c r="Q116">
        <v>276</v>
      </c>
    </row>
    <row r="117" spans="12:17" x14ac:dyDescent="0.15">
      <c r="L117" s="12">
        <v>479900</v>
      </c>
      <c r="M117" s="12">
        <v>129900</v>
      </c>
      <c r="N117" s="12"/>
      <c r="O117">
        <v>72</v>
      </c>
      <c r="P117">
        <v>45</v>
      </c>
      <c r="Q117">
        <v>283</v>
      </c>
    </row>
    <row r="118" spans="12:17" x14ac:dyDescent="0.15">
      <c r="L118" s="12">
        <v>329000</v>
      </c>
      <c r="M118" s="12">
        <v>77900</v>
      </c>
      <c r="N118" s="12"/>
      <c r="O118">
        <v>72</v>
      </c>
      <c r="P118">
        <v>46</v>
      </c>
      <c r="Q118">
        <v>456</v>
      </c>
    </row>
    <row r="119" spans="12:17" x14ac:dyDescent="0.15">
      <c r="L119" s="12">
        <v>799000</v>
      </c>
      <c r="M119" s="12">
        <v>139999</v>
      </c>
      <c r="N119" s="12"/>
      <c r="O119">
        <v>72</v>
      </c>
      <c r="P119">
        <v>50</v>
      </c>
    </row>
    <row r="120" spans="12:17" x14ac:dyDescent="0.15">
      <c r="L120" s="12">
        <v>809990</v>
      </c>
      <c r="M120" s="12">
        <v>94900</v>
      </c>
      <c r="N120" s="12"/>
      <c r="O120">
        <v>73</v>
      </c>
      <c r="P120">
        <v>50</v>
      </c>
    </row>
    <row r="121" spans="12:17" x14ac:dyDescent="0.15">
      <c r="L121" s="12">
        <v>694990</v>
      </c>
      <c r="M121" s="12">
        <v>124900</v>
      </c>
      <c r="N121" s="12"/>
      <c r="O121">
        <v>76</v>
      </c>
      <c r="P121">
        <v>50</v>
      </c>
    </row>
    <row r="122" spans="12:17" x14ac:dyDescent="0.15">
      <c r="L122" s="12">
        <v>679990</v>
      </c>
      <c r="M122" s="12">
        <v>109000</v>
      </c>
      <c r="N122" s="12"/>
      <c r="O122">
        <v>78</v>
      </c>
      <c r="P122">
        <v>53</v>
      </c>
    </row>
    <row r="123" spans="12:17" x14ac:dyDescent="0.15">
      <c r="L123" s="12">
        <v>659990</v>
      </c>
      <c r="M123" s="12">
        <v>127900</v>
      </c>
      <c r="N123" s="12"/>
      <c r="O123">
        <v>78</v>
      </c>
      <c r="P123">
        <v>53</v>
      </c>
    </row>
    <row r="124" spans="12:17" x14ac:dyDescent="0.15">
      <c r="L124" s="12">
        <v>649990</v>
      </c>
      <c r="M124" s="12">
        <v>147900</v>
      </c>
      <c r="N124" s="12"/>
      <c r="O124">
        <v>79</v>
      </c>
      <c r="P124">
        <v>56</v>
      </c>
    </row>
    <row r="125" spans="12:17" x14ac:dyDescent="0.15">
      <c r="L125" s="12">
        <v>634990</v>
      </c>
      <c r="M125" s="12">
        <v>234900</v>
      </c>
      <c r="N125" s="12"/>
      <c r="O125">
        <v>85</v>
      </c>
      <c r="P125">
        <v>57</v>
      </c>
    </row>
    <row r="126" spans="12:17" x14ac:dyDescent="0.15">
      <c r="L126" s="12">
        <v>1999999</v>
      </c>
      <c r="M126" s="12">
        <v>155000</v>
      </c>
      <c r="N126" s="12"/>
      <c r="O126">
        <v>88</v>
      </c>
      <c r="P126">
        <v>59</v>
      </c>
    </row>
    <row r="127" spans="12:17" x14ac:dyDescent="0.15">
      <c r="L127" s="12">
        <v>322000</v>
      </c>
      <c r="M127" s="12">
        <v>154900</v>
      </c>
      <c r="N127" s="12"/>
      <c r="O127">
        <v>89</v>
      </c>
      <c r="P127">
        <v>60</v>
      </c>
    </row>
    <row r="128" spans="12:17" x14ac:dyDescent="0.15">
      <c r="L128" s="12">
        <v>890000</v>
      </c>
      <c r="M128" s="12">
        <v>49900</v>
      </c>
      <c r="N128" s="12"/>
      <c r="O128">
        <v>92</v>
      </c>
      <c r="P128">
        <v>60</v>
      </c>
    </row>
    <row r="129" spans="12:16" x14ac:dyDescent="0.15">
      <c r="L129" s="12">
        <v>374900</v>
      </c>
      <c r="M129" s="12">
        <v>121900</v>
      </c>
      <c r="N129" s="12"/>
      <c r="O129">
        <v>92</v>
      </c>
      <c r="P129">
        <v>61</v>
      </c>
    </row>
    <row r="130" spans="12:16" x14ac:dyDescent="0.15">
      <c r="L130" s="12">
        <v>385000</v>
      </c>
      <c r="M130" s="12">
        <v>159900</v>
      </c>
      <c r="N130" s="12"/>
      <c r="O130">
        <v>93</v>
      </c>
      <c r="P130">
        <v>61</v>
      </c>
    </row>
    <row r="131" spans="12:16" x14ac:dyDescent="0.15">
      <c r="L131" s="12">
        <v>999000</v>
      </c>
      <c r="M131" s="12">
        <v>95000</v>
      </c>
      <c r="N131" s="12"/>
      <c r="O131">
        <v>95</v>
      </c>
      <c r="P131">
        <v>63</v>
      </c>
    </row>
    <row r="132" spans="12:16" x14ac:dyDescent="0.15">
      <c r="L132" s="12">
        <v>1295000</v>
      </c>
      <c r="M132" s="12">
        <v>110000</v>
      </c>
      <c r="N132" s="12"/>
      <c r="O132">
        <v>107</v>
      </c>
      <c r="P132">
        <v>64</v>
      </c>
    </row>
    <row r="133" spans="12:16" x14ac:dyDescent="0.15">
      <c r="L133" s="12">
        <v>1195000</v>
      </c>
      <c r="M133" s="12">
        <v>114900</v>
      </c>
      <c r="N133" s="12"/>
      <c r="O133">
        <v>107</v>
      </c>
      <c r="P133">
        <v>64</v>
      </c>
    </row>
    <row r="134" spans="12:16" x14ac:dyDescent="0.15">
      <c r="L134" s="12"/>
      <c r="M134" s="12">
        <v>129900</v>
      </c>
      <c r="N134" s="12"/>
      <c r="O134">
        <v>108</v>
      </c>
      <c r="P134">
        <v>67</v>
      </c>
    </row>
    <row r="135" spans="12:16" x14ac:dyDescent="0.15">
      <c r="L135" s="12"/>
      <c r="M135" s="12">
        <v>269900</v>
      </c>
      <c r="N135" s="12"/>
      <c r="O135">
        <v>113</v>
      </c>
      <c r="P135">
        <v>68</v>
      </c>
    </row>
    <row r="136" spans="12:16" x14ac:dyDescent="0.15">
      <c r="L136" s="12"/>
      <c r="M136" s="12">
        <v>113000</v>
      </c>
      <c r="N136" s="12"/>
      <c r="O136">
        <v>114</v>
      </c>
      <c r="P136">
        <v>71</v>
      </c>
    </row>
    <row r="137" spans="12:16" x14ac:dyDescent="0.15">
      <c r="L137" s="12"/>
      <c r="M137" s="12">
        <v>132500</v>
      </c>
      <c r="N137" s="12"/>
      <c r="O137">
        <v>116</v>
      </c>
      <c r="P137">
        <v>73</v>
      </c>
    </row>
    <row r="138" spans="12:16" x14ac:dyDescent="0.15">
      <c r="L138" s="12"/>
      <c r="M138" s="12">
        <v>104900</v>
      </c>
      <c r="N138" s="12"/>
      <c r="O138">
        <v>121</v>
      </c>
      <c r="P138">
        <v>75</v>
      </c>
    </row>
    <row r="139" spans="12:16" x14ac:dyDescent="0.15">
      <c r="L139" s="12"/>
      <c r="M139" s="12">
        <v>142500</v>
      </c>
      <c r="N139" s="12"/>
      <c r="O139">
        <v>127</v>
      </c>
      <c r="P139">
        <v>79</v>
      </c>
    </row>
    <row r="140" spans="12:16" x14ac:dyDescent="0.15">
      <c r="L140" s="12"/>
      <c r="M140" s="12">
        <v>130000</v>
      </c>
      <c r="N140" s="12"/>
      <c r="O140">
        <v>130</v>
      </c>
      <c r="P140">
        <v>80</v>
      </c>
    </row>
    <row r="141" spans="12:16" x14ac:dyDescent="0.15">
      <c r="L141" s="12"/>
      <c r="M141" s="12">
        <v>244900</v>
      </c>
      <c r="N141" s="12"/>
      <c r="O141">
        <v>134</v>
      </c>
      <c r="P141">
        <v>81</v>
      </c>
    </row>
    <row r="142" spans="12:16" x14ac:dyDescent="0.15">
      <c r="L142" s="12"/>
      <c r="M142" s="12">
        <v>119500</v>
      </c>
      <c r="N142" s="12"/>
      <c r="O142">
        <v>136</v>
      </c>
      <c r="P142">
        <v>81</v>
      </c>
    </row>
    <row r="143" spans="12:16" x14ac:dyDescent="0.15">
      <c r="L143" s="12"/>
      <c r="M143" s="12">
        <v>319900</v>
      </c>
      <c r="N143" s="12"/>
      <c r="O143">
        <v>136</v>
      </c>
      <c r="P143">
        <v>84</v>
      </c>
    </row>
    <row r="144" spans="12:16" x14ac:dyDescent="0.15">
      <c r="L144" s="12"/>
      <c r="M144" s="12">
        <v>136900</v>
      </c>
      <c r="N144" s="12"/>
      <c r="O144">
        <v>136</v>
      </c>
      <c r="P144">
        <v>88</v>
      </c>
    </row>
    <row r="145" spans="12:16" x14ac:dyDescent="0.15">
      <c r="L145" s="12"/>
      <c r="M145" s="12">
        <v>109900</v>
      </c>
      <c r="N145" s="12"/>
      <c r="O145">
        <v>136</v>
      </c>
      <c r="P145">
        <v>92</v>
      </c>
    </row>
    <row r="146" spans="12:16" x14ac:dyDescent="0.15">
      <c r="L146" s="12"/>
      <c r="M146" s="12">
        <v>114900</v>
      </c>
      <c r="N146" s="12"/>
      <c r="O146">
        <v>136</v>
      </c>
      <c r="P146">
        <v>93</v>
      </c>
    </row>
    <row r="147" spans="12:16" x14ac:dyDescent="0.15">
      <c r="L147" s="12"/>
      <c r="M147" s="12">
        <v>95500</v>
      </c>
      <c r="N147" s="12"/>
      <c r="O147">
        <v>136</v>
      </c>
      <c r="P147">
        <v>93</v>
      </c>
    </row>
    <row r="148" spans="12:16" x14ac:dyDescent="0.15">
      <c r="L148" s="12"/>
      <c r="M148" s="12">
        <v>92500</v>
      </c>
      <c r="N148" s="12"/>
      <c r="O148">
        <v>137</v>
      </c>
      <c r="P148">
        <v>94</v>
      </c>
    </row>
    <row r="149" spans="12:16" x14ac:dyDescent="0.15">
      <c r="O149">
        <v>163</v>
      </c>
      <c r="P149">
        <v>98</v>
      </c>
    </row>
    <row r="150" spans="12:16" x14ac:dyDescent="0.15">
      <c r="O150">
        <v>164</v>
      </c>
      <c r="P150">
        <v>107</v>
      </c>
    </row>
    <row r="151" spans="12:16" x14ac:dyDescent="0.15">
      <c r="O151">
        <v>199</v>
      </c>
      <c r="P151">
        <v>109</v>
      </c>
    </row>
    <row r="152" spans="12:16" x14ac:dyDescent="0.15">
      <c r="O152">
        <v>207</v>
      </c>
      <c r="P152">
        <v>109</v>
      </c>
    </row>
    <row r="153" spans="12:16" x14ac:dyDescent="0.15">
      <c r="O153">
        <v>285</v>
      </c>
      <c r="P153">
        <v>109</v>
      </c>
    </row>
    <row r="154" spans="12:16" x14ac:dyDescent="0.15">
      <c r="O154">
        <v>378</v>
      </c>
      <c r="P154">
        <v>110</v>
      </c>
    </row>
    <row r="155" spans="12:16" x14ac:dyDescent="0.15">
      <c r="O155">
        <v>456</v>
      </c>
      <c r="P155">
        <v>113</v>
      </c>
    </row>
    <row r="156" spans="12:16" x14ac:dyDescent="0.15">
      <c r="P156">
        <v>113</v>
      </c>
    </row>
    <row r="157" spans="12:16" x14ac:dyDescent="0.15">
      <c r="P157">
        <v>113</v>
      </c>
    </row>
    <row r="158" spans="12:16" x14ac:dyDescent="0.15">
      <c r="P158">
        <v>121</v>
      </c>
    </row>
    <row r="159" spans="12:16" x14ac:dyDescent="0.15">
      <c r="P159">
        <v>122</v>
      </c>
    </row>
    <row r="160" spans="12:16" x14ac:dyDescent="0.15">
      <c r="P160">
        <v>134</v>
      </c>
    </row>
    <row r="161" spans="16:16" x14ac:dyDescent="0.15">
      <c r="P161">
        <v>137</v>
      </c>
    </row>
    <row r="162" spans="16:16" x14ac:dyDescent="0.15">
      <c r="P162">
        <v>163</v>
      </c>
    </row>
    <row r="163" spans="16:16" x14ac:dyDescent="0.15">
      <c r="P163">
        <v>169</v>
      </c>
    </row>
    <row r="164" spans="16:16" x14ac:dyDescent="0.15">
      <c r="P164">
        <v>204</v>
      </c>
    </row>
    <row r="165" spans="16:16" x14ac:dyDescent="0.15">
      <c r="P165">
        <v>205</v>
      </c>
    </row>
    <row r="166" spans="16:16" x14ac:dyDescent="0.15">
      <c r="P166">
        <v>233</v>
      </c>
    </row>
    <row r="167" spans="16:16" x14ac:dyDescent="0.15">
      <c r="P167">
        <v>235</v>
      </c>
    </row>
    <row r="168" spans="16:16" x14ac:dyDescent="0.15">
      <c r="P168">
        <v>318</v>
      </c>
    </row>
    <row r="169" spans="16:16" x14ac:dyDescent="0.15">
      <c r="P169">
        <v>358</v>
      </c>
    </row>
    <row r="170" spans="16:16" x14ac:dyDescent="0.15">
      <c r="P170">
        <v>515</v>
      </c>
    </row>
  </sheetData>
  <mergeCells count="11">
    <mergeCell ref="A1:K1"/>
    <mergeCell ref="B12:H15"/>
    <mergeCell ref="L1:N1"/>
    <mergeCell ref="G21:J21"/>
    <mergeCell ref="G8:J8"/>
    <mergeCell ref="O23:Q23"/>
    <mergeCell ref="G35:J35"/>
    <mergeCell ref="B39:H42"/>
    <mergeCell ref="G48:J48"/>
    <mergeCell ref="B52:H55"/>
    <mergeCell ref="B25:H28"/>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E527-3AFF-6A48-8C7A-AEC7BB013566}">
  <dimension ref="A1:W417"/>
  <sheetViews>
    <sheetView zoomScale="200" zoomScaleNormal="200" workbookViewId="0">
      <selection sqref="A1:I1"/>
    </sheetView>
  </sheetViews>
  <sheetFormatPr baseColWidth="10" defaultRowHeight="13" x14ac:dyDescent="0.15"/>
  <cols>
    <col min="1" max="1" width="15.6640625" customWidth="1"/>
    <col min="3" max="3" width="12.1640625" bestFit="1" customWidth="1"/>
    <col min="4" max="4" width="11" bestFit="1" customWidth="1"/>
  </cols>
  <sheetData>
    <row r="1" spans="1:13" x14ac:dyDescent="0.15">
      <c r="A1" s="54" t="s">
        <v>1246</v>
      </c>
      <c r="B1" s="54"/>
      <c r="C1" s="54"/>
      <c r="D1" s="54"/>
      <c r="E1" s="54"/>
      <c r="F1" s="54"/>
      <c r="G1" s="54"/>
      <c r="H1" s="54"/>
      <c r="I1" s="54"/>
      <c r="K1" s="53" t="s">
        <v>1210</v>
      </c>
      <c r="L1" s="53"/>
      <c r="M1" s="53"/>
    </row>
    <row r="2" spans="1:13" x14ac:dyDescent="0.15">
      <c r="K2" s="19">
        <v>63011</v>
      </c>
      <c r="L2" s="19">
        <v>63017</v>
      </c>
      <c r="M2" s="19">
        <v>63123</v>
      </c>
    </row>
    <row r="3" spans="1:13" x14ac:dyDescent="0.15">
      <c r="A3" s="19" t="s">
        <v>1212</v>
      </c>
      <c r="B3" s="19" t="s">
        <v>1231</v>
      </c>
      <c r="G3" s="19" t="s">
        <v>1211</v>
      </c>
      <c r="K3" s="12">
        <v>189900</v>
      </c>
      <c r="L3" s="12">
        <v>89900</v>
      </c>
      <c r="M3" s="12">
        <v>38900</v>
      </c>
    </row>
    <row r="4" spans="1:13" x14ac:dyDescent="0.15">
      <c r="K4" s="12">
        <v>198900</v>
      </c>
      <c r="L4" s="12">
        <v>105900</v>
      </c>
      <c r="M4" s="12">
        <v>42000</v>
      </c>
    </row>
    <row r="5" spans="1:13" x14ac:dyDescent="0.15">
      <c r="A5" t="s">
        <v>1213</v>
      </c>
      <c r="K5" s="12">
        <v>204900</v>
      </c>
      <c r="L5" s="12">
        <v>119500</v>
      </c>
      <c r="M5" s="12">
        <v>46900</v>
      </c>
    </row>
    <row r="6" spans="1:13" x14ac:dyDescent="0.15">
      <c r="K6" s="12">
        <v>205000</v>
      </c>
      <c r="L6" s="12">
        <v>134900</v>
      </c>
      <c r="M6" s="12">
        <v>49900</v>
      </c>
    </row>
    <row r="7" spans="1:13" ht="14" thickBot="1" x14ac:dyDescent="0.2">
      <c r="A7" t="s">
        <v>1214</v>
      </c>
      <c r="K7" s="12">
        <v>207000</v>
      </c>
      <c r="L7" s="12">
        <v>149900</v>
      </c>
      <c r="M7" s="12">
        <v>55900</v>
      </c>
    </row>
    <row r="8" spans="1:13" x14ac:dyDescent="0.15">
      <c r="A8" s="17" t="s">
        <v>1215</v>
      </c>
      <c r="B8" s="17" t="s">
        <v>1216</v>
      </c>
      <c r="C8" s="17" t="s">
        <v>1217</v>
      </c>
      <c r="D8" s="17" t="s">
        <v>1218</v>
      </c>
      <c r="E8" s="17" t="s">
        <v>1219</v>
      </c>
      <c r="K8" s="12">
        <v>214900</v>
      </c>
      <c r="L8" s="12">
        <v>157000</v>
      </c>
      <c r="M8" s="12">
        <v>56500</v>
      </c>
    </row>
    <row r="9" spans="1:13" x14ac:dyDescent="0.15">
      <c r="A9" s="15">
        <v>63011</v>
      </c>
      <c r="B9" s="15">
        <v>94</v>
      </c>
      <c r="C9" s="41">
        <v>37927103</v>
      </c>
      <c r="D9" s="41">
        <v>403479.81914893619</v>
      </c>
      <c r="E9" s="15">
        <v>27954788614.665867</v>
      </c>
      <c r="K9" s="12">
        <v>225000</v>
      </c>
      <c r="L9" s="12">
        <v>174900</v>
      </c>
      <c r="M9" s="12">
        <v>65000</v>
      </c>
    </row>
    <row r="10" spans="1:13" x14ac:dyDescent="0.15">
      <c r="A10" s="15">
        <v>63017</v>
      </c>
      <c r="B10" s="15">
        <v>176</v>
      </c>
      <c r="C10" s="41">
        <v>103269014</v>
      </c>
      <c r="D10" s="41">
        <v>586755.76136363635</v>
      </c>
      <c r="E10" s="15">
        <v>113203900262.77701</v>
      </c>
      <c r="K10" s="12">
        <v>234900</v>
      </c>
      <c r="L10" s="12">
        <v>175000</v>
      </c>
      <c r="M10" s="12">
        <v>79900</v>
      </c>
    </row>
    <row r="11" spans="1:13" ht="14" thickBot="1" x14ac:dyDescent="0.2">
      <c r="A11" s="16">
        <v>63123</v>
      </c>
      <c r="B11" s="16">
        <v>146</v>
      </c>
      <c r="C11" s="42">
        <v>21642074</v>
      </c>
      <c r="D11" s="42">
        <v>148233.38356164383</v>
      </c>
      <c r="E11" s="16">
        <v>3683890943.5484171</v>
      </c>
      <c r="K11" s="12">
        <v>239900</v>
      </c>
      <c r="L11" s="12">
        <v>203000</v>
      </c>
      <c r="M11" s="12">
        <v>82000</v>
      </c>
    </row>
    <row r="12" spans="1:13" x14ac:dyDescent="0.15">
      <c r="K12" s="12">
        <v>239989</v>
      </c>
      <c r="L12" s="12">
        <v>210000</v>
      </c>
      <c r="M12" s="12">
        <v>82500</v>
      </c>
    </row>
    <row r="13" spans="1:13" x14ac:dyDescent="0.15">
      <c r="K13" s="12">
        <v>249900</v>
      </c>
      <c r="L13" s="12">
        <v>225000</v>
      </c>
      <c r="M13" s="12">
        <v>84000</v>
      </c>
    </row>
    <row r="14" spans="1:13" ht="14" thickBot="1" x14ac:dyDescent="0.2">
      <c r="A14" t="s">
        <v>1220</v>
      </c>
      <c r="K14" s="12">
        <v>255000</v>
      </c>
      <c r="L14" s="12">
        <v>234900</v>
      </c>
      <c r="M14" s="12">
        <v>84900</v>
      </c>
    </row>
    <row r="15" spans="1:13" x14ac:dyDescent="0.15">
      <c r="A15" s="17" t="s">
        <v>1221</v>
      </c>
      <c r="B15" s="17" t="s">
        <v>1222</v>
      </c>
      <c r="C15" s="17" t="s">
        <v>1223</v>
      </c>
      <c r="D15" s="17" t="s">
        <v>1224</v>
      </c>
      <c r="E15" s="17" t="s">
        <v>1225</v>
      </c>
      <c r="F15" s="17" t="s">
        <v>1226</v>
      </c>
      <c r="G15" s="17" t="s">
        <v>1227</v>
      </c>
      <c r="K15" s="12">
        <v>258000</v>
      </c>
      <c r="L15" s="12">
        <v>259000</v>
      </c>
      <c r="M15" s="12">
        <v>84900</v>
      </c>
    </row>
    <row r="16" spans="1:13" x14ac:dyDescent="0.15">
      <c r="A16" s="15" t="s">
        <v>1228</v>
      </c>
      <c r="B16" s="15">
        <v>15363538296223.875</v>
      </c>
      <c r="C16" s="15">
        <v>2</v>
      </c>
      <c r="D16" s="15">
        <v>7681769148111.9375</v>
      </c>
      <c r="E16" s="15">
        <v>138.27065368651736</v>
      </c>
      <c r="F16" s="15">
        <v>1.0739552970384548E-46</v>
      </c>
      <c r="G16" s="15">
        <v>3.0175675459618838</v>
      </c>
      <c r="K16" s="12">
        <v>259000</v>
      </c>
      <c r="L16" s="12">
        <v>259900</v>
      </c>
      <c r="M16" s="12">
        <v>89000</v>
      </c>
    </row>
    <row r="17" spans="1:13" x14ac:dyDescent="0.15">
      <c r="A17" s="15" t="s">
        <v>1229</v>
      </c>
      <c r="B17" s="15">
        <v>22944642073964.422</v>
      </c>
      <c r="C17" s="15">
        <v>413</v>
      </c>
      <c r="D17" s="15">
        <v>55556034077.395691</v>
      </c>
      <c r="E17" s="15"/>
      <c r="F17" s="15"/>
      <c r="G17" s="15"/>
      <c r="K17" s="12">
        <v>259000</v>
      </c>
      <c r="L17" s="12">
        <v>262500</v>
      </c>
      <c r="M17" s="12">
        <v>90000</v>
      </c>
    </row>
    <row r="18" spans="1:13" x14ac:dyDescent="0.15">
      <c r="A18" s="15"/>
      <c r="B18" s="15"/>
      <c r="C18" s="15"/>
      <c r="D18" s="15"/>
      <c r="E18" s="15"/>
      <c r="F18" s="15"/>
      <c r="G18" s="15"/>
      <c r="K18" s="12">
        <v>259900</v>
      </c>
      <c r="L18" s="12">
        <v>276500</v>
      </c>
      <c r="M18" s="12">
        <v>93000</v>
      </c>
    </row>
    <row r="19" spans="1:13" ht="14" thickBot="1" x14ac:dyDescent="0.2">
      <c r="A19" s="16" t="s">
        <v>1140</v>
      </c>
      <c r="B19" s="16">
        <v>38308180370188.297</v>
      </c>
      <c r="C19" s="16">
        <v>415</v>
      </c>
      <c r="D19" s="16"/>
      <c r="E19" s="16"/>
      <c r="F19" s="16"/>
      <c r="G19" s="16"/>
      <c r="K19" s="12">
        <v>264900</v>
      </c>
      <c r="L19" s="12">
        <v>280000</v>
      </c>
      <c r="M19" s="12">
        <v>95000</v>
      </c>
    </row>
    <row r="20" spans="1:13" x14ac:dyDescent="0.15">
      <c r="K20" s="12">
        <v>267800</v>
      </c>
      <c r="L20" s="12">
        <v>289900</v>
      </c>
      <c r="M20" s="12">
        <v>95500</v>
      </c>
    </row>
    <row r="21" spans="1:13" x14ac:dyDescent="0.15">
      <c r="A21" t="s">
        <v>1241</v>
      </c>
      <c r="K21" s="12">
        <v>272000</v>
      </c>
      <c r="L21" s="12">
        <v>295000</v>
      </c>
      <c r="M21" s="12">
        <v>97500</v>
      </c>
    </row>
    <row r="22" spans="1:13" x14ac:dyDescent="0.15">
      <c r="A22" t="s">
        <v>1240</v>
      </c>
      <c r="K22" s="12">
        <v>272000</v>
      </c>
      <c r="L22" s="12">
        <v>295000</v>
      </c>
      <c r="M22" s="12">
        <v>99000</v>
      </c>
    </row>
    <row r="23" spans="1:13" x14ac:dyDescent="0.15">
      <c r="A23" s="56" t="s">
        <v>1230</v>
      </c>
      <c r="B23" s="56"/>
      <c r="C23" s="56"/>
      <c r="D23" s="56"/>
      <c r="E23" s="56"/>
      <c r="F23" s="56"/>
      <c r="G23" s="56"/>
      <c r="K23" s="12">
        <v>274900</v>
      </c>
      <c r="L23" s="12">
        <v>298900</v>
      </c>
      <c r="M23" s="12">
        <v>99900</v>
      </c>
    </row>
    <row r="24" spans="1:13" x14ac:dyDescent="0.15">
      <c r="A24" s="56"/>
      <c r="B24" s="56"/>
      <c r="C24" s="56"/>
      <c r="D24" s="56"/>
      <c r="E24" s="56"/>
      <c r="F24" s="56"/>
      <c r="G24" s="56"/>
      <c r="K24" s="12">
        <v>275000</v>
      </c>
      <c r="L24" s="12">
        <v>300000</v>
      </c>
      <c r="M24" s="12">
        <v>99900</v>
      </c>
    </row>
    <row r="25" spans="1:13" x14ac:dyDescent="0.15">
      <c r="K25" s="12">
        <v>284900</v>
      </c>
      <c r="L25" s="12">
        <v>314900</v>
      </c>
      <c r="M25" s="12">
        <v>102000</v>
      </c>
    </row>
    <row r="26" spans="1:13" x14ac:dyDescent="0.15">
      <c r="K26" s="12">
        <v>284900</v>
      </c>
      <c r="L26" s="12">
        <v>314900</v>
      </c>
      <c r="M26" s="12">
        <v>104900</v>
      </c>
    </row>
    <row r="27" spans="1:13" x14ac:dyDescent="0.15">
      <c r="A27" s="19" t="s">
        <v>1232</v>
      </c>
      <c r="B27" s="19" t="s">
        <v>1231</v>
      </c>
      <c r="G27" s="19" t="s">
        <v>1233</v>
      </c>
      <c r="K27" s="12">
        <v>284900</v>
      </c>
      <c r="L27" s="12">
        <v>319900</v>
      </c>
      <c r="M27" s="12">
        <v>109000</v>
      </c>
    </row>
    <row r="28" spans="1:13" x14ac:dyDescent="0.15">
      <c r="K28" s="12">
        <v>289900</v>
      </c>
      <c r="L28" s="12">
        <v>320000</v>
      </c>
      <c r="M28" s="12">
        <v>109500</v>
      </c>
    </row>
    <row r="29" spans="1:13" x14ac:dyDescent="0.15">
      <c r="A29" t="s">
        <v>1213</v>
      </c>
      <c r="K29" s="12">
        <v>289900</v>
      </c>
      <c r="L29" s="12">
        <v>325000</v>
      </c>
      <c r="M29" s="12">
        <v>109900</v>
      </c>
    </row>
    <row r="30" spans="1:13" x14ac:dyDescent="0.15">
      <c r="K30" s="12">
        <v>295000</v>
      </c>
      <c r="L30" s="12">
        <v>325000</v>
      </c>
      <c r="M30" s="12">
        <v>109900</v>
      </c>
    </row>
    <row r="31" spans="1:13" ht="14" thickBot="1" x14ac:dyDescent="0.2">
      <c r="A31" t="s">
        <v>1214</v>
      </c>
      <c r="K31" s="12">
        <v>295000</v>
      </c>
      <c r="L31" s="12">
        <v>329900</v>
      </c>
      <c r="M31" s="12">
        <v>110000</v>
      </c>
    </row>
    <row r="32" spans="1:13" x14ac:dyDescent="0.15">
      <c r="A32" s="17" t="s">
        <v>1215</v>
      </c>
      <c r="B32" s="17" t="s">
        <v>1216</v>
      </c>
      <c r="C32" s="17" t="s">
        <v>1217</v>
      </c>
      <c r="D32" s="17" t="s">
        <v>1218</v>
      </c>
      <c r="E32" s="17" t="s">
        <v>1219</v>
      </c>
      <c r="K32" s="12">
        <v>300000</v>
      </c>
      <c r="L32" s="12">
        <v>329900</v>
      </c>
      <c r="M32" s="12">
        <v>110500</v>
      </c>
    </row>
    <row r="33" spans="1:23" x14ac:dyDescent="0.15">
      <c r="A33" s="15">
        <v>63011</v>
      </c>
      <c r="B33" s="15">
        <v>94</v>
      </c>
      <c r="C33" s="41">
        <v>37927103</v>
      </c>
      <c r="D33" s="41">
        <v>403479.81914893619</v>
      </c>
      <c r="E33" s="15">
        <v>27954788614.665867</v>
      </c>
      <c r="K33" s="12">
        <v>319900</v>
      </c>
      <c r="L33" s="12">
        <v>334900</v>
      </c>
      <c r="M33" s="12">
        <v>112000</v>
      </c>
    </row>
    <row r="34" spans="1:23" x14ac:dyDescent="0.15">
      <c r="A34" s="15">
        <v>63017</v>
      </c>
      <c r="B34" s="15">
        <v>94</v>
      </c>
      <c r="C34" s="41">
        <v>35354234</v>
      </c>
      <c r="D34" s="41">
        <v>376108.87234042556</v>
      </c>
      <c r="E34" s="15">
        <v>12438354430.499664</v>
      </c>
      <c r="K34" s="12">
        <v>325000</v>
      </c>
      <c r="L34" s="12">
        <v>335000</v>
      </c>
      <c r="M34" s="12">
        <v>112500</v>
      </c>
    </row>
    <row r="35" spans="1:23" ht="14" thickBot="1" x14ac:dyDescent="0.2">
      <c r="A35" s="16">
        <v>63123</v>
      </c>
      <c r="B35" s="16">
        <v>94</v>
      </c>
      <c r="C35" s="42">
        <v>10905400</v>
      </c>
      <c r="D35" s="42">
        <v>116014.89361702128</v>
      </c>
      <c r="E35" s="16">
        <v>644192463.96705675</v>
      </c>
      <c r="K35" s="12">
        <v>329900</v>
      </c>
      <c r="L35" s="12">
        <v>339000</v>
      </c>
      <c r="M35" s="12">
        <v>112500</v>
      </c>
    </row>
    <row r="36" spans="1:23" x14ac:dyDescent="0.15">
      <c r="K36" s="12">
        <v>329900</v>
      </c>
      <c r="L36" s="12">
        <v>339000</v>
      </c>
      <c r="M36" s="12">
        <v>114900</v>
      </c>
    </row>
    <row r="37" spans="1:23" x14ac:dyDescent="0.15">
      <c r="K37" s="12">
        <v>334900</v>
      </c>
      <c r="L37" s="12">
        <v>339900</v>
      </c>
      <c r="M37" s="12">
        <v>114900</v>
      </c>
    </row>
    <row r="38" spans="1:23" ht="14" thickBot="1" x14ac:dyDescent="0.2">
      <c r="A38" t="s">
        <v>1220</v>
      </c>
      <c r="K38" s="12">
        <v>339900</v>
      </c>
      <c r="L38" s="12">
        <v>345000</v>
      </c>
      <c r="M38" s="12">
        <v>114900</v>
      </c>
    </row>
    <row r="39" spans="1:23" x14ac:dyDescent="0.15">
      <c r="A39" s="17" t="s">
        <v>1221</v>
      </c>
      <c r="B39" s="17" t="s">
        <v>1222</v>
      </c>
      <c r="C39" s="17" t="s">
        <v>1223</v>
      </c>
      <c r="D39" s="17" t="s">
        <v>1224</v>
      </c>
      <c r="E39" s="17" t="s">
        <v>1225</v>
      </c>
      <c r="F39" s="17" t="s">
        <v>1226</v>
      </c>
      <c r="G39" s="17" t="s">
        <v>1227</v>
      </c>
      <c r="K39" s="12">
        <v>340000</v>
      </c>
      <c r="L39" s="12">
        <v>349000</v>
      </c>
      <c r="M39" s="12">
        <v>114900</v>
      </c>
    </row>
    <row r="40" spans="1:23" x14ac:dyDescent="0.15">
      <c r="A40" s="15" t="s">
        <v>1228</v>
      </c>
      <c r="B40" s="15">
        <v>4732402737130.9414</v>
      </c>
      <c r="C40" s="15">
        <v>2</v>
      </c>
      <c r="D40" s="15">
        <v>2366201368565.4707</v>
      </c>
      <c r="E40" s="15">
        <v>172.97916683983215</v>
      </c>
      <c r="F40" s="15">
        <v>1.3821748201295918E-49</v>
      </c>
      <c r="G40" s="15">
        <v>3.0281301209236782</v>
      </c>
      <c r="K40" s="12">
        <v>345900</v>
      </c>
      <c r="L40" s="12">
        <v>349900</v>
      </c>
      <c r="M40" s="12">
        <v>115000</v>
      </c>
    </row>
    <row r="41" spans="1:23" x14ac:dyDescent="0.15">
      <c r="A41" s="15" t="s">
        <v>1229</v>
      </c>
      <c r="B41" s="15">
        <v>3816472202349.3296</v>
      </c>
      <c r="C41" s="15">
        <v>279</v>
      </c>
      <c r="D41" s="15">
        <v>13679111836.377525</v>
      </c>
      <c r="E41" s="15"/>
      <c r="F41" s="15"/>
      <c r="G41" s="15"/>
      <c r="K41" s="12">
        <v>349000</v>
      </c>
      <c r="L41" s="12">
        <v>359900</v>
      </c>
      <c r="M41" s="12">
        <v>118000</v>
      </c>
    </row>
    <row r="42" spans="1:23" x14ac:dyDescent="0.15">
      <c r="A42" s="15"/>
      <c r="B42" s="15"/>
      <c r="C42" s="15"/>
      <c r="D42" s="15"/>
      <c r="E42" s="15"/>
      <c r="F42" s="15"/>
      <c r="G42" s="15"/>
      <c r="K42" s="12">
        <v>350000</v>
      </c>
      <c r="L42" s="12">
        <v>364950</v>
      </c>
      <c r="M42" s="12">
        <v>119900</v>
      </c>
    </row>
    <row r="43" spans="1:23" ht="14" thickBot="1" x14ac:dyDescent="0.2">
      <c r="A43" s="16" t="s">
        <v>1140</v>
      </c>
      <c r="B43" s="16">
        <v>8548874939480.2705</v>
      </c>
      <c r="C43" s="16">
        <v>281</v>
      </c>
      <c r="D43" s="16"/>
      <c r="E43" s="16"/>
      <c r="F43" s="16"/>
      <c r="G43" s="16"/>
      <c r="K43" s="12">
        <v>354900</v>
      </c>
      <c r="L43" s="12">
        <v>369900</v>
      </c>
      <c r="M43" s="12">
        <v>119900</v>
      </c>
      <c r="V43" t="s">
        <v>1235</v>
      </c>
      <c r="W43" t="s">
        <v>21</v>
      </c>
    </row>
    <row r="44" spans="1:23" x14ac:dyDescent="0.15">
      <c r="K44" s="12">
        <v>359000</v>
      </c>
      <c r="L44" s="12">
        <v>374900</v>
      </c>
      <c r="M44" s="12">
        <v>120000</v>
      </c>
      <c r="V44" s="9">
        <v>63005</v>
      </c>
      <c r="W44" s="9">
        <v>862000</v>
      </c>
    </row>
    <row r="45" spans="1:23" x14ac:dyDescent="0.15">
      <c r="A45" t="s">
        <v>1241</v>
      </c>
      <c r="K45" s="12">
        <v>359500</v>
      </c>
      <c r="L45" s="12">
        <v>375000</v>
      </c>
      <c r="M45" s="12">
        <v>120000</v>
      </c>
      <c r="V45" s="28">
        <v>63011</v>
      </c>
      <c r="W45" s="28">
        <v>295000</v>
      </c>
    </row>
    <row r="46" spans="1:23" x14ac:dyDescent="0.15">
      <c r="A46" t="s">
        <v>1240</v>
      </c>
      <c r="K46" s="12">
        <v>359900</v>
      </c>
      <c r="L46" s="12">
        <v>375000</v>
      </c>
      <c r="M46" s="12">
        <v>122500</v>
      </c>
      <c r="V46" s="9">
        <v>63011</v>
      </c>
      <c r="W46" s="9">
        <v>214900</v>
      </c>
    </row>
    <row r="47" spans="1:23" x14ac:dyDescent="0.15">
      <c r="A47" s="56" t="s">
        <v>1234</v>
      </c>
      <c r="B47" s="56"/>
      <c r="C47" s="56"/>
      <c r="D47" s="56"/>
      <c r="E47" s="56"/>
      <c r="F47" s="56"/>
      <c r="G47" s="56"/>
      <c r="K47" s="12">
        <v>364900</v>
      </c>
      <c r="L47" s="12">
        <v>377500</v>
      </c>
      <c r="M47" s="12">
        <v>123900</v>
      </c>
      <c r="V47" s="28">
        <v>63011</v>
      </c>
      <c r="W47" s="28">
        <v>239989</v>
      </c>
    </row>
    <row r="48" spans="1:23" x14ac:dyDescent="0.15">
      <c r="A48" s="56"/>
      <c r="B48" s="56"/>
      <c r="C48" s="56"/>
      <c r="D48" s="56"/>
      <c r="E48" s="56"/>
      <c r="F48" s="56"/>
      <c r="G48" s="56"/>
      <c r="K48" s="12">
        <v>369900</v>
      </c>
      <c r="L48" s="12">
        <v>379900</v>
      </c>
      <c r="M48" s="12">
        <v>124900</v>
      </c>
      <c r="V48" s="9">
        <v>63011</v>
      </c>
      <c r="W48" s="9">
        <v>997000</v>
      </c>
    </row>
    <row r="49" spans="1:23" x14ac:dyDescent="0.15">
      <c r="A49" s="57"/>
      <c r="B49" s="57"/>
      <c r="C49" s="57"/>
      <c r="D49" s="57"/>
      <c r="E49" s="57"/>
      <c r="F49" s="57"/>
      <c r="G49" s="57"/>
      <c r="K49" s="12">
        <v>369900</v>
      </c>
      <c r="L49" s="12">
        <v>379900</v>
      </c>
      <c r="M49" s="12">
        <v>124900</v>
      </c>
      <c r="V49" s="28">
        <v>63011</v>
      </c>
      <c r="W49" s="28">
        <v>997000</v>
      </c>
    </row>
    <row r="50" spans="1:23" x14ac:dyDescent="0.15">
      <c r="K50" s="12">
        <v>375000</v>
      </c>
      <c r="L50" s="12">
        <v>394444</v>
      </c>
      <c r="M50" s="12">
        <v>124900</v>
      </c>
      <c r="V50" s="9">
        <v>63011</v>
      </c>
      <c r="W50" s="9">
        <v>665000</v>
      </c>
    </row>
    <row r="51" spans="1:23" x14ac:dyDescent="0.15">
      <c r="K51" s="12">
        <v>375000</v>
      </c>
      <c r="L51" s="12">
        <v>394500</v>
      </c>
      <c r="M51" s="12">
        <v>124900</v>
      </c>
      <c r="N51" s="53" t="s">
        <v>1238</v>
      </c>
      <c r="O51" s="53"/>
      <c r="P51" s="53"/>
      <c r="V51" s="28">
        <v>63011</v>
      </c>
      <c r="W51" s="28">
        <v>665000</v>
      </c>
    </row>
    <row r="52" spans="1:23" x14ac:dyDescent="0.15">
      <c r="A52" s="19" t="s">
        <v>1236</v>
      </c>
      <c r="B52" s="19" t="s">
        <v>1237</v>
      </c>
      <c r="F52" s="19"/>
      <c r="G52" s="19" t="s">
        <v>1211</v>
      </c>
      <c r="K52" s="12">
        <v>375000</v>
      </c>
      <c r="L52" s="12">
        <v>394500</v>
      </c>
      <c r="M52" s="12">
        <v>124900</v>
      </c>
      <c r="N52" s="19">
        <v>63011</v>
      </c>
      <c r="O52" s="19">
        <v>63017</v>
      </c>
      <c r="P52" s="19">
        <v>63123</v>
      </c>
      <c r="V52" s="9">
        <v>63011</v>
      </c>
      <c r="W52" s="9">
        <v>272000</v>
      </c>
    </row>
    <row r="53" spans="1:23" x14ac:dyDescent="0.15">
      <c r="K53" s="12">
        <v>379000</v>
      </c>
      <c r="L53" s="12">
        <v>399000</v>
      </c>
      <c r="M53" s="12">
        <v>124900</v>
      </c>
      <c r="N53" s="12">
        <v>274900</v>
      </c>
      <c r="O53" s="12">
        <v>449000</v>
      </c>
      <c r="P53" s="12">
        <v>139000</v>
      </c>
      <c r="V53" s="28">
        <v>63011</v>
      </c>
      <c r="W53" s="28">
        <v>234900</v>
      </c>
    </row>
    <row r="54" spans="1:23" x14ac:dyDescent="0.15">
      <c r="A54" t="s">
        <v>1213</v>
      </c>
      <c r="K54" s="12">
        <v>379000</v>
      </c>
      <c r="L54" s="12">
        <v>399000</v>
      </c>
      <c r="M54" s="12">
        <v>124900</v>
      </c>
      <c r="N54" s="12">
        <v>289900</v>
      </c>
      <c r="O54" s="12">
        <v>520000</v>
      </c>
      <c r="P54" s="12">
        <v>215000</v>
      </c>
      <c r="V54" s="9">
        <v>63011</v>
      </c>
      <c r="W54" s="9">
        <v>259000</v>
      </c>
    </row>
    <row r="55" spans="1:23" x14ac:dyDescent="0.15">
      <c r="K55" s="12">
        <v>379800</v>
      </c>
      <c r="L55" s="12">
        <v>399950</v>
      </c>
      <c r="M55" s="12">
        <v>125000</v>
      </c>
      <c r="N55" s="12">
        <v>487900</v>
      </c>
      <c r="O55" s="12">
        <v>510000</v>
      </c>
      <c r="P55" s="12">
        <v>216900</v>
      </c>
      <c r="V55" s="28">
        <v>63011</v>
      </c>
      <c r="W55" s="28">
        <v>272000</v>
      </c>
    </row>
    <row r="56" spans="1:23" ht="14" thickBot="1" x14ac:dyDescent="0.2">
      <c r="A56" t="s">
        <v>1214</v>
      </c>
      <c r="K56" s="12">
        <v>379900</v>
      </c>
      <c r="L56" s="12">
        <v>409900</v>
      </c>
      <c r="M56" s="12">
        <v>125000</v>
      </c>
      <c r="N56" s="12">
        <v>234900</v>
      </c>
      <c r="O56" s="12">
        <v>537900</v>
      </c>
      <c r="P56" s="12">
        <v>275000</v>
      </c>
      <c r="V56" s="9">
        <v>63011</v>
      </c>
      <c r="W56" s="9">
        <v>267800</v>
      </c>
    </row>
    <row r="57" spans="1:23" x14ac:dyDescent="0.15">
      <c r="A57" s="17" t="s">
        <v>1215</v>
      </c>
      <c r="B57" s="17" t="s">
        <v>1216</v>
      </c>
      <c r="C57" s="17" t="s">
        <v>1217</v>
      </c>
      <c r="D57" s="17" t="s">
        <v>1218</v>
      </c>
      <c r="E57" s="17" t="s">
        <v>1219</v>
      </c>
      <c r="K57" s="12">
        <v>384900</v>
      </c>
      <c r="L57" s="12">
        <v>419000</v>
      </c>
      <c r="M57" s="12">
        <v>125000</v>
      </c>
      <c r="N57" s="12">
        <v>345900</v>
      </c>
      <c r="O57" s="12">
        <v>519900</v>
      </c>
      <c r="P57" s="12">
        <v>89000</v>
      </c>
      <c r="V57" s="28">
        <v>63011</v>
      </c>
      <c r="W57" s="28">
        <v>965000</v>
      </c>
    </row>
    <row r="58" spans="1:23" x14ac:dyDescent="0.15">
      <c r="A58" s="15">
        <v>63011</v>
      </c>
      <c r="B58" s="15">
        <v>94</v>
      </c>
      <c r="C58" s="41">
        <v>37147603</v>
      </c>
      <c r="D58" s="41">
        <v>395187.26595744683</v>
      </c>
      <c r="E58" s="15">
        <v>27663264240.907005</v>
      </c>
      <c r="K58" s="12">
        <v>389900</v>
      </c>
      <c r="L58" s="12">
        <v>419500</v>
      </c>
      <c r="M58" s="12">
        <v>126500</v>
      </c>
      <c r="N58" s="12">
        <v>394800</v>
      </c>
      <c r="O58" s="12">
        <v>510000</v>
      </c>
      <c r="P58" s="12">
        <v>154900</v>
      </c>
      <c r="V58" s="9">
        <v>63011</v>
      </c>
      <c r="W58" s="9">
        <v>965000</v>
      </c>
    </row>
    <row r="59" spans="1:23" x14ac:dyDescent="0.15">
      <c r="A59" s="15">
        <v>63017</v>
      </c>
      <c r="B59" s="15">
        <v>131</v>
      </c>
      <c r="C59" s="41">
        <v>80170571</v>
      </c>
      <c r="D59" s="41">
        <v>611989.09160305338</v>
      </c>
      <c r="E59" s="15">
        <v>112372132963.46844</v>
      </c>
      <c r="K59" s="12">
        <v>394800</v>
      </c>
      <c r="L59" s="12">
        <v>425000</v>
      </c>
      <c r="M59" s="12">
        <v>128900</v>
      </c>
      <c r="N59" s="12">
        <v>389900</v>
      </c>
      <c r="O59" s="12">
        <v>259900</v>
      </c>
      <c r="P59" s="12">
        <v>109000</v>
      </c>
      <c r="V59" s="28">
        <v>63011</v>
      </c>
      <c r="W59" s="28">
        <v>275000</v>
      </c>
    </row>
    <row r="60" spans="1:23" ht="14" thickBot="1" x14ac:dyDescent="0.2">
      <c r="A60" s="16">
        <v>63123</v>
      </c>
      <c r="B60" s="16">
        <v>146</v>
      </c>
      <c r="C60" s="42">
        <v>21218174</v>
      </c>
      <c r="D60" s="42">
        <v>145329.95890410958</v>
      </c>
      <c r="E60" s="16">
        <v>3536794690.9362307</v>
      </c>
      <c r="K60" s="12">
        <v>398500</v>
      </c>
      <c r="L60" s="12">
        <v>425000</v>
      </c>
      <c r="M60" s="12">
        <v>129500</v>
      </c>
      <c r="N60" s="12">
        <v>354900</v>
      </c>
      <c r="O60" s="12">
        <v>289900</v>
      </c>
      <c r="P60" s="12">
        <v>155000</v>
      </c>
      <c r="V60" s="9">
        <v>63011</v>
      </c>
      <c r="W60" s="9">
        <v>284900</v>
      </c>
    </row>
    <row r="61" spans="1:23" x14ac:dyDescent="0.15">
      <c r="K61" s="12">
        <v>399900</v>
      </c>
      <c r="L61" s="12">
        <v>429900</v>
      </c>
      <c r="M61" s="12">
        <v>129900</v>
      </c>
      <c r="N61" s="12">
        <v>259900</v>
      </c>
      <c r="O61" s="12">
        <v>409900</v>
      </c>
      <c r="P61" s="12">
        <v>179900</v>
      </c>
      <c r="V61" s="28">
        <v>63011</v>
      </c>
      <c r="W61" s="28">
        <v>354900</v>
      </c>
    </row>
    <row r="62" spans="1:23" x14ac:dyDescent="0.15">
      <c r="K62" s="12">
        <v>399900</v>
      </c>
      <c r="L62" s="12">
        <v>429900</v>
      </c>
      <c r="M62" s="12">
        <v>129900</v>
      </c>
      <c r="N62" s="12">
        <v>255000</v>
      </c>
      <c r="O62" s="12">
        <v>649900</v>
      </c>
      <c r="P62" s="12">
        <v>129900</v>
      </c>
      <c r="V62" s="9">
        <v>63011</v>
      </c>
      <c r="W62" s="9">
        <v>399900</v>
      </c>
    </row>
    <row r="63" spans="1:23" ht="14" thickBot="1" x14ac:dyDescent="0.2">
      <c r="A63" t="s">
        <v>1220</v>
      </c>
      <c r="K63" s="12">
        <v>405000</v>
      </c>
      <c r="L63" s="12">
        <v>429900</v>
      </c>
      <c r="M63" s="12">
        <v>129900</v>
      </c>
      <c r="N63" s="12">
        <v>379000</v>
      </c>
      <c r="O63" s="12">
        <v>815000</v>
      </c>
      <c r="P63" s="12">
        <v>126500</v>
      </c>
      <c r="V63" s="28">
        <v>63011</v>
      </c>
      <c r="W63" s="28">
        <v>379000</v>
      </c>
    </row>
    <row r="64" spans="1:23" x14ac:dyDescent="0.15">
      <c r="A64" s="17" t="s">
        <v>1221</v>
      </c>
      <c r="B64" s="17" t="s">
        <v>1222</v>
      </c>
      <c r="C64" s="17" t="s">
        <v>1223</v>
      </c>
      <c r="D64" s="17" t="s">
        <v>1224</v>
      </c>
      <c r="E64" s="17" t="s">
        <v>1225</v>
      </c>
      <c r="F64" s="17" t="s">
        <v>1226</v>
      </c>
      <c r="G64" s="17" t="s">
        <v>1227</v>
      </c>
      <c r="K64" s="12">
        <v>414900</v>
      </c>
      <c r="L64" s="12">
        <v>435000</v>
      </c>
      <c r="M64" s="12">
        <v>129900</v>
      </c>
      <c r="N64" s="12">
        <v>639900</v>
      </c>
      <c r="O64" s="12">
        <v>825000</v>
      </c>
      <c r="P64" s="12">
        <v>199900</v>
      </c>
      <c r="V64" s="9">
        <v>63011</v>
      </c>
      <c r="W64" s="9">
        <v>255000</v>
      </c>
    </row>
    <row r="65" spans="1:23" x14ac:dyDescent="0.15">
      <c r="A65" s="15" t="s">
        <v>1228</v>
      </c>
      <c r="B65" s="15">
        <v>15096090949079.871</v>
      </c>
      <c r="C65" s="15">
        <v>2</v>
      </c>
      <c r="D65" s="15">
        <v>7548045474539.9355</v>
      </c>
      <c r="E65" s="15">
        <v>156.98525189291172</v>
      </c>
      <c r="F65" s="15">
        <v>5.0481221596926977E-50</v>
      </c>
      <c r="G65" s="15">
        <v>3.0202521521861536</v>
      </c>
      <c r="K65" s="12">
        <v>415000</v>
      </c>
      <c r="L65" s="12">
        <v>435000</v>
      </c>
      <c r="M65" s="12">
        <v>129900</v>
      </c>
      <c r="N65" s="12">
        <v>204900</v>
      </c>
      <c r="O65" s="12">
        <v>925000</v>
      </c>
      <c r="P65" s="12">
        <v>164900</v>
      </c>
      <c r="V65" s="28">
        <v>63011</v>
      </c>
      <c r="W65" s="28">
        <v>405000</v>
      </c>
    </row>
    <row r="66" spans="1:23" x14ac:dyDescent="0.15">
      <c r="A66" s="15" t="s">
        <v>1229</v>
      </c>
      <c r="B66" s="15">
        <v>17693896089841.008</v>
      </c>
      <c r="C66" s="15">
        <v>368</v>
      </c>
      <c r="D66" s="15">
        <v>48081239374.567955</v>
      </c>
      <c r="E66" s="15"/>
      <c r="F66" s="15"/>
      <c r="G66" s="15"/>
      <c r="K66" s="12">
        <v>419000</v>
      </c>
      <c r="L66" s="12">
        <v>439900</v>
      </c>
      <c r="M66" s="12">
        <v>129900</v>
      </c>
      <c r="N66" s="12">
        <v>549900</v>
      </c>
      <c r="O66" s="12">
        <v>329900</v>
      </c>
      <c r="P66" s="12">
        <v>144900</v>
      </c>
      <c r="V66" s="9">
        <v>63011</v>
      </c>
      <c r="W66" s="9">
        <v>289900</v>
      </c>
    </row>
    <row r="67" spans="1:23" x14ac:dyDescent="0.15">
      <c r="A67" s="15"/>
      <c r="B67" s="15"/>
      <c r="C67" s="15"/>
      <c r="D67" s="15"/>
      <c r="E67" s="15"/>
      <c r="F67" s="15"/>
      <c r="G67" s="15"/>
      <c r="K67" s="12">
        <v>419500</v>
      </c>
      <c r="L67" s="12">
        <v>445000</v>
      </c>
      <c r="M67" s="12">
        <v>130000</v>
      </c>
      <c r="N67" s="12">
        <v>205000</v>
      </c>
      <c r="O67" s="12">
        <v>298900</v>
      </c>
      <c r="P67" s="12">
        <v>145000</v>
      </c>
      <c r="V67" s="28">
        <v>63011</v>
      </c>
      <c r="W67" s="28">
        <v>339900</v>
      </c>
    </row>
    <row r="68" spans="1:23" ht="14" thickBot="1" x14ac:dyDescent="0.2">
      <c r="A68" s="16" t="s">
        <v>1140</v>
      </c>
      <c r="B68" s="16">
        <v>32789987038920.879</v>
      </c>
      <c r="C68" s="16">
        <v>370</v>
      </c>
      <c r="D68" s="16"/>
      <c r="E68" s="16"/>
      <c r="F68" s="16"/>
      <c r="G68" s="16"/>
      <c r="K68" s="12">
        <v>425000</v>
      </c>
      <c r="L68" s="12">
        <v>449000</v>
      </c>
      <c r="M68" s="12">
        <v>130000</v>
      </c>
      <c r="N68" s="12">
        <v>264900</v>
      </c>
      <c r="O68" s="12">
        <v>394444</v>
      </c>
      <c r="P68" s="12">
        <v>139700</v>
      </c>
      <c r="V68" s="9">
        <v>63011</v>
      </c>
      <c r="W68" s="9">
        <v>845000</v>
      </c>
    </row>
    <row r="69" spans="1:23" x14ac:dyDescent="0.15">
      <c r="K69" s="12">
        <v>425000</v>
      </c>
      <c r="L69" s="12">
        <v>449900</v>
      </c>
      <c r="M69" s="12">
        <v>131000</v>
      </c>
      <c r="N69" s="12">
        <v>339900</v>
      </c>
      <c r="O69" s="12">
        <v>1249900</v>
      </c>
      <c r="P69" s="12">
        <v>131000</v>
      </c>
      <c r="V69" s="28">
        <v>63011</v>
      </c>
      <c r="W69" s="28">
        <v>349000</v>
      </c>
    </row>
    <row r="70" spans="1:23" x14ac:dyDescent="0.15">
      <c r="A70" t="s">
        <v>1239</v>
      </c>
      <c r="K70" s="12">
        <v>429000</v>
      </c>
      <c r="L70" s="12">
        <v>450000</v>
      </c>
      <c r="M70" s="12">
        <v>134900</v>
      </c>
      <c r="N70" s="12">
        <v>349500</v>
      </c>
      <c r="O70" s="12">
        <v>339900</v>
      </c>
      <c r="P70" s="12">
        <v>93000</v>
      </c>
      <c r="V70" s="9">
        <v>63011</v>
      </c>
      <c r="W70" s="9">
        <v>284900</v>
      </c>
    </row>
    <row r="71" spans="1:23" x14ac:dyDescent="0.15">
      <c r="A71" t="s">
        <v>1240</v>
      </c>
      <c r="K71" s="12">
        <v>440000</v>
      </c>
      <c r="L71" s="12">
        <v>459000</v>
      </c>
      <c r="M71" s="12">
        <v>134900</v>
      </c>
      <c r="N71" s="12">
        <v>375000</v>
      </c>
      <c r="O71" s="12">
        <v>625000</v>
      </c>
      <c r="P71" s="12">
        <v>56500</v>
      </c>
      <c r="V71" s="28">
        <v>63011</v>
      </c>
      <c r="W71" s="28">
        <v>440000</v>
      </c>
    </row>
    <row r="72" spans="1:23" x14ac:dyDescent="0.15">
      <c r="A72" s="56" t="s">
        <v>1244</v>
      </c>
      <c r="B72" s="56"/>
      <c r="C72" s="56"/>
      <c r="D72" s="56"/>
      <c r="E72" s="56"/>
      <c r="F72" s="56"/>
      <c r="G72" s="56"/>
      <c r="K72" s="12">
        <v>449990</v>
      </c>
      <c r="L72" s="12">
        <v>469500</v>
      </c>
      <c r="M72" s="12">
        <v>134900</v>
      </c>
      <c r="N72" s="12">
        <v>954000</v>
      </c>
      <c r="O72" s="12">
        <v>469500</v>
      </c>
      <c r="P72" s="12">
        <v>159900</v>
      </c>
      <c r="V72" s="9">
        <v>63011</v>
      </c>
      <c r="W72" s="9">
        <v>375000</v>
      </c>
    </row>
    <row r="73" spans="1:23" x14ac:dyDescent="0.15">
      <c r="A73" s="56"/>
      <c r="B73" s="56"/>
      <c r="C73" s="56"/>
      <c r="D73" s="56"/>
      <c r="E73" s="56"/>
      <c r="F73" s="56"/>
      <c r="G73" s="56"/>
      <c r="K73" s="12">
        <v>461965</v>
      </c>
      <c r="L73" s="12">
        <v>470000</v>
      </c>
      <c r="M73" s="12">
        <v>134900</v>
      </c>
      <c r="N73" s="12">
        <v>405000</v>
      </c>
      <c r="O73" s="12">
        <v>472000</v>
      </c>
      <c r="P73" s="12">
        <v>279000</v>
      </c>
      <c r="V73" s="28">
        <v>63011</v>
      </c>
      <c r="W73" s="28">
        <v>359500</v>
      </c>
    </row>
    <row r="74" spans="1:23" x14ac:dyDescent="0.15">
      <c r="A74" s="40"/>
      <c r="B74" s="40"/>
      <c r="C74" s="40"/>
      <c r="D74" s="40"/>
      <c r="E74" s="40"/>
      <c r="F74" s="40"/>
      <c r="G74" s="40"/>
      <c r="K74" s="12">
        <v>464535</v>
      </c>
      <c r="L74" s="12">
        <v>472000</v>
      </c>
      <c r="M74" s="12">
        <v>135000</v>
      </c>
      <c r="N74" s="12">
        <v>719174</v>
      </c>
      <c r="O74" s="12">
        <v>579900</v>
      </c>
      <c r="P74" s="12">
        <v>120000</v>
      </c>
      <c r="V74" s="9">
        <v>63011</v>
      </c>
      <c r="W74" s="9">
        <v>258000</v>
      </c>
    </row>
    <row r="75" spans="1:23" x14ac:dyDescent="0.15">
      <c r="K75" s="12">
        <v>469990</v>
      </c>
      <c r="L75" s="12">
        <v>474800</v>
      </c>
      <c r="M75" s="12">
        <v>135000</v>
      </c>
      <c r="N75" s="12">
        <v>239900</v>
      </c>
      <c r="O75" s="12">
        <v>375000</v>
      </c>
      <c r="P75" s="12">
        <v>99900</v>
      </c>
      <c r="V75" s="28">
        <v>63011</v>
      </c>
      <c r="W75" s="28">
        <v>568500</v>
      </c>
    </row>
    <row r="76" spans="1:23" x14ac:dyDescent="0.15">
      <c r="A76" s="19" t="s">
        <v>1242</v>
      </c>
      <c r="B76" s="19" t="s">
        <v>1243</v>
      </c>
      <c r="G76" s="19" t="s">
        <v>1233</v>
      </c>
      <c r="K76" s="12">
        <v>487900</v>
      </c>
      <c r="L76" s="12">
        <v>475000</v>
      </c>
      <c r="M76" s="12">
        <v>135000</v>
      </c>
      <c r="N76" s="12">
        <v>207000</v>
      </c>
      <c r="O76" s="12">
        <v>474800</v>
      </c>
      <c r="P76" s="12">
        <v>150000</v>
      </c>
      <c r="V76" s="9">
        <v>63011</v>
      </c>
      <c r="W76" s="9">
        <v>274900</v>
      </c>
    </row>
    <row r="77" spans="1:23" x14ac:dyDescent="0.15">
      <c r="K77" s="12">
        <v>499000</v>
      </c>
      <c r="L77" s="12">
        <v>475000</v>
      </c>
      <c r="M77" s="12">
        <v>135000</v>
      </c>
      <c r="N77" s="12">
        <v>342500</v>
      </c>
      <c r="O77" s="12">
        <v>439900</v>
      </c>
      <c r="P77" s="12">
        <v>139900</v>
      </c>
      <c r="V77" s="28">
        <v>63011</v>
      </c>
      <c r="W77" s="28">
        <v>295000</v>
      </c>
    </row>
    <row r="78" spans="1:23" x14ac:dyDescent="0.15">
      <c r="A78" t="s">
        <v>1213</v>
      </c>
      <c r="K78" s="12">
        <v>499990</v>
      </c>
      <c r="L78" s="12">
        <v>475000</v>
      </c>
      <c r="M78" s="12">
        <v>137900</v>
      </c>
      <c r="N78" s="12">
        <v>274900</v>
      </c>
      <c r="O78" s="12">
        <v>225000</v>
      </c>
      <c r="P78" s="12">
        <v>169900</v>
      </c>
      <c r="V78" s="9">
        <v>63011</v>
      </c>
      <c r="W78" s="9">
        <v>345900</v>
      </c>
    </row>
    <row r="79" spans="1:23" x14ac:dyDescent="0.15">
      <c r="K79" s="12">
        <v>514900</v>
      </c>
      <c r="L79" s="12">
        <v>480000</v>
      </c>
      <c r="M79" s="12">
        <v>139000</v>
      </c>
      <c r="N79" s="12">
        <v>424900</v>
      </c>
      <c r="O79" s="12">
        <v>379900</v>
      </c>
      <c r="P79" s="12">
        <v>134900</v>
      </c>
      <c r="V79" s="28">
        <v>63011</v>
      </c>
      <c r="W79" s="28">
        <v>514900</v>
      </c>
    </row>
    <row r="80" spans="1:23" ht="14" thickBot="1" x14ac:dyDescent="0.2">
      <c r="A80" t="s">
        <v>1214</v>
      </c>
      <c r="K80" s="12">
        <v>519990</v>
      </c>
      <c r="L80" s="12">
        <v>489900</v>
      </c>
      <c r="M80" s="12">
        <v>139000</v>
      </c>
      <c r="N80" s="12">
        <v>334900</v>
      </c>
      <c r="O80" s="12">
        <v>780000</v>
      </c>
      <c r="P80" s="12">
        <v>124900</v>
      </c>
      <c r="V80" s="9">
        <v>63011</v>
      </c>
      <c r="W80" s="9">
        <v>379800</v>
      </c>
    </row>
    <row r="81" spans="1:23" x14ac:dyDescent="0.15">
      <c r="A81" s="17" t="s">
        <v>1215</v>
      </c>
      <c r="B81" s="17" t="s">
        <v>1216</v>
      </c>
      <c r="C81" s="17" t="s">
        <v>1217</v>
      </c>
      <c r="D81" s="17" t="s">
        <v>1218</v>
      </c>
      <c r="E81" s="17" t="s">
        <v>1219</v>
      </c>
      <c r="K81" s="12">
        <v>529900</v>
      </c>
      <c r="L81" s="12">
        <v>490000</v>
      </c>
      <c r="M81" s="12">
        <v>139700</v>
      </c>
      <c r="N81" s="12">
        <v>258000</v>
      </c>
      <c r="O81" s="12">
        <v>669000</v>
      </c>
      <c r="P81" s="12">
        <v>229900</v>
      </c>
      <c r="V81" s="28">
        <v>63011</v>
      </c>
      <c r="W81" s="28">
        <v>425000</v>
      </c>
    </row>
    <row r="82" spans="1:23" x14ac:dyDescent="0.15">
      <c r="A82" s="15">
        <v>63011</v>
      </c>
      <c r="B82" s="15">
        <v>94</v>
      </c>
      <c r="C82" s="41">
        <v>37147603</v>
      </c>
      <c r="D82" s="41">
        <v>395187.26595744683</v>
      </c>
      <c r="E82" s="15">
        <v>27663264240.907005</v>
      </c>
      <c r="K82" s="12">
        <v>534990</v>
      </c>
      <c r="L82" s="12">
        <v>494900</v>
      </c>
      <c r="M82" s="12">
        <v>139900</v>
      </c>
      <c r="N82" s="12">
        <v>329900</v>
      </c>
      <c r="O82" s="12">
        <v>850000</v>
      </c>
      <c r="P82" s="12">
        <v>150000</v>
      </c>
      <c r="V82" s="9">
        <v>63011</v>
      </c>
      <c r="W82" s="9">
        <v>189900</v>
      </c>
    </row>
    <row r="83" spans="1:23" x14ac:dyDescent="0.15">
      <c r="A83" s="15">
        <v>63017</v>
      </c>
      <c r="B83" s="15">
        <v>94</v>
      </c>
      <c r="C83" s="41">
        <v>54965582</v>
      </c>
      <c r="D83" s="41">
        <v>584740.23404255323</v>
      </c>
      <c r="E83" s="15">
        <v>92626709556.697327</v>
      </c>
      <c r="K83" s="12">
        <v>541900</v>
      </c>
      <c r="L83" s="12">
        <v>499000</v>
      </c>
      <c r="M83" s="12">
        <v>139900</v>
      </c>
      <c r="N83" s="12">
        <v>359900</v>
      </c>
      <c r="O83" s="12">
        <v>759900</v>
      </c>
      <c r="P83" s="12">
        <v>49900</v>
      </c>
      <c r="V83" s="28">
        <v>63011</v>
      </c>
      <c r="W83" s="28">
        <v>259900</v>
      </c>
    </row>
    <row r="84" spans="1:23" ht="14" thickBot="1" x14ac:dyDescent="0.2">
      <c r="A84" s="16">
        <v>63123</v>
      </c>
      <c r="B84" s="16">
        <v>94</v>
      </c>
      <c r="C84" s="42">
        <v>14189475</v>
      </c>
      <c r="D84" s="42">
        <v>150951.86170212767</v>
      </c>
      <c r="E84" s="16">
        <v>4087453417.1957221</v>
      </c>
      <c r="K84" s="12">
        <v>549900</v>
      </c>
      <c r="L84" s="12">
        <v>499000</v>
      </c>
      <c r="M84" s="12">
        <v>139900</v>
      </c>
      <c r="N84" s="12">
        <v>339000</v>
      </c>
      <c r="O84" s="12">
        <v>345000</v>
      </c>
      <c r="P84" s="12">
        <v>379900</v>
      </c>
      <c r="V84" s="9">
        <v>63011</v>
      </c>
      <c r="W84" s="9">
        <v>359000</v>
      </c>
    </row>
    <row r="85" spans="1:23" x14ac:dyDescent="0.15">
      <c r="K85" s="12">
        <v>568500</v>
      </c>
      <c r="L85" s="12">
        <v>499900</v>
      </c>
      <c r="M85" s="12">
        <v>139900</v>
      </c>
      <c r="N85" s="12">
        <v>284900</v>
      </c>
      <c r="O85" s="12">
        <v>276500</v>
      </c>
      <c r="P85" s="12">
        <v>164900</v>
      </c>
      <c r="V85" s="28">
        <v>63011</v>
      </c>
      <c r="W85" s="28">
        <v>384900</v>
      </c>
    </row>
    <row r="86" spans="1:23" x14ac:dyDescent="0.15">
      <c r="K86" s="12">
        <v>595000</v>
      </c>
      <c r="L86" s="12">
        <v>510000</v>
      </c>
      <c r="M86" s="12">
        <v>139900</v>
      </c>
      <c r="N86" s="12">
        <v>374900</v>
      </c>
      <c r="O86" s="12">
        <v>999990</v>
      </c>
      <c r="P86" s="12">
        <v>229900</v>
      </c>
      <c r="V86" s="9">
        <v>63011</v>
      </c>
      <c r="W86" s="9">
        <v>319900</v>
      </c>
    </row>
    <row r="87" spans="1:23" ht="14" thickBot="1" x14ac:dyDescent="0.2">
      <c r="A87" t="s">
        <v>1220</v>
      </c>
      <c r="K87" s="12">
        <v>609990</v>
      </c>
      <c r="L87" s="12">
        <v>519900</v>
      </c>
      <c r="M87" s="12">
        <v>139900</v>
      </c>
      <c r="N87" s="12">
        <v>425000</v>
      </c>
      <c r="O87" s="12">
        <v>319900</v>
      </c>
      <c r="P87" s="12">
        <v>130000</v>
      </c>
      <c r="V87" s="28">
        <v>63011</v>
      </c>
      <c r="W87" s="28">
        <v>369900</v>
      </c>
    </row>
    <row r="88" spans="1:23" x14ac:dyDescent="0.15">
      <c r="A88" s="17" t="s">
        <v>1221</v>
      </c>
      <c r="B88" s="17" t="s">
        <v>1222</v>
      </c>
      <c r="C88" s="17" t="s">
        <v>1223</v>
      </c>
      <c r="D88" s="17" t="s">
        <v>1224</v>
      </c>
      <c r="E88" s="17" t="s">
        <v>1225</v>
      </c>
      <c r="F88" s="17" t="s">
        <v>1226</v>
      </c>
      <c r="G88" s="17" t="s">
        <v>1227</v>
      </c>
      <c r="K88" s="12">
        <v>639900</v>
      </c>
      <c r="L88" s="12">
        <v>520000</v>
      </c>
      <c r="M88" s="12">
        <v>139900</v>
      </c>
      <c r="N88" s="12">
        <v>399500</v>
      </c>
      <c r="O88" s="12">
        <v>325000</v>
      </c>
      <c r="P88" s="12">
        <v>129500</v>
      </c>
      <c r="V88" s="9">
        <v>63011</v>
      </c>
      <c r="W88" s="9">
        <v>595000</v>
      </c>
    </row>
    <row r="89" spans="1:23" x14ac:dyDescent="0.15">
      <c r="A89" s="15" t="s">
        <v>1228</v>
      </c>
      <c r="B89" s="15">
        <v>8890946521220.8203</v>
      </c>
      <c r="C89" s="15">
        <v>2</v>
      </c>
      <c r="D89" s="15">
        <v>4445473260610.4102</v>
      </c>
      <c r="E89" s="15">
        <v>107.22540319795498</v>
      </c>
      <c r="F89" s="15">
        <v>2.8462134303965059E-35</v>
      </c>
      <c r="G89" s="15">
        <v>3.0281301209236782</v>
      </c>
      <c r="K89" s="12">
        <v>665000</v>
      </c>
      <c r="L89" s="12">
        <v>520000</v>
      </c>
      <c r="M89" s="12">
        <v>142000</v>
      </c>
      <c r="N89" s="12">
        <v>329900</v>
      </c>
      <c r="O89" s="12">
        <v>599000</v>
      </c>
      <c r="P89" s="12">
        <v>125000</v>
      </c>
      <c r="V89" s="28">
        <v>63011</v>
      </c>
      <c r="W89" s="28">
        <v>198900</v>
      </c>
    </row>
    <row r="90" spans="1:23" x14ac:dyDescent="0.15">
      <c r="A90" s="15" t="s">
        <v>1229</v>
      </c>
      <c r="B90" s="15">
        <v>11567100730976.402</v>
      </c>
      <c r="C90" s="15">
        <v>279</v>
      </c>
      <c r="D90" s="15">
        <v>41459142404.933342</v>
      </c>
      <c r="E90" s="15"/>
      <c r="F90" s="15"/>
      <c r="G90" s="15"/>
      <c r="K90" s="12">
        <v>719174</v>
      </c>
      <c r="L90" s="12">
        <v>524500</v>
      </c>
      <c r="M90" s="12">
        <v>142000</v>
      </c>
      <c r="N90" s="12">
        <v>337900</v>
      </c>
      <c r="O90" s="12">
        <v>475000</v>
      </c>
      <c r="P90" s="12">
        <v>84000</v>
      </c>
      <c r="V90" s="9">
        <v>63011</v>
      </c>
      <c r="W90" s="9">
        <v>389900</v>
      </c>
    </row>
    <row r="91" spans="1:23" x14ac:dyDescent="0.15">
      <c r="A91" s="15"/>
      <c r="B91" s="15"/>
      <c r="C91" s="15"/>
      <c r="D91" s="15"/>
      <c r="E91" s="15"/>
      <c r="F91" s="15"/>
      <c r="G91" s="15"/>
      <c r="K91" s="12">
        <v>769900</v>
      </c>
      <c r="L91" s="12">
        <v>525000</v>
      </c>
      <c r="M91" s="12">
        <v>142000</v>
      </c>
      <c r="N91" s="12">
        <v>440000</v>
      </c>
      <c r="O91" s="12">
        <v>975000</v>
      </c>
      <c r="P91" s="12">
        <v>97500</v>
      </c>
      <c r="V91" s="28">
        <v>63011</v>
      </c>
      <c r="W91" s="28">
        <v>499000</v>
      </c>
    </row>
    <row r="92" spans="1:23" ht="14" thickBot="1" x14ac:dyDescent="0.2">
      <c r="A92" s="16" t="s">
        <v>1140</v>
      </c>
      <c r="B92" s="16">
        <v>20458047252197.223</v>
      </c>
      <c r="C92" s="16">
        <v>281</v>
      </c>
      <c r="D92" s="16"/>
      <c r="E92" s="16"/>
      <c r="F92" s="16"/>
      <c r="G92" s="16"/>
      <c r="K92" s="12">
        <v>795000</v>
      </c>
      <c r="L92" s="12">
        <v>527990</v>
      </c>
      <c r="M92" s="12">
        <v>144900</v>
      </c>
      <c r="N92" s="12">
        <v>795000</v>
      </c>
      <c r="O92" s="12">
        <v>774500</v>
      </c>
      <c r="P92" s="12">
        <v>144900</v>
      </c>
      <c r="V92" s="9">
        <v>63011</v>
      </c>
      <c r="W92" s="9">
        <v>364900</v>
      </c>
    </row>
    <row r="93" spans="1:23" x14ac:dyDescent="0.15">
      <c r="K93" s="12">
        <v>845000</v>
      </c>
      <c r="L93" s="12">
        <v>529000</v>
      </c>
      <c r="M93" s="12">
        <v>144900</v>
      </c>
      <c r="N93" s="12">
        <v>398500</v>
      </c>
      <c r="O93" s="12">
        <v>425000</v>
      </c>
      <c r="P93" s="12">
        <v>139900</v>
      </c>
      <c r="V93" s="28">
        <v>63011</v>
      </c>
      <c r="W93" s="28">
        <v>769900</v>
      </c>
    </row>
    <row r="94" spans="1:23" x14ac:dyDescent="0.15">
      <c r="A94" t="s">
        <v>1239</v>
      </c>
      <c r="K94" s="12">
        <v>875000</v>
      </c>
      <c r="L94" s="12">
        <v>537900</v>
      </c>
      <c r="M94" s="12">
        <v>144900</v>
      </c>
      <c r="N94" s="12">
        <v>267000</v>
      </c>
      <c r="O94" s="12">
        <v>475000</v>
      </c>
      <c r="P94" s="12">
        <v>189900</v>
      </c>
      <c r="V94" s="9">
        <v>63011</v>
      </c>
      <c r="W94" s="9">
        <v>394800</v>
      </c>
    </row>
    <row r="95" spans="1:23" x14ac:dyDescent="0.15">
      <c r="A95" t="s">
        <v>1240</v>
      </c>
      <c r="K95" s="12">
        <v>965000</v>
      </c>
      <c r="L95" s="12">
        <v>539000</v>
      </c>
      <c r="M95" s="12">
        <v>145000</v>
      </c>
      <c r="N95" s="12">
        <v>285000</v>
      </c>
      <c r="O95" s="12">
        <v>349900</v>
      </c>
      <c r="P95" s="12">
        <v>124900</v>
      </c>
      <c r="V95" s="28">
        <v>63011</v>
      </c>
      <c r="W95" s="28">
        <v>207000</v>
      </c>
    </row>
    <row r="96" spans="1:23" x14ac:dyDescent="0.15">
      <c r="A96" s="56" t="s">
        <v>1245</v>
      </c>
      <c r="B96" s="56"/>
      <c r="C96" s="56"/>
      <c r="D96" s="56"/>
      <c r="E96" s="56"/>
      <c r="F96" s="56"/>
      <c r="G96" s="56"/>
      <c r="K96" s="12">
        <v>997000</v>
      </c>
      <c r="L96" s="12">
        <v>539900</v>
      </c>
      <c r="M96" s="12">
        <v>147000</v>
      </c>
      <c r="N96" s="12">
        <v>272000</v>
      </c>
      <c r="O96" s="12">
        <v>349900</v>
      </c>
      <c r="P96" s="12">
        <v>148900</v>
      </c>
      <c r="V96" s="9">
        <v>63011</v>
      </c>
      <c r="W96" s="9">
        <v>487900</v>
      </c>
    </row>
    <row r="97" spans="1:23" x14ac:dyDescent="0.15">
      <c r="A97" s="56"/>
      <c r="B97" s="56"/>
      <c r="C97" s="56"/>
      <c r="D97" s="56"/>
      <c r="E97" s="56"/>
      <c r="F97" s="56"/>
      <c r="G97" s="56"/>
      <c r="K97" s="12"/>
      <c r="L97" s="12">
        <v>549000</v>
      </c>
      <c r="M97" s="12">
        <v>147500</v>
      </c>
      <c r="N97" s="12">
        <v>259900</v>
      </c>
      <c r="O97" s="12">
        <v>387950</v>
      </c>
      <c r="P97" s="12">
        <v>109900</v>
      </c>
      <c r="V97" s="28">
        <v>63011</v>
      </c>
      <c r="W97" s="28">
        <v>795000</v>
      </c>
    </row>
    <row r="98" spans="1:23" x14ac:dyDescent="0.15">
      <c r="A98" s="57"/>
      <c r="B98" s="57"/>
      <c r="C98" s="57"/>
      <c r="D98" s="57"/>
      <c r="E98" s="57"/>
      <c r="F98" s="57"/>
      <c r="G98" s="57"/>
      <c r="K98" s="12"/>
      <c r="L98" s="12">
        <v>549900</v>
      </c>
      <c r="M98" s="12">
        <v>148900</v>
      </c>
      <c r="N98" s="12">
        <v>249900</v>
      </c>
      <c r="O98" s="12">
        <v>529000</v>
      </c>
      <c r="P98" s="12">
        <v>239000</v>
      </c>
      <c r="V98" s="9">
        <v>63011</v>
      </c>
      <c r="W98" s="9">
        <v>264900</v>
      </c>
    </row>
    <row r="99" spans="1:23" x14ac:dyDescent="0.15">
      <c r="K99" s="12"/>
      <c r="L99" s="12">
        <v>549900</v>
      </c>
      <c r="M99" s="12">
        <v>149900</v>
      </c>
      <c r="N99" s="12">
        <v>229989</v>
      </c>
      <c r="O99" s="12">
        <v>475000</v>
      </c>
      <c r="P99" s="12">
        <v>79900</v>
      </c>
      <c r="V99" s="28">
        <v>63011</v>
      </c>
      <c r="W99" s="28">
        <v>379900</v>
      </c>
    </row>
    <row r="100" spans="1:23" x14ac:dyDescent="0.15">
      <c r="K100" s="12"/>
      <c r="L100" s="12">
        <v>559900</v>
      </c>
      <c r="M100" s="12">
        <v>149900</v>
      </c>
      <c r="N100" s="12">
        <v>419000</v>
      </c>
      <c r="O100" s="12">
        <v>800000</v>
      </c>
      <c r="P100" s="12">
        <v>112500</v>
      </c>
      <c r="V100" s="9">
        <v>63011</v>
      </c>
      <c r="W100" s="9">
        <v>259000</v>
      </c>
    </row>
    <row r="101" spans="1:23" x14ac:dyDescent="0.15">
      <c r="K101" s="12"/>
      <c r="L101" s="12">
        <v>559900</v>
      </c>
      <c r="M101" s="12">
        <v>149900</v>
      </c>
      <c r="N101" s="12">
        <v>845000</v>
      </c>
      <c r="O101" s="12">
        <v>859900</v>
      </c>
      <c r="P101" s="12">
        <v>159900</v>
      </c>
      <c r="V101" s="28">
        <v>63011</v>
      </c>
      <c r="W101" s="28">
        <v>225000</v>
      </c>
    </row>
    <row r="102" spans="1:23" x14ac:dyDescent="0.15">
      <c r="K102" s="12"/>
      <c r="L102" s="12">
        <v>575000</v>
      </c>
      <c r="M102" s="12">
        <v>149900</v>
      </c>
      <c r="N102" s="12">
        <v>359900</v>
      </c>
      <c r="O102" s="12">
        <v>634900</v>
      </c>
      <c r="P102" s="12">
        <v>129900</v>
      </c>
      <c r="V102" s="9">
        <v>63011</v>
      </c>
      <c r="W102" s="9">
        <v>398500</v>
      </c>
    </row>
    <row r="103" spans="1:23" x14ac:dyDescent="0.15">
      <c r="K103" s="12"/>
      <c r="L103" s="12">
        <v>575000</v>
      </c>
      <c r="M103" s="12">
        <v>150000</v>
      </c>
      <c r="N103" s="12">
        <v>349900</v>
      </c>
      <c r="O103" s="12">
        <v>599000</v>
      </c>
      <c r="P103" s="12">
        <v>135000</v>
      </c>
      <c r="V103" s="28">
        <v>63011</v>
      </c>
      <c r="W103" s="28">
        <v>284900</v>
      </c>
    </row>
    <row r="104" spans="1:23" x14ac:dyDescent="0.15">
      <c r="K104" s="12"/>
      <c r="L104" s="12">
        <v>579000</v>
      </c>
      <c r="M104" s="12">
        <v>150000</v>
      </c>
      <c r="N104" s="12">
        <v>375000</v>
      </c>
      <c r="O104" s="12">
        <v>679900</v>
      </c>
      <c r="P104" s="12">
        <v>84900</v>
      </c>
      <c r="V104" s="9">
        <v>63011</v>
      </c>
      <c r="W104" s="9">
        <v>239900</v>
      </c>
    </row>
    <row r="105" spans="1:23" x14ac:dyDescent="0.15">
      <c r="K105" s="12"/>
      <c r="L105" s="12">
        <v>579900</v>
      </c>
      <c r="M105" s="12">
        <v>152350</v>
      </c>
      <c r="N105" s="12">
        <v>499900</v>
      </c>
      <c r="O105" s="12">
        <v>444900</v>
      </c>
      <c r="P105" s="12">
        <v>46900</v>
      </c>
      <c r="V105" s="28">
        <v>63011</v>
      </c>
      <c r="W105" s="28">
        <v>325000</v>
      </c>
    </row>
    <row r="106" spans="1:23" x14ac:dyDescent="0.15">
      <c r="K106" s="12"/>
      <c r="L106" s="12">
        <v>579900</v>
      </c>
      <c r="M106" s="12">
        <v>154900</v>
      </c>
      <c r="N106" s="12">
        <v>200000</v>
      </c>
      <c r="O106" s="12">
        <v>849000</v>
      </c>
      <c r="P106" s="12">
        <v>175000</v>
      </c>
      <c r="V106" s="9">
        <v>63011</v>
      </c>
      <c r="W106" s="9">
        <v>414900</v>
      </c>
    </row>
    <row r="107" spans="1:23" x14ac:dyDescent="0.15">
      <c r="K107" s="12"/>
      <c r="L107" s="12">
        <v>584719</v>
      </c>
      <c r="M107" s="12">
        <v>154900</v>
      </c>
      <c r="N107" s="12">
        <v>419500</v>
      </c>
      <c r="O107" s="12">
        <v>314900</v>
      </c>
      <c r="P107" s="12">
        <v>159900</v>
      </c>
      <c r="V107" s="28">
        <v>63011</v>
      </c>
      <c r="W107" s="28">
        <v>375000</v>
      </c>
    </row>
    <row r="108" spans="1:23" x14ac:dyDescent="0.15">
      <c r="K108" s="12"/>
      <c r="L108" s="12">
        <v>584900</v>
      </c>
      <c r="M108" s="12">
        <v>154900</v>
      </c>
      <c r="N108" s="12">
        <v>204900</v>
      </c>
      <c r="O108" s="12">
        <v>749900</v>
      </c>
      <c r="P108" s="12">
        <v>144900</v>
      </c>
      <c r="V108" s="9">
        <v>63011</v>
      </c>
      <c r="W108" s="9">
        <v>369900</v>
      </c>
    </row>
    <row r="109" spans="1:23" x14ac:dyDescent="0.15">
      <c r="K109" s="12"/>
      <c r="L109" s="12">
        <v>584900</v>
      </c>
      <c r="M109" s="12">
        <v>155000</v>
      </c>
      <c r="N109" s="12">
        <v>369900</v>
      </c>
      <c r="O109" s="12">
        <v>310000</v>
      </c>
      <c r="P109" s="12">
        <v>142000</v>
      </c>
      <c r="V109" s="28">
        <v>63011</v>
      </c>
      <c r="W109" s="28">
        <v>425000</v>
      </c>
    </row>
    <row r="110" spans="1:23" x14ac:dyDescent="0.15">
      <c r="K110" s="12"/>
      <c r="L110" s="12">
        <v>595000</v>
      </c>
      <c r="M110" s="12">
        <v>159900</v>
      </c>
      <c r="N110" s="12">
        <v>189900</v>
      </c>
      <c r="O110" s="12">
        <v>575000</v>
      </c>
      <c r="P110" s="12">
        <v>139900</v>
      </c>
      <c r="V110" s="9">
        <v>63011</v>
      </c>
      <c r="W110" s="9">
        <v>875000</v>
      </c>
    </row>
    <row r="111" spans="1:23" x14ac:dyDescent="0.15">
      <c r="K111" s="12"/>
      <c r="L111" s="12">
        <v>599000</v>
      </c>
      <c r="M111" s="12">
        <v>159900</v>
      </c>
      <c r="N111" s="12">
        <v>350000</v>
      </c>
      <c r="O111" s="12">
        <v>575000</v>
      </c>
      <c r="P111" s="12">
        <v>149900</v>
      </c>
      <c r="V111" s="28">
        <v>63011</v>
      </c>
      <c r="W111" s="28">
        <v>415000</v>
      </c>
    </row>
    <row r="112" spans="1:23" x14ac:dyDescent="0.15">
      <c r="K112" s="12"/>
      <c r="L112" s="12">
        <v>599000</v>
      </c>
      <c r="M112" s="12">
        <v>159900</v>
      </c>
      <c r="N112" s="12">
        <v>254900</v>
      </c>
      <c r="O112" s="12">
        <v>369900</v>
      </c>
      <c r="P112" s="12">
        <v>124900</v>
      </c>
      <c r="V112" s="9">
        <v>63011</v>
      </c>
      <c r="W112" s="9">
        <v>419500</v>
      </c>
    </row>
    <row r="113" spans="11:23" x14ac:dyDescent="0.15">
      <c r="K113" s="12"/>
      <c r="L113" s="12">
        <v>599000</v>
      </c>
      <c r="M113" s="12">
        <v>159900</v>
      </c>
      <c r="N113" s="12">
        <v>329900</v>
      </c>
      <c r="O113" s="12">
        <v>1699000</v>
      </c>
      <c r="P113" s="12">
        <v>109900</v>
      </c>
      <c r="V113" s="28">
        <v>63011</v>
      </c>
      <c r="W113" s="28">
        <v>449990</v>
      </c>
    </row>
    <row r="114" spans="11:23" x14ac:dyDescent="0.15">
      <c r="K114" s="12"/>
      <c r="L114" s="12">
        <v>599900</v>
      </c>
      <c r="M114" s="12">
        <v>164900</v>
      </c>
      <c r="N114" s="12">
        <v>389900</v>
      </c>
      <c r="O114" s="12">
        <v>429900</v>
      </c>
      <c r="P114" s="12">
        <v>119900</v>
      </c>
      <c r="V114" s="9">
        <v>63011</v>
      </c>
      <c r="W114" s="9">
        <v>499990</v>
      </c>
    </row>
    <row r="115" spans="11:23" x14ac:dyDescent="0.15">
      <c r="K115" s="12"/>
      <c r="L115" s="12">
        <v>599900</v>
      </c>
      <c r="M115" s="12">
        <v>164900</v>
      </c>
      <c r="N115" s="12">
        <v>529900</v>
      </c>
      <c r="O115" s="12">
        <v>459000</v>
      </c>
      <c r="P115" s="12">
        <v>135000</v>
      </c>
      <c r="V115" s="28">
        <v>63011</v>
      </c>
      <c r="W115" s="28">
        <v>519990</v>
      </c>
    </row>
    <row r="116" spans="11:23" x14ac:dyDescent="0.15">
      <c r="K116" s="12"/>
      <c r="L116" s="12">
        <v>600000</v>
      </c>
      <c r="M116" s="12">
        <v>164900</v>
      </c>
      <c r="N116" s="12">
        <v>635000</v>
      </c>
      <c r="O116" s="12">
        <v>369900</v>
      </c>
      <c r="P116" s="12">
        <v>82000</v>
      </c>
      <c r="V116" s="9">
        <v>63011</v>
      </c>
      <c r="W116" s="9">
        <v>469990</v>
      </c>
    </row>
    <row r="117" spans="11:23" x14ac:dyDescent="0.15">
      <c r="K117" s="12"/>
      <c r="L117" s="12">
        <v>615000</v>
      </c>
      <c r="M117" s="12">
        <v>165000</v>
      </c>
      <c r="N117" s="12">
        <v>256780</v>
      </c>
      <c r="O117" s="12">
        <v>549900</v>
      </c>
      <c r="P117" s="12">
        <v>179900</v>
      </c>
      <c r="V117" s="28">
        <v>63011</v>
      </c>
      <c r="W117" s="28">
        <v>534990</v>
      </c>
    </row>
    <row r="118" spans="11:23" x14ac:dyDescent="0.15">
      <c r="K118" s="12"/>
      <c r="L118" s="12">
        <v>623400</v>
      </c>
      <c r="M118" s="12">
        <v>169900</v>
      </c>
      <c r="N118" s="12">
        <v>410000</v>
      </c>
      <c r="O118" s="12">
        <v>609000</v>
      </c>
      <c r="P118" s="12">
        <v>129900</v>
      </c>
      <c r="V118" s="9">
        <v>63011</v>
      </c>
      <c r="W118" s="9">
        <v>609990</v>
      </c>
    </row>
    <row r="119" spans="11:23" x14ac:dyDescent="0.15">
      <c r="K119" s="12"/>
      <c r="L119" s="12">
        <v>624900</v>
      </c>
      <c r="M119" s="12">
        <v>170000</v>
      </c>
      <c r="N119" s="12">
        <v>415000</v>
      </c>
      <c r="O119" s="12">
        <v>339000</v>
      </c>
      <c r="P119" s="12">
        <v>399900</v>
      </c>
      <c r="V119" s="28">
        <v>63011</v>
      </c>
      <c r="W119" s="28">
        <v>340000</v>
      </c>
    </row>
    <row r="120" spans="11:23" x14ac:dyDescent="0.15">
      <c r="K120" s="12"/>
      <c r="L120" s="12">
        <v>625000</v>
      </c>
      <c r="M120" s="12">
        <v>175000</v>
      </c>
      <c r="N120" s="12">
        <v>469000</v>
      </c>
      <c r="O120" s="12">
        <v>774900</v>
      </c>
      <c r="P120" s="12">
        <v>298900</v>
      </c>
      <c r="V120" s="9">
        <v>63011</v>
      </c>
      <c r="W120" s="9">
        <v>205000</v>
      </c>
    </row>
    <row r="121" spans="11:23" x14ac:dyDescent="0.15">
      <c r="K121" s="12"/>
      <c r="L121" s="12">
        <v>629000</v>
      </c>
      <c r="M121" s="12">
        <v>179900</v>
      </c>
      <c r="N121" s="12">
        <v>369900</v>
      </c>
      <c r="O121" s="12">
        <v>479900</v>
      </c>
      <c r="P121" s="12">
        <v>144900</v>
      </c>
      <c r="V121" s="28">
        <v>63011</v>
      </c>
      <c r="W121" s="28">
        <v>329900</v>
      </c>
    </row>
    <row r="122" spans="11:23" x14ac:dyDescent="0.15">
      <c r="K122" s="12"/>
      <c r="L122" s="12">
        <v>630000</v>
      </c>
      <c r="M122" s="12">
        <v>179900</v>
      </c>
      <c r="N122" s="12">
        <v>198900</v>
      </c>
      <c r="O122" s="12">
        <v>285000</v>
      </c>
      <c r="P122" s="12">
        <v>149900</v>
      </c>
      <c r="V122" s="9">
        <v>63011</v>
      </c>
      <c r="W122" s="9">
        <v>639900</v>
      </c>
    </row>
    <row r="123" spans="11:23" x14ac:dyDescent="0.15">
      <c r="K123" s="12"/>
      <c r="L123" s="12">
        <v>634900</v>
      </c>
      <c r="M123" s="12">
        <v>182000</v>
      </c>
      <c r="N123" s="12">
        <v>309000</v>
      </c>
      <c r="O123" s="12">
        <v>575000</v>
      </c>
      <c r="P123" s="12">
        <v>82500</v>
      </c>
      <c r="V123" s="28">
        <v>63011</v>
      </c>
      <c r="W123" s="28">
        <v>379000</v>
      </c>
    </row>
    <row r="124" spans="11:23" x14ac:dyDescent="0.15">
      <c r="K124" s="12"/>
      <c r="L124" s="12">
        <v>634990</v>
      </c>
      <c r="M124" s="12">
        <v>189900</v>
      </c>
      <c r="N124" s="12">
        <v>370000</v>
      </c>
      <c r="O124" s="12">
        <v>459000</v>
      </c>
      <c r="P124" s="12">
        <v>200000</v>
      </c>
      <c r="V124" s="9">
        <v>63011</v>
      </c>
      <c r="W124" s="9">
        <v>399900</v>
      </c>
    </row>
    <row r="125" spans="11:23" x14ac:dyDescent="0.15">
      <c r="K125" s="12"/>
      <c r="L125" s="12">
        <v>634990</v>
      </c>
      <c r="M125" s="12">
        <v>199900</v>
      </c>
      <c r="N125" s="12">
        <v>589000</v>
      </c>
      <c r="O125" s="12">
        <v>395000</v>
      </c>
      <c r="P125" s="12">
        <v>123900</v>
      </c>
      <c r="V125" s="28">
        <v>63011</v>
      </c>
      <c r="W125" s="28">
        <v>350000</v>
      </c>
    </row>
    <row r="126" spans="11:23" x14ac:dyDescent="0.15">
      <c r="K126" s="12"/>
      <c r="L126" s="12">
        <v>635600</v>
      </c>
      <c r="M126" s="12">
        <v>200000</v>
      </c>
      <c r="N126" s="12">
        <v>249900</v>
      </c>
      <c r="O126" s="12">
        <v>599900</v>
      </c>
      <c r="P126" s="12">
        <v>109500</v>
      </c>
      <c r="V126" s="9">
        <v>63011</v>
      </c>
      <c r="W126" s="9">
        <v>429000</v>
      </c>
    </row>
    <row r="127" spans="11:23" x14ac:dyDescent="0.15">
      <c r="K127" s="12"/>
      <c r="L127" s="12">
        <v>649900</v>
      </c>
      <c r="M127" s="12">
        <v>205000</v>
      </c>
      <c r="N127" s="12">
        <v>348000</v>
      </c>
      <c r="O127" s="12">
        <v>1725000</v>
      </c>
      <c r="P127" s="12">
        <v>124900</v>
      </c>
      <c r="V127" s="28">
        <v>63011</v>
      </c>
      <c r="W127" s="28">
        <v>375000</v>
      </c>
    </row>
    <row r="128" spans="11:23" x14ac:dyDescent="0.15">
      <c r="K128" s="12"/>
      <c r="L128" s="12">
        <v>649990</v>
      </c>
      <c r="M128" s="12">
        <v>215000</v>
      </c>
      <c r="N128" s="12">
        <v>283300</v>
      </c>
      <c r="O128" s="12">
        <v>434900</v>
      </c>
      <c r="P128" s="12">
        <v>139900</v>
      </c>
      <c r="V128" s="9">
        <v>63011</v>
      </c>
      <c r="W128" s="9">
        <v>289900</v>
      </c>
    </row>
    <row r="129" spans="11:23" x14ac:dyDescent="0.15">
      <c r="K129" s="12"/>
      <c r="L129" s="12">
        <v>649990</v>
      </c>
      <c r="M129" s="12">
        <v>216900</v>
      </c>
      <c r="N129" s="12">
        <v>519900</v>
      </c>
      <c r="O129" s="12">
        <v>999999</v>
      </c>
      <c r="P129" s="12">
        <v>149475</v>
      </c>
      <c r="V129" s="28">
        <v>63011</v>
      </c>
      <c r="W129" s="28">
        <v>419000</v>
      </c>
    </row>
    <row r="130" spans="11:23" x14ac:dyDescent="0.15">
      <c r="K130" s="12"/>
      <c r="L130" s="12">
        <v>659990</v>
      </c>
      <c r="M130" s="12">
        <v>219900</v>
      </c>
      <c r="N130" s="12">
        <v>997000</v>
      </c>
      <c r="O130" s="12">
        <v>1999999</v>
      </c>
      <c r="P130" s="12">
        <v>42000</v>
      </c>
      <c r="V130" s="9">
        <v>63011</v>
      </c>
      <c r="W130" s="9">
        <v>204900</v>
      </c>
    </row>
    <row r="131" spans="11:23" x14ac:dyDescent="0.15">
      <c r="K131" s="12"/>
      <c r="L131" s="12">
        <v>659990</v>
      </c>
      <c r="M131" s="12">
        <v>220000</v>
      </c>
      <c r="N131" s="12">
        <v>345000</v>
      </c>
      <c r="O131" s="12">
        <v>374900</v>
      </c>
      <c r="P131" s="12">
        <v>109900</v>
      </c>
      <c r="V131" s="28">
        <v>63011</v>
      </c>
      <c r="W131" s="28">
        <v>541900</v>
      </c>
    </row>
    <row r="132" spans="11:23" x14ac:dyDescent="0.15">
      <c r="K132" s="12"/>
      <c r="L132" s="12">
        <v>669000</v>
      </c>
      <c r="M132" s="12">
        <v>224900</v>
      </c>
      <c r="N132" s="12">
        <v>469990</v>
      </c>
      <c r="O132" s="12">
        <v>579000</v>
      </c>
      <c r="P132" s="12">
        <v>38900</v>
      </c>
      <c r="V132" s="9">
        <v>63011</v>
      </c>
      <c r="W132" s="9">
        <v>300000</v>
      </c>
    </row>
    <row r="133" spans="11:23" x14ac:dyDescent="0.15">
      <c r="K133" s="12"/>
      <c r="L133" s="12">
        <v>669800</v>
      </c>
      <c r="M133" s="12">
        <v>229900</v>
      </c>
      <c r="N133" s="12">
        <v>449990</v>
      </c>
      <c r="O133" s="12">
        <v>587000</v>
      </c>
      <c r="P133" s="12">
        <v>143900</v>
      </c>
      <c r="V133" s="28">
        <v>63011</v>
      </c>
      <c r="W133" s="28">
        <v>249900</v>
      </c>
    </row>
    <row r="134" spans="11:23" x14ac:dyDescent="0.15">
      <c r="K134" s="12"/>
      <c r="L134" s="12">
        <v>675000</v>
      </c>
      <c r="M134" s="12">
        <v>229900</v>
      </c>
      <c r="N134" s="12">
        <v>609990</v>
      </c>
      <c r="O134" s="12">
        <v>425000</v>
      </c>
      <c r="P134" s="12">
        <v>97000</v>
      </c>
      <c r="V134" s="9">
        <v>63011</v>
      </c>
      <c r="W134" s="9">
        <v>549900</v>
      </c>
    </row>
    <row r="135" spans="11:23" x14ac:dyDescent="0.15">
      <c r="K135" s="12"/>
      <c r="L135" s="12">
        <v>679990</v>
      </c>
      <c r="M135" s="12">
        <v>235000</v>
      </c>
      <c r="N135" s="12">
        <v>534990</v>
      </c>
      <c r="O135" s="12">
        <v>400000</v>
      </c>
      <c r="P135" s="12">
        <v>229900</v>
      </c>
      <c r="V135" s="28">
        <v>63011</v>
      </c>
      <c r="W135" s="28">
        <v>329900</v>
      </c>
    </row>
    <row r="136" spans="11:23" x14ac:dyDescent="0.15">
      <c r="K136" s="12"/>
      <c r="L136" s="12">
        <v>679990</v>
      </c>
      <c r="M136" s="12">
        <v>245000</v>
      </c>
      <c r="N136" s="12">
        <v>499990</v>
      </c>
      <c r="O136" s="12">
        <v>560000</v>
      </c>
      <c r="P136" s="12">
        <v>279000</v>
      </c>
      <c r="V136" s="9">
        <v>63011</v>
      </c>
      <c r="W136" s="9">
        <v>359900</v>
      </c>
    </row>
    <row r="137" spans="11:23" x14ac:dyDescent="0.15">
      <c r="K137" s="12"/>
      <c r="L137" s="12">
        <v>694990</v>
      </c>
      <c r="M137" s="12">
        <v>249900</v>
      </c>
      <c r="N137" s="12">
        <v>519990</v>
      </c>
      <c r="O137" s="12">
        <v>524900</v>
      </c>
      <c r="P137" s="12">
        <v>240000</v>
      </c>
      <c r="V137" s="28">
        <v>63011</v>
      </c>
      <c r="W137" s="28">
        <v>334900</v>
      </c>
    </row>
    <row r="138" spans="11:23" x14ac:dyDescent="0.15">
      <c r="K138" s="12"/>
      <c r="L138" s="12">
        <v>694990</v>
      </c>
      <c r="M138" s="12">
        <v>250000</v>
      </c>
      <c r="N138" s="12">
        <v>359900</v>
      </c>
      <c r="O138" s="12">
        <v>419000</v>
      </c>
      <c r="P138" s="12">
        <v>214500</v>
      </c>
      <c r="V138" s="9">
        <v>63011</v>
      </c>
      <c r="W138" s="9">
        <v>461965</v>
      </c>
    </row>
    <row r="139" spans="11:23" x14ac:dyDescent="0.15">
      <c r="K139" s="12"/>
      <c r="L139" s="12">
        <v>699900</v>
      </c>
      <c r="M139" s="12">
        <v>264999</v>
      </c>
      <c r="N139" s="12">
        <v>275000</v>
      </c>
      <c r="O139" s="12">
        <v>284500</v>
      </c>
      <c r="P139" s="12">
        <v>134900</v>
      </c>
      <c r="V139" s="28">
        <v>63011</v>
      </c>
      <c r="W139" s="28">
        <v>529900</v>
      </c>
    </row>
    <row r="140" spans="11:23" x14ac:dyDescent="0.15">
      <c r="K140" s="12"/>
      <c r="L140" s="12">
        <v>699900</v>
      </c>
      <c r="M140" s="12">
        <v>265000</v>
      </c>
      <c r="N140" s="12">
        <v>875000</v>
      </c>
      <c r="O140" s="12">
        <v>518000</v>
      </c>
      <c r="P140" s="12">
        <v>125000</v>
      </c>
      <c r="V140" s="9">
        <v>63011</v>
      </c>
      <c r="W140" s="9">
        <v>464535</v>
      </c>
    </row>
    <row r="141" spans="11:23" x14ac:dyDescent="0.15">
      <c r="K141" s="12"/>
      <c r="L141" s="12">
        <v>724900</v>
      </c>
      <c r="M141" s="12">
        <v>275000</v>
      </c>
      <c r="N141" s="12">
        <v>464535</v>
      </c>
      <c r="O141" s="12">
        <v>738000</v>
      </c>
      <c r="P141" s="12">
        <v>115000</v>
      </c>
      <c r="V141" s="28">
        <v>63011</v>
      </c>
      <c r="W141" s="28">
        <v>719174</v>
      </c>
    </row>
    <row r="142" spans="11:23" x14ac:dyDescent="0.15">
      <c r="K142" s="12"/>
      <c r="L142" s="12">
        <v>749900</v>
      </c>
      <c r="M142" s="12">
        <v>279000</v>
      </c>
      <c r="N142" s="12">
        <v>369900</v>
      </c>
      <c r="O142" s="12">
        <v>789000</v>
      </c>
      <c r="P142" s="12">
        <v>142000</v>
      </c>
      <c r="V142" s="9">
        <v>63017</v>
      </c>
      <c r="W142" s="9">
        <v>450000</v>
      </c>
    </row>
    <row r="143" spans="11:23" x14ac:dyDescent="0.15">
      <c r="K143" s="12"/>
      <c r="L143" s="12">
        <v>758000</v>
      </c>
      <c r="M143" s="12">
        <v>279000</v>
      </c>
      <c r="N143" s="12">
        <v>279900</v>
      </c>
      <c r="O143" s="12">
        <v>1149000</v>
      </c>
      <c r="P143" s="12">
        <v>129900</v>
      </c>
      <c r="V143" s="28">
        <v>63017</v>
      </c>
      <c r="W143" s="28">
        <v>425000</v>
      </c>
    </row>
    <row r="144" spans="11:23" x14ac:dyDescent="0.15">
      <c r="K144" s="12"/>
      <c r="L144" s="12">
        <v>759900</v>
      </c>
      <c r="M144" s="12">
        <v>279900</v>
      </c>
      <c r="N144" s="12">
        <v>539885</v>
      </c>
      <c r="O144" s="12">
        <v>579900</v>
      </c>
      <c r="P144" s="12">
        <v>219900</v>
      </c>
      <c r="V144" s="9">
        <v>63017</v>
      </c>
      <c r="W144" s="9">
        <v>259900</v>
      </c>
    </row>
    <row r="145" spans="11:23" x14ac:dyDescent="0.15">
      <c r="K145" s="12"/>
      <c r="L145" s="12">
        <v>774500</v>
      </c>
      <c r="M145" s="12">
        <v>283900</v>
      </c>
      <c r="N145" s="12">
        <v>695900</v>
      </c>
      <c r="O145" s="12">
        <v>599900</v>
      </c>
      <c r="P145" s="12">
        <v>265000</v>
      </c>
      <c r="V145" s="28">
        <v>63017</v>
      </c>
      <c r="W145" s="28">
        <v>649900</v>
      </c>
    </row>
    <row r="146" spans="11:23" x14ac:dyDescent="0.15">
      <c r="K146" s="12"/>
      <c r="L146" s="12">
        <v>780000</v>
      </c>
      <c r="M146" s="12">
        <v>354825</v>
      </c>
      <c r="N146" s="12">
        <v>215000</v>
      </c>
      <c r="O146" s="12">
        <v>474900</v>
      </c>
      <c r="P146" s="12">
        <v>85500</v>
      </c>
      <c r="V146" s="9">
        <v>63017</v>
      </c>
      <c r="W146" s="9">
        <v>599000</v>
      </c>
    </row>
    <row r="147" spans="11:23" x14ac:dyDescent="0.15">
      <c r="K147" s="12"/>
      <c r="L147" s="12">
        <v>787900</v>
      </c>
      <c r="M147" s="12">
        <v>379900</v>
      </c>
      <c r="N147" s="12"/>
      <c r="O147" s="12">
        <v>299900</v>
      </c>
      <c r="P147" s="12">
        <v>132900</v>
      </c>
      <c r="V147" s="28">
        <v>63017</v>
      </c>
      <c r="W147" s="28">
        <v>624900</v>
      </c>
    </row>
    <row r="148" spans="11:23" x14ac:dyDescent="0.15">
      <c r="K148" s="12"/>
      <c r="L148" s="12">
        <v>799900</v>
      </c>
      <c r="M148" s="12">
        <v>419900</v>
      </c>
      <c r="N148" s="12"/>
      <c r="O148" s="12">
        <v>425000</v>
      </c>
      <c r="P148" s="12">
        <v>116900</v>
      </c>
      <c r="V148" s="9">
        <v>63017</v>
      </c>
      <c r="W148" s="9">
        <v>634900</v>
      </c>
    </row>
    <row r="149" spans="11:23" x14ac:dyDescent="0.15">
      <c r="K149" s="12"/>
      <c r="L149" s="12">
        <v>799900</v>
      </c>
      <c r="M149" s="12"/>
      <c r="N149" s="12"/>
      <c r="O149" s="12">
        <v>295000</v>
      </c>
      <c r="P149" s="12">
        <v>55900</v>
      </c>
      <c r="V149" s="28">
        <v>63017</v>
      </c>
      <c r="W149" s="28">
        <v>300000</v>
      </c>
    </row>
    <row r="150" spans="11:23" x14ac:dyDescent="0.15">
      <c r="K150" s="12"/>
      <c r="L150" s="12">
        <v>800000</v>
      </c>
      <c r="M150" s="12"/>
      <c r="N150" s="12"/>
      <c r="O150" s="12">
        <v>487000</v>
      </c>
      <c r="P150" s="12">
        <v>104900</v>
      </c>
      <c r="V150" s="9">
        <v>63017</v>
      </c>
      <c r="W150" s="9">
        <v>329900</v>
      </c>
    </row>
    <row r="151" spans="11:23" x14ac:dyDescent="0.15">
      <c r="K151" s="12"/>
      <c r="L151" s="12">
        <v>815000</v>
      </c>
      <c r="M151" s="12"/>
      <c r="N151" s="12"/>
      <c r="O151" s="12">
        <v>362750</v>
      </c>
      <c r="P151" s="12">
        <v>119900</v>
      </c>
      <c r="V151" s="28">
        <v>63017</v>
      </c>
      <c r="W151" s="28">
        <v>298900</v>
      </c>
    </row>
    <row r="152" spans="11:23" x14ac:dyDescent="0.15">
      <c r="K152" s="12"/>
      <c r="L152" s="12">
        <v>819000</v>
      </c>
      <c r="M152" s="12"/>
      <c r="N152" s="12"/>
      <c r="O152" s="12">
        <v>409500</v>
      </c>
      <c r="P152" s="12">
        <v>149900</v>
      </c>
      <c r="V152" s="9">
        <v>63017</v>
      </c>
      <c r="W152" s="9">
        <v>225000</v>
      </c>
    </row>
    <row r="153" spans="11:23" x14ac:dyDescent="0.15">
      <c r="K153" s="12"/>
      <c r="L153" s="12">
        <v>824900</v>
      </c>
      <c r="M153" s="12"/>
      <c r="N153" s="12"/>
      <c r="O153" s="12">
        <v>719500</v>
      </c>
      <c r="P153" s="12">
        <v>205000</v>
      </c>
      <c r="V153" s="28">
        <v>63017</v>
      </c>
      <c r="W153" s="28">
        <v>520000</v>
      </c>
    </row>
    <row r="154" spans="11:23" x14ac:dyDescent="0.15">
      <c r="K154" s="12"/>
      <c r="L154" s="12">
        <v>825000</v>
      </c>
      <c r="M154" s="12"/>
      <c r="N154" s="12"/>
      <c r="O154" s="12">
        <v>799000</v>
      </c>
      <c r="P154" s="12">
        <v>129900</v>
      </c>
      <c r="V154" s="9">
        <v>63017</v>
      </c>
      <c r="W154" s="9">
        <v>525000</v>
      </c>
    </row>
    <row r="155" spans="11:23" x14ac:dyDescent="0.15">
      <c r="K155" s="12"/>
      <c r="L155" s="12">
        <v>830000</v>
      </c>
      <c r="M155" s="12"/>
      <c r="N155" s="12"/>
      <c r="O155" s="12">
        <v>520000</v>
      </c>
      <c r="P155" s="12">
        <v>99000</v>
      </c>
      <c r="V155" s="28">
        <v>63017</v>
      </c>
      <c r="W155" s="28">
        <v>630000</v>
      </c>
    </row>
    <row r="156" spans="11:23" x14ac:dyDescent="0.15">
      <c r="K156" s="12"/>
      <c r="L156" s="12">
        <v>837273</v>
      </c>
      <c r="M156" s="12"/>
      <c r="N156" s="12"/>
      <c r="O156" s="12">
        <v>529900</v>
      </c>
      <c r="P156" s="12">
        <v>134500</v>
      </c>
      <c r="V156" s="9">
        <v>63017</v>
      </c>
      <c r="W156" s="9">
        <v>379900</v>
      </c>
    </row>
    <row r="157" spans="11:23" x14ac:dyDescent="0.15">
      <c r="K157" s="12"/>
      <c r="L157" s="12">
        <v>849000</v>
      </c>
      <c r="M157" s="12"/>
      <c r="N157" s="12"/>
      <c r="O157" s="12">
        <v>250000</v>
      </c>
      <c r="P157" s="12">
        <v>134900</v>
      </c>
      <c r="V157" s="28">
        <v>63017</v>
      </c>
      <c r="W157" s="28">
        <v>339000</v>
      </c>
    </row>
    <row r="158" spans="11:23" x14ac:dyDescent="0.15">
      <c r="K158" s="12"/>
      <c r="L158" s="12">
        <v>850000</v>
      </c>
      <c r="M158" s="12"/>
      <c r="N158" s="12"/>
      <c r="O158" s="12">
        <v>594900</v>
      </c>
      <c r="P158" s="12">
        <v>214900</v>
      </c>
      <c r="V158" s="9">
        <v>63017</v>
      </c>
      <c r="W158" s="9">
        <v>579900</v>
      </c>
    </row>
    <row r="159" spans="11:23" x14ac:dyDescent="0.15">
      <c r="K159" s="12"/>
      <c r="L159" s="12">
        <v>850000</v>
      </c>
      <c r="M159" s="12"/>
      <c r="N159" s="12"/>
      <c r="O159" s="12">
        <v>552900</v>
      </c>
      <c r="P159" s="12">
        <v>124900</v>
      </c>
      <c r="V159" s="28">
        <v>63017</v>
      </c>
      <c r="W159" s="28">
        <v>584719</v>
      </c>
    </row>
    <row r="160" spans="11:23" x14ac:dyDescent="0.15">
      <c r="K160" s="12"/>
      <c r="L160" s="12">
        <v>859900</v>
      </c>
      <c r="M160" s="12"/>
      <c r="N160" s="12"/>
      <c r="O160" s="12">
        <v>399900</v>
      </c>
      <c r="P160" s="12">
        <v>114900</v>
      </c>
      <c r="V160" s="9">
        <v>63017</v>
      </c>
      <c r="W160" s="9">
        <v>295000</v>
      </c>
    </row>
    <row r="161" spans="11:23" x14ac:dyDescent="0.15">
      <c r="K161" s="12"/>
      <c r="L161" s="12">
        <v>890000</v>
      </c>
      <c r="M161" s="12"/>
      <c r="N161" s="12"/>
      <c r="O161" s="12">
        <v>570000</v>
      </c>
      <c r="P161" s="12">
        <v>118000</v>
      </c>
      <c r="V161" s="28">
        <v>63017</v>
      </c>
      <c r="W161" s="28">
        <v>314900</v>
      </c>
    </row>
    <row r="162" spans="11:23" x14ac:dyDescent="0.15">
      <c r="K162" s="12"/>
      <c r="L162" s="12">
        <v>899000</v>
      </c>
      <c r="M162" s="12"/>
      <c r="N162" s="12"/>
      <c r="O162" s="12">
        <v>450000</v>
      </c>
      <c r="P162" s="12">
        <v>159900</v>
      </c>
      <c r="V162" s="9">
        <v>63017</v>
      </c>
      <c r="W162" s="9">
        <v>359900</v>
      </c>
    </row>
    <row r="163" spans="11:23" x14ac:dyDescent="0.15">
      <c r="K163" s="12"/>
      <c r="L163" s="12">
        <v>925000</v>
      </c>
      <c r="M163" s="12"/>
      <c r="N163" s="12"/>
      <c r="O163" s="12">
        <v>399000</v>
      </c>
      <c r="P163" s="12">
        <v>114900</v>
      </c>
      <c r="V163" s="28">
        <v>63017</v>
      </c>
      <c r="W163" s="28">
        <v>349900</v>
      </c>
    </row>
    <row r="164" spans="11:23" x14ac:dyDescent="0.15">
      <c r="K164" s="12"/>
      <c r="L164" s="12">
        <v>975000</v>
      </c>
      <c r="M164" s="12"/>
      <c r="N164" s="12"/>
      <c r="O164" s="12">
        <v>1700000</v>
      </c>
      <c r="P164" s="12">
        <v>182000</v>
      </c>
      <c r="V164" s="9">
        <v>63017</v>
      </c>
      <c r="W164" s="9">
        <v>579900</v>
      </c>
    </row>
    <row r="165" spans="11:23" x14ac:dyDescent="0.15">
      <c r="K165" s="12"/>
      <c r="L165" s="12">
        <v>999990</v>
      </c>
      <c r="M165" s="12"/>
      <c r="N165" s="12"/>
      <c r="O165" s="12">
        <v>1450000</v>
      </c>
      <c r="P165" s="12">
        <v>102000</v>
      </c>
      <c r="V165" s="28">
        <v>63017</v>
      </c>
      <c r="W165" s="28">
        <v>409900</v>
      </c>
    </row>
    <row r="166" spans="11:23" x14ac:dyDescent="0.15">
      <c r="K166" s="12"/>
      <c r="L166" s="12">
        <v>1097000</v>
      </c>
      <c r="M166" s="12"/>
      <c r="N166" s="12"/>
      <c r="O166" s="12">
        <v>792000</v>
      </c>
      <c r="P166" s="12">
        <v>108000</v>
      </c>
      <c r="V166" s="9">
        <v>63017</v>
      </c>
      <c r="W166" s="9">
        <v>394444</v>
      </c>
    </row>
    <row r="167" spans="11:23" x14ac:dyDescent="0.15">
      <c r="K167" s="12"/>
      <c r="L167" s="12">
        <v>1100000</v>
      </c>
      <c r="M167" s="12"/>
      <c r="N167" s="12"/>
      <c r="O167" s="12">
        <v>479900</v>
      </c>
      <c r="P167" s="12">
        <v>129900</v>
      </c>
      <c r="V167" s="28">
        <v>63017</v>
      </c>
      <c r="W167" s="28">
        <v>439900</v>
      </c>
    </row>
    <row r="168" spans="11:23" x14ac:dyDescent="0.15">
      <c r="K168" s="12"/>
      <c r="L168" s="12">
        <v>1149000</v>
      </c>
      <c r="M168" s="12"/>
      <c r="N168" s="12"/>
      <c r="O168" s="12">
        <v>329000</v>
      </c>
      <c r="P168" s="12">
        <v>77900</v>
      </c>
      <c r="V168" s="9">
        <v>63017</v>
      </c>
      <c r="W168" s="9">
        <v>329900</v>
      </c>
    </row>
    <row r="169" spans="11:23" x14ac:dyDescent="0.15">
      <c r="K169" s="12"/>
      <c r="L169" s="12">
        <v>1249900</v>
      </c>
      <c r="M169" s="12"/>
      <c r="N169" s="12"/>
      <c r="O169" s="12">
        <v>799000</v>
      </c>
      <c r="P169" s="12">
        <v>139999</v>
      </c>
      <c r="V169" s="28">
        <v>63017</v>
      </c>
      <c r="W169" s="28">
        <v>345000</v>
      </c>
    </row>
    <row r="170" spans="11:23" x14ac:dyDescent="0.15">
      <c r="K170" s="12"/>
      <c r="L170" s="12">
        <v>1295000</v>
      </c>
      <c r="M170" s="12"/>
      <c r="N170" s="12"/>
      <c r="O170" s="12">
        <v>809990</v>
      </c>
      <c r="P170" s="12">
        <v>94900</v>
      </c>
      <c r="V170" s="9">
        <v>63017</v>
      </c>
      <c r="W170" s="9">
        <v>435000</v>
      </c>
    </row>
    <row r="171" spans="11:23" x14ac:dyDescent="0.15">
      <c r="K171" s="12"/>
      <c r="L171" s="12">
        <v>1450000</v>
      </c>
      <c r="M171" s="12"/>
      <c r="N171" s="12"/>
      <c r="O171" s="12">
        <v>694990</v>
      </c>
      <c r="P171" s="12">
        <v>124900</v>
      </c>
      <c r="V171" s="28">
        <v>63017</v>
      </c>
      <c r="W171" s="28">
        <v>399950</v>
      </c>
    </row>
    <row r="172" spans="11:23" x14ac:dyDescent="0.15">
      <c r="K172" s="12"/>
      <c r="L172" s="12">
        <v>1500000</v>
      </c>
      <c r="M172" s="12"/>
      <c r="N172" s="12"/>
      <c r="O172" s="12">
        <v>679990</v>
      </c>
      <c r="P172" s="12">
        <v>109000</v>
      </c>
      <c r="V172" s="9">
        <v>63017</v>
      </c>
      <c r="W172" s="9">
        <v>276500</v>
      </c>
    </row>
    <row r="173" spans="11:23" x14ac:dyDescent="0.15">
      <c r="K173" s="12"/>
      <c r="L173" s="12">
        <v>1565000</v>
      </c>
      <c r="M173" s="12"/>
      <c r="N173" s="12"/>
      <c r="O173" s="12">
        <v>659990</v>
      </c>
      <c r="P173" s="12">
        <v>127900</v>
      </c>
      <c r="V173" s="28">
        <v>63017</v>
      </c>
      <c r="W173" s="28">
        <v>339900</v>
      </c>
    </row>
    <row r="174" spans="11:23" x14ac:dyDescent="0.15">
      <c r="K174" s="12"/>
      <c r="L174" s="12">
        <v>1725000</v>
      </c>
      <c r="M174" s="12"/>
      <c r="N174" s="12"/>
      <c r="O174" s="12">
        <v>649990</v>
      </c>
      <c r="P174" s="12">
        <v>147900</v>
      </c>
      <c r="V174" s="9">
        <v>63017</v>
      </c>
      <c r="W174" s="9">
        <v>472000</v>
      </c>
    </row>
    <row r="175" spans="11:23" x14ac:dyDescent="0.15">
      <c r="K175" s="12"/>
      <c r="L175" s="12">
        <v>1775000</v>
      </c>
      <c r="M175" s="12"/>
      <c r="N175" s="12"/>
      <c r="O175" s="12">
        <v>634990</v>
      </c>
      <c r="P175" s="12">
        <v>234900</v>
      </c>
      <c r="V175" s="28">
        <v>63017</v>
      </c>
      <c r="W175" s="28">
        <v>549000</v>
      </c>
    </row>
    <row r="176" spans="11:23" x14ac:dyDescent="0.15">
      <c r="K176" s="12"/>
      <c r="L176" s="12">
        <v>1900000</v>
      </c>
      <c r="M176" s="12"/>
      <c r="N176" s="12"/>
      <c r="O176" s="12">
        <v>1999999</v>
      </c>
      <c r="P176" s="12">
        <v>155000</v>
      </c>
      <c r="V176" s="9">
        <v>63017</v>
      </c>
      <c r="W176" s="9">
        <v>325000</v>
      </c>
    </row>
    <row r="177" spans="11:23" x14ac:dyDescent="0.15">
      <c r="K177" s="12"/>
      <c r="L177" s="12">
        <v>1999999</v>
      </c>
      <c r="M177" s="12"/>
      <c r="N177" s="12"/>
      <c r="O177" s="12">
        <v>322000</v>
      </c>
      <c r="P177" s="12">
        <v>154900</v>
      </c>
      <c r="V177" s="28">
        <v>63017</v>
      </c>
      <c r="W177" s="28">
        <v>320000</v>
      </c>
    </row>
    <row r="178" spans="11:23" x14ac:dyDescent="0.15">
      <c r="K178" s="12"/>
      <c r="L178" s="12">
        <v>1999999</v>
      </c>
      <c r="M178" s="12"/>
      <c r="N178" s="12"/>
      <c r="O178" s="12">
        <v>890000</v>
      </c>
      <c r="P178" s="12">
        <v>49900</v>
      </c>
      <c r="V178" s="9">
        <v>63017</v>
      </c>
      <c r="W178" s="9">
        <v>289900</v>
      </c>
    </row>
    <row r="179" spans="11:23" x14ac:dyDescent="0.15">
      <c r="K179" s="12"/>
      <c r="L179" s="12"/>
      <c r="M179" s="12"/>
      <c r="N179" s="12"/>
      <c r="O179" s="12">
        <v>374900</v>
      </c>
      <c r="P179" s="12">
        <v>121900</v>
      </c>
      <c r="V179" s="28">
        <v>63017</v>
      </c>
      <c r="W179" s="28">
        <v>459000</v>
      </c>
    </row>
    <row r="180" spans="11:23" x14ac:dyDescent="0.15">
      <c r="K180" s="12"/>
      <c r="L180" s="12"/>
      <c r="M180" s="12"/>
      <c r="N180" s="12"/>
      <c r="O180" s="12">
        <v>385000</v>
      </c>
      <c r="P180" s="12">
        <v>159900</v>
      </c>
      <c r="V180" s="9">
        <v>63017</v>
      </c>
      <c r="W180" s="9">
        <v>435000</v>
      </c>
    </row>
    <row r="181" spans="11:23" x14ac:dyDescent="0.15">
      <c r="K181" s="12"/>
      <c r="L181" s="12"/>
      <c r="M181" s="12"/>
      <c r="N181" s="12"/>
      <c r="O181" s="12">
        <v>999000</v>
      </c>
      <c r="P181" s="12">
        <v>95000</v>
      </c>
      <c r="V181" s="28">
        <v>63017</v>
      </c>
      <c r="W181" s="28">
        <v>377500</v>
      </c>
    </row>
    <row r="182" spans="11:23" x14ac:dyDescent="0.15">
      <c r="K182" s="12"/>
      <c r="L182" s="12"/>
      <c r="M182" s="12"/>
      <c r="N182" s="12"/>
      <c r="O182" s="12">
        <v>1295000</v>
      </c>
      <c r="P182" s="12">
        <v>110000</v>
      </c>
      <c r="V182" s="9">
        <v>63017</v>
      </c>
      <c r="W182" s="9">
        <v>469500</v>
      </c>
    </row>
    <row r="183" spans="11:23" x14ac:dyDescent="0.15">
      <c r="K183" s="12"/>
      <c r="L183" s="12"/>
      <c r="M183" s="12"/>
      <c r="N183" s="12"/>
      <c r="O183" s="12">
        <v>1195000</v>
      </c>
      <c r="P183" s="12">
        <v>114900</v>
      </c>
      <c r="V183" s="28">
        <v>63017</v>
      </c>
      <c r="W183" s="28">
        <v>539900</v>
      </c>
    </row>
    <row r="184" spans="11:23" x14ac:dyDescent="0.15">
      <c r="K184" s="12"/>
      <c r="L184" s="12"/>
      <c r="M184" s="12"/>
      <c r="N184" s="12"/>
      <c r="O184" s="12"/>
      <c r="P184" s="12">
        <v>129900</v>
      </c>
      <c r="V184" s="9">
        <v>63017</v>
      </c>
      <c r="W184" s="9">
        <v>399000</v>
      </c>
    </row>
    <row r="185" spans="11:23" x14ac:dyDescent="0.15">
      <c r="K185" s="12"/>
      <c r="L185" s="12"/>
      <c r="M185" s="12"/>
      <c r="N185" s="12"/>
      <c r="O185" s="12"/>
      <c r="P185" s="12">
        <v>269900</v>
      </c>
      <c r="V185" s="28">
        <v>63017</v>
      </c>
      <c r="W185" s="28">
        <v>429900</v>
      </c>
    </row>
    <row r="186" spans="11:23" x14ac:dyDescent="0.15">
      <c r="K186" s="12"/>
      <c r="L186" s="12"/>
      <c r="M186" s="12"/>
      <c r="N186" s="12"/>
      <c r="O186" s="12"/>
      <c r="P186" s="12">
        <v>113000</v>
      </c>
      <c r="V186" s="9">
        <v>63017</v>
      </c>
      <c r="W186" s="9">
        <v>549900</v>
      </c>
    </row>
    <row r="187" spans="11:23" x14ac:dyDescent="0.15">
      <c r="K187" s="12"/>
      <c r="L187" s="12"/>
      <c r="M187" s="12"/>
      <c r="N187" s="12"/>
      <c r="O187" s="12"/>
      <c r="P187" s="12">
        <v>132500</v>
      </c>
      <c r="V187" s="28">
        <v>63017</v>
      </c>
      <c r="W187" s="28">
        <v>419000</v>
      </c>
    </row>
    <row r="188" spans="11:23" x14ac:dyDescent="0.15">
      <c r="N188" s="12"/>
      <c r="O188" s="12"/>
      <c r="P188" s="12">
        <v>104900</v>
      </c>
      <c r="V188" s="9">
        <v>63017</v>
      </c>
      <c r="W188" s="9">
        <v>325000</v>
      </c>
    </row>
    <row r="189" spans="11:23" x14ac:dyDescent="0.15">
      <c r="N189" s="12"/>
      <c r="O189" s="12"/>
      <c r="P189" s="12">
        <v>142500</v>
      </c>
      <c r="V189" s="28">
        <v>63017</v>
      </c>
      <c r="W189" s="28">
        <v>475000</v>
      </c>
    </row>
    <row r="190" spans="11:23" x14ac:dyDescent="0.15">
      <c r="N190" s="12"/>
      <c r="O190" s="12"/>
      <c r="P190" s="12">
        <v>130000</v>
      </c>
      <c r="V190" s="9">
        <v>63017</v>
      </c>
      <c r="W190" s="9">
        <v>475000</v>
      </c>
    </row>
    <row r="191" spans="11:23" x14ac:dyDescent="0.15">
      <c r="N191" s="12"/>
      <c r="O191" s="12"/>
      <c r="P191" s="12">
        <v>244900</v>
      </c>
      <c r="V191" s="28">
        <v>63017</v>
      </c>
      <c r="W191" s="28">
        <v>625000</v>
      </c>
    </row>
    <row r="192" spans="11:23" x14ac:dyDescent="0.15">
      <c r="N192" s="12"/>
      <c r="O192" s="12"/>
      <c r="P192" s="12">
        <v>119500</v>
      </c>
      <c r="V192" s="9">
        <v>63017</v>
      </c>
      <c r="W192" s="9">
        <v>475000</v>
      </c>
    </row>
    <row r="193" spans="14:23" x14ac:dyDescent="0.15">
      <c r="N193" s="12"/>
      <c r="O193" s="12"/>
      <c r="P193" s="12">
        <v>319900</v>
      </c>
      <c r="V193" s="28">
        <v>63017</v>
      </c>
      <c r="W193" s="28">
        <v>579000</v>
      </c>
    </row>
    <row r="194" spans="14:23" x14ac:dyDescent="0.15">
      <c r="N194" s="12"/>
      <c r="O194" s="12"/>
      <c r="P194" s="12">
        <v>136900</v>
      </c>
      <c r="V194" s="9">
        <v>63017</v>
      </c>
      <c r="W194" s="9">
        <v>899000</v>
      </c>
    </row>
    <row r="195" spans="14:23" x14ac:dyDescent="0.15">
      <c r="N195" s="12"/>
      <c r="O195" s="12"/>
      <c r="P195" s="12">
        <v>109900</v>
      </c>
      <c r="V195" s="28">
        <v>63017</v>
      </c>
      <c r="W195" s="28">
        <v>474800</v>
      </c>
    </row>
    <row r="196" spans="14:23" x14ac:dyDescent="0.15">
      <c r="N196" s="12"/>
      <c r="O196" s="12"/>
      <c r="P196" s="12">
        <v>114900</v>
      </c>
      <c r="V196" s="9">
        <v>63017</v>
      </c>
      <c r="W196" s="9">
        <v>524500</v>
      </c>
    </row>
    <row r="197" spans="14:23" x14ac:dyDescent="0.15">
      <c r="N197" s="12"/>
      <c r="O197" s="12"/>
      <c r="P197" s="12">
        <v>95500</v>
      </c>
      <c r="V197" s="28">
        <v>63017</v>
      </c>
      <c r="W197" s="28">
        <v>349000</v>
      </c>
    </row>
    <row r="198" spans="14:23" x14ac:dyDescent="0.15">
      <c r="N198" s="12"/>
      <c r="O198" s="12"/>
      <c r="P198" s="12">
        <v>92500</v>
      </c>
      <c r="V198" s="9">
        <v>63017</v>
      </c>
      <c r="W198" s="9">
        <v>394500</v>
      </c>
    </row>
    <row r="199" spans="14:23" x14ac:dyDescent="0.15">
      <c r="V199" s="28">
        <v>63017</v>
      </c>
      <c r="W199" s="28">
        <v>374900</v>
      </c>
    </row>
    <row r="200" spans="14:23" x14ac:dyDescent="0.15">
      <c r="V200" s="9">
        <v>63017</v>
      </c>
      <c r="W200" s="9">
        <v>510000</v>
      </c>
    </row>
    <row r="201" spans="14:23" x14ac:dyDescent="0.15">
      <c r="V201" s="28">
        <v>63017</v>
      </c>
      <c r="W201" s="28">
        <v>419500</v>
      </c>
    </row>
    <row r="202" spans="14:23" x14ac:dyDescent="0.15">
      <c r="V202" s="9">
        <v>63017</v>
      </c>
      <c r="W202" s="9">
        <v>825000</v>
      </c>
    </row>
    <row r="203" spans="14:23" x14ac:dyDescent="0.15">
      <c r="V203" s="28">
        <v>63017</v>
      </c>
      <c r="W203" s="28">
        <v>825000</v>
      </c>
    </row>
    <row r="204" spans="14:23" x14ac:dyDescent="0.15">
      <c r="V204" s="9">
        <v>63017</v>
      </c>
      <c r="W204" s="9">
        <v>850000</v>
      </c>
    </row>
    <row r="205" spans="14:23" x14ac:dyDescent="0.15">
      <c r="V205" s="28">
        <v>63017</v>
      </c>
      <c r="W205" s="28">
        <v>394500</v>
      </c>
    </row>
    <row r="206" spans="14:23" x14ac:dyDescent="0.15">
      <c r="V206" s="9">
        <v>63017</v>
      </c>
      <c r="W206" s="9">
        <v>699900</v>
      </c>
    </row>
    <row r="207" spans="14:23" x14ac:dyDescent="0.15">
      <c r="V207" s="28">
        <v>63017</v>
      </c>
      <c r="W207" s="28">
        <v>780000</v>
      </c>
    </row>
    <row r="208" spans="14:23" x14ac:dyDescent="0.15">
      <c r="V208" s="9">
        <v>63017</v>
      </c>
      <c r="W208" s="9">
        <v>519900</v>
      </c>
    </row>
    <row r="209" spans="22:23" x14ac:dyDescent="0.15">
      <c r="V209" s="28">
        <v>63017</v>
      </c>
      <c r="W209" s="28">
        <v>774500</v>
      </c>
    </row>
    <row r="210" spans="22:23" x14ac:dyDescent="0.15">
      <c r="V210" s="9">
        <v>63017</v>
      </c>
      <c r="W210" s="9">
        <v>520000</v>
      </c>
    </row>
    <row r="211" spans="22:23" x14ac:dyDescent="0.15">
      <c r="V211" s="28">
        <v>63017</v>
      </c>
      <c r="W211" s="28">
        <v>449900</v>
      </c>
    </row>
    <row r="212" spans="22:23" x14ac:dyDescent="0.15">
      <c r="V212" s="9">
        <v>63017</v>
      </c>
      <c r="W212" s="9">
        <v>549900</v>
      </c>
    </row>
    <row r="213" spans="22:23" x14ac:dyDescent="0.15">
      <c r="V213" s="28">
        <v>63017</v>
      </c>
      <c r="W213" s="28">
        <v>595000</v>
      </c>
    </row>
    <row r="214" spans="22:23" x14ac:dyDescent="0.15">
      <c r="V214" s="9">
        <v>63017</v>
      </c>
      <c r="W214" s="9">
        <v>850000</v>
      </c>
    </row>
    <row r="215" spans="22:23" x14ac:dyDescent="0.15">
      <c r="V215" s="28">
        <v>63017</v>
      </c>
      <c r="W215" s="28">
        <v>575000</v>
      </c>
    </row>
    <row r="216" spans="22:23" x14ac:dyDescent="0.15">
      <c r="V216" s="9">
        <v>63017</v>
      </c>
      <c r="W216" s="9">
        <v>815000</v>
      </c>
    </row>
    <row r="217" spans="22:23" x14ac:dyDescent="0.15">
      <c r="V217" s="28">
        <v>63017</v>
      </c>
      <c r="W217" s="28">
        <v>259000</v>
      </c>
    </row>
    <row r="218" spans="22:23" x14ac:dyDescent="0.15">
      <c r="V218" s="9">
        <v>63017</v>
      </c>
      <c r="W218" s="9">
        <v>489900</v>
      </c>
    </row>
    <row r="219" spans="22:23" x14ac:dyDescent="0.15">
      <c r="V219" s="28">
        <v>63017</v>
      </c>
      <c r="W219" s="28">
        <v>758000</v>
      </c>
    </row>
    <row r="220" spans="22:23" x14ac:dyDescent="0.15">
      <c r="V220" s="9">
        <v>63017</v>
      </c>
      <c r="W220" s="9">
        <v>490000</v>
      </c>
    </row>
    <row r="221" spans="22:23" x14ac:dyDescent="0.15">
      <c r="V221" s="28">
        <v>63017</v>
      </c>
      <c r="W221" s="28">
        <v>749900</v>
      </c>
    </row>
    <row r="222" spans="22:23" x14ac:dyDescent="0.15">
      <c r="V222" s="9">
        <v>63017</v>
      </c>
      <c r="W222" s="9">
        <v>759900</v>
      </c>
    </row>
    <row r="223" spans="22:23" x14ac:dyDescent="0.15">
      <c r="V223" s="28">
        <v>63017</v>
      </c>
      <c r="W223" s="28">
        <v>319900</v>
      </c>
    </row>
    <row r="224" spans="22:23" x14ac:dyDescent="0.15">
      <c r="V224" s="9">
        <v>63017</v>
      </c>
      <c r="W224" s="9">
        <v>599900</v>
      </c>
    </row>
    <row r="225" spans="22:23" x14ac:dyDescent="0.15">
      <c r="V225" s="28">
        <v>63017</v>
      </c>
      <c r="W225" s="28">
        <v>890000</v>
      </c>
    </row>
    <row r="226" spans="22:23" x14ac:dyDescent="0.15">
      <c r="V226" s="9">
        <v>63017</v>
      </c>
      <c r="W226" s="9">
        <v>537900</v>
      </c>
    </row>
    <row r="227" spans="22:23" x14ac:dyDescent="0.15">
      <c r="V227" s="28">
        <v>63017</v>
      </c>
      <c r="W227" s="28">
        <v>379900</v>
      </c>
    </row>
    <row r="228" spans="22:23" x14ac:dyDescent="0.15">
      <c r="V228" s="9">
        <v>63017</v>
      </c>
      <c r="W228" s="9">
        <v>599000</v>
      </c>
    </row>
    <row r="229" spans="22:23" x14ac:dyDescent="0.15">
      <c r="V229" s="28">
        <v>63017</v>
      </c>
      <c r="W229" s="28">
        <v>819000</v>
      </c>
    </row>
    <row r="230" spans="22:23" x14ac:dyDescent="0.15">
      <c r="V230" s="9">
        <v>63017</v>
      </c>
      <c r="W230" s="9">
        <v>339000</v>
      </c>
    </row>
    <row r="231" spans="22:23" x14ac:dyDescent="0.15">
      <c r="V231" s="28">
        <v>63017</v>
      </c>
      <c r="W231" s="28">
        <v>445000</v>
      </c>
    </row>
    <row r="232" spans="22:23" x14ac:dyDescent="0.15">
      <c r="V232" s="9">
        <v>63017</v>
      </c>
      <c r="W232" s="9">
        <v>470000</v>
      </c>
    </row>
    <row r="233" spans="22:23" x14ac:dyDescent="0.15">
      <c r="V233" s="28">
        <v>63017</v>
      </c>
      <c r="W233" s="28">
        <v>787900</v>
      </c>
    </row>
    <row r="234" spans="22:23" x14ac:dyDescent="0.15">
      <c r="V234" s="9">
        <v>63017</v>
      </c>
      <c r="W234" s="9">
        <v>499900</v>
      </c>
    </row>
    <row r="235" spans="22:23" x14ac:dyDescent="0.15">
      <c r="V235" s="28">
        <v>63017</v>
      </c>
      <c r="W235" s="28">
        <v>669000</v>
      </c>
    </row>
    <row r="236" spans="22:23" x14ac:dyDescent="0.15">
      <c r="V236" s="9">
        <v>63017</v>
      </c>
      <c r="W236" s="9">
        <v>499000</v>
      </c>
    </row>
    <row r="237" spans="22:23" x14ac:dyDescent="0.15">
      <c r="V237" s="28">
        <v>63017</v>
      </c>
      <c r="W237" s="28">
        <v>425000</v>
      </c>
    </row>
    <row r="238" spans="22:23" x14ac:dyDescent="0.15">
      <c r="V238" s="9">
        <v>63017</v>
      </c>
      <c r="W238" s="9">
        <v>830000</v>
      </c>
    </row>
    <row r="239" spans="22:23" x14ac:dyDescent="0.15">
      <c r="V239" s="28">
        <v>63017</v>
      </c>
      <c r="W239" s="28">
        <v>480000</v>
      </c>
    </row>
    <row r="240" spans="22:23" x14ac:dyDescent="0.15">
      <c r="V240" s="9">
        <v>63017</v>
      </c>
      <c r="W240" s="9">
        <v>1097000</v>
      </c>
    </row>
    <row r="241" spans="22:23" x14ac:dyDescent="0.15">
      <c r="V241" s="28">
        <v>63017</v>
      </c>
      <c r="W241" s="28">
        <v>615000</v>
      </c>
    </row>
    <row r="242" spans="22:23" x14ac:dyDescent="0.15">
      <c r="V242" s="9">
        <v>63017</v>
      </c>
      <c r="W242" s="9">
        <v>1450000</v>
      </c>
    </row>
    <row r="243" spans="22:23" x14ac:dyDescent="0.15">
      <c r="V243" s="28">
        <v>63017</v>
      </c>
      <c r="W243" s="28">
        <v>584900</v>
      </c>
    </row>
    <row r="244" spans="22:23" x14ac:dyDescent="0.15">
      <c r="V244" s="9">
        <v>63017</v>
      </c>
      <c r="W244" s="9">
        <v>375000</v>
      </c>
    </row>
    <row r="245" spans="22:23" x14ac:dyDescent="0.15">
      <c r="V245" s="28">
        <v>63017</v>
      </c>
      <c r="W245" s="28">
        <v>629000</v>
      </c>
    </row>
    <row r="246" spans="22:23" x14ac:dyDescent="0.15">
      <c r="V246" s="9">
        <v>63017</v>
      </c>
      <c r="W246" s="9">
        <v>859900</v>
      </c>
    </row>
    <row r="247" spans="22:23" x14ac:dyDescent="0.15">
      <c r="V247" s="28">
        <v>63017</v>
      </c>
      <c r="W247" s="28">
        <v>975000</v>
      </c>
    </row>
    <row r="248" spans="22:23" x14ac:dyDescent="0.15">
      <c r="V248" s="9">
        <v>63017</v>
      </c>
      <c r="W248" s="9">
        <v>449000</v>
      </c>
    </row>
    <row r="249" spans="22:23" x14ac:dyDescent="0.15">
      <c r="V249" s="28">
        <v>63017</v>
      </c>
      <c r="W249" s="28">
        <v>1999999</v>
      </c>
    </row>
    <row r="250" spans="22:23" x14ac:dyDescent="0.15">
      <c r="V250" s="9">
        <v>63017</v>
      </c>
      <c r="W250" s="9">
        <v>529000</v>
      </c>
    </row>
    <row r="251" spans="22:23" x14ac:dyDescent="0.15">
      <c r="V251" s="28">
        <v>63017</v>
      </c>
      <c r="W251" s="28">
        <v>925000</v>
      </c>
    </row>
    <row r="252" spans="22:23" x14ac:dyDescent="0.15">
      <c r="V252" s="9">
        <v>63017</v>
      </c>
      <c r="W252" s="9">
        <v>1249900</v>
      </c>
    </row>
    <row r="253" spans="22:23" x14ac:dyDescent="0.15">
      <c r="V253" s="28">
        <v>63017</v>
      </c>
      <c r="W253" s="28">
        <v>1725000</v>
      </c>
    </row>
    <row r="254" spans="22:23" x14ac:dyDescent="0.15">
      <c r="V254" s="9">
        <v>63017</v>
      </c>
      <c r="W254" s="9">
        <v>1775000</v>
      </c>
    </row>
    <row r="255" spans="22:23" x14ac:dyDescent="0.15">
      <c r="V255" s="28">
        <v>63017</v>
      </c>
      <c r="W255" s="28">
        <v>599900</v>
      </c>
    </row>
    <row r="256" spans="22:23" x14ac:dyDescent="0.15">
      <c r="V256" s="9">
        <v>63017</v>
      </c>
      <c r="W256" s="9">
        <v>800000</v>
      </c>
    </row>
    <row r="257" spans="22:23" x14ac:dyDescent="0.15">
      <c r="V257" s="28">
        <v>63017</v>
      </c>
      <c r="W257" s="28">
        <v>799900</v>
      </c>
    </row>
    <row r="258" spans="22:23" x14ac:dyDescent="0.15">
      <c r="V258" s="9">
        <v>63017</v>
      </c>
      <c r="W258" s="9">
        <v>849000</v>
      </c>
    </row>
    <row r="259" spans="22:23" x14ac:dyDescent="0.15">
      <c r="V259" s="28">
        <v>63017</v>
      </c>
      <c r="W259" s="28">
        <v>699900</v>
      </c>
    </row>
    <row r="260" spans="22:23" x14ac:dyDescent="0.15">
      <c r="V260" s="9">
        <v>63017</v>
      </c>
      <c r="W260" s="9">
        <v>1999999</v>
      </c>
    </row>
    <row r="261" spans="22:23" x14ac:dyDescent="0.15">
      <c r="V261" s="28">
        <v>63017</v>
      </c>
      <c r="W261" s="28">
        <v>1565000</v>
      </c>
    </row>
    <row r="262" spans="22:23" x14ac:dyDescent="0.15">
      <c r="V262" s="9">
        <v>63017</v>
      </c>
      <c r="W262" s="9">
        <v>1295000</v>
      </c>
    </row>
    <row r="263" spans="22:23" x14ac:dyDescent="0.15">
      <c r="V263" s="28">
        <v>63017</v>
      </c>
      <c r="W263" s="28">
        <v>1100000</v>
      </c>
    </row>
    <row r="264" spans="22:23" x14ac:dyDescent="0.15">
      <c r="V264" s="9">
        <v>63017</v>
      </c>
      <c r="W264" s="9">
        <v>1900000</v>
      </c>
    </row>
    <row r="265" spans="22:23" x14ac:dyDescent="0.15">
      <c r="V265" s="28">
        <v>63017</v>
      </c>
      <c r="W265" s="28">
        <v>1149000</v>
      </c>
    </row>
    <row r="266" spans="22:23" x14ac:dyDescent="0.15">
      <c r="V266" s="9">
        <v>63017</v>
      </c>
      <c r="W266" s="9">
        <v>375000</v>
      </c>
    </row>
    <row r="267" spans="22:23" x14ac:dyDescent="0.15">
      <c r="V267" s="28">
        <v>63017</v>
      </c>
      <c r="W267" s="28">
        <v>634990</v>
      </c>
    </row>
    <row r="268" spans="22:23" x14ac:dyDescent="0.15">
      <c r="V268" s="9">
        <v>63017</v>
      </c>
      <c r="W268" s="9">
        <v>659990</v>
      </c>
    </row>
    <row r="269" spans="22:23" x14ac:dyDescent="0.15">
      <c r="V269" s="28">
        <v>63017</v>
      </c>
      <c r="W269" s="28">
        <v>837273</v>
      </c>
    </row>
    <row r="270" spans="22:23" x14ac:dyDescent="0.15">
      <c r="V270" s="9">
        <v>63017</v>
      </c>
      <c r="W270" s="9">
        <v>649990</v>
      </c>
    </row>
    <row r="271" spans="22:23" x14ac:dyDescent="0.15">
      <c r="V271" s="28">
        <v>63017</v>
      </c>
      <c r="W271" s="28">
        <v>679990</v>
      </c>
    </row>
    <row r="272" spans="22:23" x14ac:dyDescent="0.15">
      <c r="V272" s="9">
        <v>63017</v>
      </c>
      <c r="W272" s="9">
        <v>694990</v>
      </c>
    </row>
    <row r="273" spans="22:23" x14ac:dyDescent="0.15">
      <c r="V273" s="28">
        <v>63017</v>
      </c>
      <c r="W273" s="28">
        <v>999990</v>
      </c>
    </row>
    <row r="274" spans="22:23" x14ac:dyDescent="0.15">
      <c r="V274" s="9">
        <v>63038</v>
      </c>
      <c r="W274" s="9">
        <v>395000</v>
      </c>
    </row>
    <row r="275" spans="22:23" x14ac:dyDescent="0.15">
      <c r="V275" s="28">
        <v>63122</v>
      </c>
      <c r="W275" s="28">
        <v>121500</v>
      </c>
    </row>
    <row r="276" spans="22:23" x14ac:dyDescent="0.15">
      <c r="V276" s="9">
        <v>63123</v>
      </c>
      <c r="W276" s="9">
        <v>149900</v>
      </c>
    </row>
    <row r="277" spans="22:23" x14ac:dyDescent="0.15">
      <c r="V277" s="28">
        <v>63123</v>
      </c>
      <c r="W277" s="28">
        <v>65000</v>
      </c>
    </row>
    <row r="278" spans="22:23" x14ac:dyDescent="0.15">
      <c r="V278" s="9">
        <v>63123</v>
      </c>
      <c r="W278" s="9">
        <v>144900</v>
      </c>
    </row>
    <row r="279" spans="22:23" x14ac:dyDescent="0.15">
      <c r="V279" s="28">
        <v>63123</v>
      </c>
      <c r="W279" s="28">
        <v>79900</v>
      </c>
    </row>
    <row r="280" spans="22:23" x14ac:dyDescent="0.15">
      <c r="V280" s="9">
        <v>63123</v>
      </c>
      <c r="W280" s="9">
        <v>84900</v>
      </c>
    </row>
    <row r="281" spans="22:23" x14ac:dyDescent="0.15">
      <c r="V281" s="28">
        <v>63123</v>
      </c>
      <c r="W281" s="28">
        <v>129900</v>
      </c>
    </row>
    <row r="282" spans="22:23" x14ac:dyDescent="0.15">
      <c r="V282" s="9">
        <v>63123</v>
      </c>
      <c r="W282" s="9">
        <v>82500</v>
      </c>
    </row>
    <row r="283" spans="22:23" x14ac:dyDescent="0.15">
      <c r="V283" s="28">
        <v>63123</v>
      </c>
      <c r="W283" s="28">
        <v>84900</v>
      </c>
    </row>
    <row r="284" spans="22:23" x14ac:dyDescent="0.15">
      <c r="V284" s="9">
        <v>63123</v>
      </c>
      <c r="W284" s="9">
        <v>38900</v>
      </c>
    </row>
    <row r="285" spans="22:23" x14ac:dyDescent="0.15">
      <c r="V285" s="28">
        <v>63123</v>
      </c>
      <c r="W285" s="28">
        <v>109500</v>
      </c>
    </row>
    <row r="286" spans="22:23" x14ac:dyDescent="0.15">
      <c r="V286" s="9">
        <v>63123</v>
      </c>
      <c r="W286" s="9">
        <v>134900</v>
      </c>
    </row>
    <row r="287" spans="22:23" x14ac:dyDescent="0.15">
      <c r="V287" s="28">
        <v>63123</v>
      </c>
      <c r="W287" s="28">
        <v>126500</v>
      </c>
    </row>
    <row r="288" spans="22:23" x14ac:dyDescent="0.15">
      <c r="V288" s="9">
        <v>63123</v>
      </c>
      <c r="W288" s="9">
        <v>112000</v>
      </c>
    </row>
    <row r="289" spans="22:23" x14ac:dyDescent="0.15">
      <c r="V289" s="28">
        <v>63123</v>
      </c>
      <c r="W289" s="28">
        <v>120000</v>
      </c>
    </row>
    <row r="290" spans="22:23" x14ac:dyDescent="0.15">
      <c r="V290" s="9">
        <v>63123</v>
      </c>
      <c r="W290" s="9">
        <v>122500</v>
      </c>
    </row>
    <row r="291" spans="22:23" x14ac:dyDescent="0.15">
      <c r="V291" s="28">
        <v>63123</v>
      </c>
      <c r="W291" s="28">
        <v>99900</v>
      </c>
    </row>
    <row r="292" spans="22:23" x14ac:dyDescent="0.15">
      <c r="V292" s="9">
        <v>63123</v>
      </c>
      <c r="W292" s="9">
        <v>139000</v>
      </c>
    </row>
    <row r="293" spans="22:23" x14ac:dyDescent="0.15">
      <c r="V293" s="28">
        <v>63123</v>
      </c>
      <c r="W293" s="28">
        <v>114900</v>
      </c>
    </row>
    <row r="294" spans="22:23" x14ac:dyDescent="0.15">
      <c r="V294" s="9">
        <v>63123</v>
      </c>
      <c r="W294" s="9">
        <v>119900</v>
      </c>
    </row>
    <row r="295" spans="22:23" x14ac:dyDescent="0.15">
      <c r="V295" s="28">
        <v>63123</v>
      </c>
      <c r="W295" s="28">
        <v>125000</v>
      </c>
    </row>
    <row r="296" spans="22:23" x14ac:dyDescent="0.15">
      <c r="V296" s="9">
        <v>63123</v>
      </c>
      <c r="W296" s="9">
        <v>104900</v>
      </c>
    </row>
    <row r="297" spans="22:23" x14ac:dyDescent="0.15">
      <c r="V297" s="28">
        <v>63123</v>
      </c>
      <c r="W297" s="28">
        <v>139900</v>
      </c>
    </row>
    <row r="298" spans="22:23" x14ac:dyDescent="0.15">
      <c r="V298" s="9">
        <v>63123</v>
      </c>
      <c r="W298" s="9">
        <v>124900</v>
      </c>
    </row>
    <row r="299" spans="22:23" x14ac:dyDescent="0.15">
      <c r="V299" s="28">
        <v>63123</v>
      </c>
      <c r="W299" s="28">
        <v>42000</v>
      </c>
    </row>
    <row r="300" spans="22:23" x14ac:dyDescent="0.15">
      <c r="V300" s="9">
        <v>63123</v>
      </c>
      <c r="W300" s="9">
        <v>112500</v>
      </c>
    </row>
    <row r="301" spans="22:23" x14ac:dyDescent="0.15">
      <c r="V301" s="28">
        <v>63123</v>
      </c>
      <c r="W301" s="28">
        <v>120000</v>
      </c>
    </row>
    <row r="302" spans="22:23" x14ac:dyDescent="0.15">
      <c r="V302" s="9">
        <v>63123</v>
      </c>
      <c r="W302" s="9">
        <v>139900</v>
      </c>
    </row>
    <row r="303" spans="22:23" x14ac:dyDescent="0.15">
      <c r="V303" s="28">
        <v>63123</v>
      </c>
      <c r="W303" s="28">
        <v>139900</v>
      </c>
    </row>
    <row r="304" spans="22:23" x14ac:dyDescent="0.15">
      <c r="V304" s="9">
        <v>63123</v>
      </c>
      <c r="W304" s="9">
        <v>82000</v>
      </c>
    </row>
    <row r="305" spans="22:23" x14ac:dyDescent="0.15">
      <c r="V305" s="28">
        <v>63123</v>
      </c>
      <c r="W305" s="28">
        <v>164900</v>
      </c>
    </row>
    <row r="306" spans="22:23" x14ac:dyDescent="0.15">
      <c r="V306" s="9">
        <v>63123</v>
      </c>
      <c r="W306" s="9">
        <v>147000</v>
      </c>
    </row>
    <row r="307" spans="22:23" x14ac:dyDescent="0.15">
      <c r="V307" s="28">
        <v>63123</v>
      </c>
      <c r="W307" s="28">
        <v>97500</v>
      </c>
    </row>
    <row r="308" spans="22:23" x14ac:dyDescent="0.15">
      <c r="V308" s="9">
        <v>63123</v>
      </c>
      <c r="W308" s="9">
        <v>159900</v>
      </c>
    </row>
    <row r="309" spans="22:23" x14ac:dyDescent="0.15">
      <c r="V309" s="28">
        <v>63123</v>
      </c>
      <c r="W309" s="28">
        <v>95500</v>
      </c>
    </row>
    <row r="310" spans="22:23" x14ac:dyDescent="0.15">
      <c r="V310" s="9">
        <v>63123</v>
      </c>
      <c r="W310" s="9">
        <v>99900</v>
      </c>
    </row>
    <row r="311" spans="22:23" x14ac:dyDescent="0.15">
      <c r="V311" s="28">
        <v>63123</v>
      </c>
      <c r="W311" s="28">
        <v>125000</v>
      </c>
    </row>
    <row r="312" spans="22:23" x14ac:dyDescent="0.15">
      <c r="V312" s="9">
        <v>63123</v>
      </c>
      <c r="W312" s="9">
        <v>139000</v>
      </c>
    </row>
    <row r="313" spans="22:23" x14ac:dyDescent="0.15">
      <c r="V313" s="28">
        <v>63123</v>
      </c>
      <c r="W313" s="28">
        <v>109900</v>
      </c>
    </row>
    <row r="314" spans="22:23" x14ac:dyDescent="0.15">
      <c r="V314" s="9">
        <v>63123</v>
      </c>
      <c r="W314" s="9">
        <v>114900</v>
      </c>
    </row>
    <row r="315" spans="22:23" x14ac:dyDescent="0.15">
      <c r="V315" s="28">
        <v>63123</v>
      </c>
      <c r="W315" s="28">
        <v>205000</v>
      </c>
    </row>
    <row r="316" spans="22:23" x14ac:dyDescent="0.15">
      <c r="V316" s="9">
        <v>63123</v>
      </c>
      <c r="W316" s="9">
        <v>154900</v>
      </c>
    </row>
    <row r="317" spans="22:23" x14ac:dyDescent="0.15">
      <c r="V317" s="28">
        <v>63123</v>
      </c>
      <c r="W317" s="28">
        <v>139900</v>
      </c>
    </row>
    <row r="318" spans="22:23" x14ac:dyDescent="0.15">
      <c r="V318" s="9">
        <v>63123</v>
      </c>
      <c r="W318" s="9">
        <v>114900</v>
      </c>
    </row>
    <row r="319" spans="22:23" x14ac:dyDescent="0.15">
      <c r="V319" s="28">
        <v>63123</v>
      </c>
      <c r="W319" s="28">
        <v>147500</v>
      </c>
    </row>
    <row r="320" spans="22:23" x14ac:dyDescent="0.15">
      <c r="V320" s="9">
        <v>63123</v>
      </c>
      <c r="W320" s="9">
        <v>142000</v>
      </c>
    </row>
    <row r="321" spans="22:23" x14ac:dyDescent="0.15">
      <c r="V321" s="28">
        <v>63123</v>
      </c>
      <c r="W321" s="28">
        <v>102000</v>
      </c>
    </row>
    <row r="322" spans="22:23" x14ac:dyDescent="0.15">
      <c r="V322" s="9">
        <v>63123</v>
      </c>
      <c r="W322" s="9">
        <v>170000</v>
      </c>
    </row>
    <row r="323" spans="22:23" x14ac:dyDescent="0.15">
      <c r="V323" s="28">
        <v>63123</v>
      </c>
      <c r="W323" s="28">
        <v>164900</v>
      </c>
    </row>
    <row r="324" spans="22:23" x14ac:dyDescent="0.15">
      <c r="V324" s="9">
        <v>63123</v>
      </c>
      <c r="W324" s="9">
        <v>144900</v>
      </c>
    </row>
    <row r="325" spans="22:23" x14ac:dyDescent="0.15">
      <c r="V325" s="28">
        <v>63123</v>
      </c>
      <c r="W325" s="28">
        <v>152350</v>
      </c>
    </row>
    <row r="326" spans="22:23" x14ac:dyDescent="0.15">
      <c r="V326" s="9">
        <v>63123</v>
      </c>
      <c r="W326" s="9">
        <v>129900</v>
      </c>
    </row>
    <row r="327" spans="22:23" x14ac:dyDescent="0.15">
      <c r="V327" s="28">
        <v>63123</v>
      </c>
      <c r="W327" s="28">
        <v>89000</v>
      </c>
    </row>
    <row r="328" spans="22:23" x14ac:dyDescent="0.15">
      <c r="V328" s="9">
        <v>63123</v>
      </c>
      <c r="W328" s="9">
        <v>128900</v>
      </c>
    </row>
    <row r="329" spans="22:23" x14ac:dyDescent="0.15">
      <c r="V329" s="28">
        <v>63123</v>
      </c>
      <c r="W329" s="28">
        <v>119900</v>
      </c>
    </row>
    <row r="330" spans="22:23" x14ac:dyDescent="0.15">
      <c r="V330" s="9">
        <v>63123</v>
      </c>
      <c r="W330" s="9">
        <v>114900</v>
      </c>
    </row>
    <row r="331" spans="22:23" x14ac:dyDescent="0.15">
      <c r="V331" s="28">
        <v>63123</v>
      </c>
      <c r="W331" s="28">
        <v>46900</v>
      </c>
    </row>
    <row r="332" spans="22:23" x14ac:dyDescent="0.15">
      <c r="V332" s="9">
        <v>63123</v>
      </c>
      <c r="W332" s="9">
        <v>135000</v>
      </c>
    </row>
    <row r="333" spans="22:23" x14ac:dyDescent="0.15">
      <c r="V333" s="28">
        <v>63123</v>
      </c>
      <c r="W333" s="28">
        <v>124900</v>
      </c>
    </row>
    <row r="334" spans="22:23" x14ac:dyDescent="0.15">
      <c r="V334" s="9">
        <v>63123</v>
      </c>
      <c r="W334" s="9">
        <v>139700</v>
      </c>
    </row>
    <row r="335" spans="22:23" x14ac:dyDescent="0.15">
      <c r="V335" s="28">
        <v>63123</v>
      </c>
      <c r="W335" s="28">
        <v>90000</v>
      </c>
    </row>
    <row r="336" spans="22:23" x14ac:dyDescent="0.15">
      <c r="V336" s="9">
        <v>63123</v>
      </c>
      <c r="W336" s="9">
        <v>124900</v>
      </c>
    </row>
    <row r="337" spans="22:23" x14ac:dyDescent="0.15">
      <c r="V337" s="28">
        <v>63123</v>
      </c>
      <c r="W337" s="28">
        <v>125000</v>
      </c>
    </row>
    <row r="338" spans="22:23" x14ac:dyDescent="0.15">
      <c r="V338" s="9">
        <v>63123</v>
      </c>
      <c r="W338" s="9">
        <v>216900</v>
      </c>
    </row>
    <row r="339" spans="22:23" x14ac:dyDescent="0.15">
      <c r="V339" s="28">
        <v>63123</v>
      </c>
      <c r="W339" s="28">
        <v>150000</v>
      </c>
    </row>
    <row r="340" spans="22:23" x14ac:dyDescent="0.15">
      <c r="V340" s="9">
        <v>63123</v>
      </c>
      <c r="W340" s="9">
        <v>134900</v>
      </c>
    </row>
    <row r="341" spans="22:23" x14ac:dyDescent="0.15">
      <c r="V341" s="28">
        <v>63123</v>
      </c>
      <c r="W341" s="28">
        <v>135000</v>
      </c>
    </row>
    <row r="342" spans="22:23" x14ac:dyDescent="0.15">
      <c r="V342" s="9">
        <v>63123</v>
      </c>
      <c r="W342" s="9">
        <v>124900</v>
      </c>
    </row>
    <row r="343" spans="22:23" x14ac:dyDescent="0.15">
      <c r="V343" s="28">
        <v>63123</v>
      </c>
      <c r="W343" s="28">
        <v>199900</v>
      </c>
    </row>
    <row r="344" spans="22:23" x14ac:dyDescent="0.15">
      <c r="V344" s="9">
        <v>63123</v>
      </c>
      <c r="W344" s="9">
        <v>229900</v>
      </c>
    </row>
    <row r="345" spans="22:23" x14ac:dyDescent="0.15">
      <c r="V345" s="28">
        <v>63123</v>
      </c>
      <c r="W345" s="28">
        <v>354825</v>
      </c>
    </row>
    <row r="346" spans="22:23" x14ac:dyDescent="0.15">
      <c r="V346" s="9">
        <v>63123</v>
      </c>
      <c r="W346" s="9">
        <v>130000</v>
      </c>
    </row>
    <row r="347" spans="22:23" x14ac:dyDescent="0.15">
      <c r="V347" s="28">
        <v>63123</v>
      </c>
      <c r="W347" s="28">
        <v>55900</v>
      </c>
    </row>
    <row r="348" spans="22:23" x14ac:dyDescent="0.15">
      <c r="V348" s="9">
        <v>63123</v>
      </c>
      <c r="W348" s="9">
        <v>49900</v>
      </c>
    </row>
    <row r="349" spans="22:23" x14ac:dyDescent="0.15">
      <c r="V349" s="28">
        <v>63123</v>
      </c>
      <c r="W349" s="28">
        <v>134900</v>
      </c>
    </row>
    <row r="350" spans="22:23" x14ac:dyDescent="0.15">
      <c r="V350" s="9">
        <v>63123</v>
      </c>
      <c r="W350" s="9">
        <v>179900</v>
      </c>
    </row>
    <row r="351" spans="22:23" x14ac:dyDescent="0.15">
      <c r="V351" s="28">
        <v>63123</v>
      </c>
      <c r="W351" s="28">
        <v>220000</v>
      </c>
    </row>
    <row r="352" spans="22:23" x14ac:dyDescent="0.15">
      <c r="V352" s="9">
        <v>63123</v>
      </c>
      <c r="W352" s="9">
        <v>154900</v>
      </c>
    </row>
    <row r="353" spans="22:23" x14ac:dyDescent="0.15">
      <c r="V353" s="28">
        <v>63123</v>
      </c>
      <c r="W353" s="28">
        <v>131000</v>
      </c>
    </row>
    <row r="354" spans="22:23" x14ac:dyDescent="0.15">
      <c r="V354" s="9">
        <v>63123</v>
      </c>
      <c r="W354" s="9">
        <v>139900</v>
      </c>
    </row>
    <row r="355" spans="22:23" x14ac:dyDescent="0.15">
      <c r="V355" s="28">
        <v>63123</v>
      </c>
      <c r="W355" s="28">
        <v>134900</v>
      </c>
    </row>
    <row r="356" spans="22:23" x14ac:dyDescent="0.15">
      <c r="V356" s="9">
        <v>63123</v>
      </c>
      <c r="W356" s="9">
        <v>154900</v>
      </c>
    </row>
    <row r="357" spans="22:23" x14ac:dyDescent="0.15">
      <c r="V357" s="28">
        <v>63123</v>
      </c>
      <c r="W357" s="28">
        <v>189900</v>
      </c>
    </row>
    <row r="358" spans="22:23" x14ac:dyDescent="0.15">
      <c r="V358" s="9">
        <v>63123</v>
      </c>
      <c r="W358" s="9">
        <v>224900</v>
      </c>
    </row>
    <row r="359" spans="22:23" x14ac:dyDescent="0.15">
      <c r="V359" s="28">
        <v>63123</v>
      </c>
      <c r="W359" s="28">
        <v>149900</v>
      </c>
    </row>
    <row r="360" spans="22:23" x14ac:dyDescent="0.15">
      <c r="V360" s="9">
        <v>63123</v>
      </c>
      <c r="W360" s="9">
        <v>123900</v>
      </c>
    </row>
    <row r="361" spans="22:23" x14ac:dyDescent="0.15">
      <c r="V361" s="28">
        <v>63123</v>
      </c>
      <c r="W361" s="28">
        <v>124900</v>
      </c>
    </row>
    <row r="362" spans="22:23" x14ac:dyDescent="0.15">
      <c r="V362" s="9">
        <v>63123</v>
      </c>
      <c r="W362" s="9">
        <v>279000</v>
      </c>
    </row>
    <row r="363" spans="22:23" x14ac:dyDescent="0.15">
      <c r="V363" s="28">
        <v>63123</v>
      </c>
      <c r="W363" s="28">
        <v>137900</v>
      </c>
    </row>
    <row r="364" spans="22:23" x14ac:dyDescent="0.15">
      <c r="V364" s="9">
        <v>63123</v>
      </c>
      <c r="W364" s="9">
        <v>279000</v>
      </c>
    </row>
    <row r="365" spans="22:23" x14ac:dyDescent="0.15">
      <c r="V365" s="28">
        <v>63123</v>
      </c>
      <c r="W365" s="28">
        <v>139900</v>
      </c>
    </row>
    <row r="366" spans="22:23" x14ac:dyDescent="0.15">
      <c r="V366" s="9">
        <v>63123</v>
      </c>
      <c r="W366" s="9">
        <v>130000</v>
      </c>
    </row>
    <row r="367" spans="22:23" x14ac:dyDescent="0.15">
      <c r="V367" s="28">
        <v>63123</v>
      </c>
      <c r="W367" s="28">
        <v>164900</v>
      </c>
    </row>
    <row r="368" spans="22:23" x14ac:dyDescent="0.15">
      <c r="V368" s="9">
        <v>63123</v>
      </c>
      <c r="W368" s="9">
        <v>219900</v>
      </c>
    </row>
    <row r="369" spans="22:23" x14ac:dyDescent="0.15">
      <c r="V369" s="28">
        <v>63123</v>
      </c>
      <c r="W369" s="28">
        <v>84000</v>
      </c>
    </row>
    <row r="370" spans="22:23" x14ac:dyDescent="0.15">
      <c r="V370" s="9">
        <v>63123</v>
      </c>
      <c r="W370" s="9">
        <v>109000</v>
      </c>
    </row>
    <row r="371" spans="22:23" x14ac:dyDescent="0.15">
      <c r="V371" s="28">
        <v>63123</v>
      </c>
      <c r="W371" s="28">
        <v>112500</v>
      </c>
    </row>
    <row r="372" spans="22:23" x14ac:dyDescent="0.15">
      <c r="V372" s="9">
        <v>63123</v>
      </c>
      <c r="W372" s="9">
        <v>159900</v>
      </c>
    </row>
    <row r="373" spans="22:23" x14ac:dyDescent="0.15">
      <c r="V373" s="28">
        <v>63123</v>
      </c>
      <c r="W373" s="28">
        <v>275000</v>
      </c>
    </row>
    <row r="374" spans="22:23" x14ac:dyDescent="0.15">
      <c r="V374" s="9">
        <v>63123</v>
      </c>
      <c r="W374" s="9">
        <v>175000</v>
      </c>
    </row>
    <row r="375" spans="22:23" x14ac:dyDescent="0.15">
      <c r="V375" s="28">
        <v>63123</v>
      </c>
      <c r="W375" s="28">
        <v>95000</v>
      </c>
    </row>
    <row r="376" spans="22:23" x14ac:dyDescent="0.15">
      <c r="V376" s="9">
        <v>63123</v>
      </c>
      <c r="W376" s="9">
        <v>142000</v>
      </c>
    </row>
    <row r="377" spans="22:23" x14ac:dyDescent="0.15">
      <c r="V377" s="28">
        <v>63123</v>
      </c>
      <c r="W377" s="28">
        <v>249900</v>
      </c>
    </row>
    <row r="378" spans="22:23" x14ac:dyDescent="0.15">
      <c r="V378" s="9">
        <v>63123</v>
      </c>
      <c r="W378" s="9">
        <v>155000</v>
      </c>
    </row>
    <row r="379" spans="22:23" x14ac:dyDescent="0.15">
      <c r="V379" s="28">
        <v>63123</v>
      </c>
      <c r="W379" s="28">
        <v>110000</v>
      </c>
    </row>
    <row r="380" spans="22:23" x14ac:dyDescent="0.15">
      <c r="V380" s="9">
        <v>63123</v>
      </c>
      <c r="W380" s="9">
        <v>159900</v>
      </c>
    </row>
    <row r="381" spans="22:23" x14ac:dyDescent="0.15">
      <c r="V381" s="28">
        <v>63123</v>
      </c>
      <c r="W381" s="28">
        <v>56500</v>
      </c>
    </row>
    <row r="382" spans="22:23" x14ac:dyDescent="0.15">
      <c r="V382" s="9">
        <v>63123</v>
      </c>
      <c r="W382" s="9">
        <v>99000</v>
      </c>
    </row>
    <row r="383" spans="22:23" x14ac:dyDescent="0.15">
      <c r="V383" s="28">
        <v>63123</v>
      </c>
      <c r="W383" s="28">
        <v>250000</v>
      </c>
    </row>
    <row r="384" spans="22:23" x14ac:dyDescent="0.15">
      <c r="V384" s="9">
        <v>63123</v>
      </c>
      <c r="W384" s="9">
        <v>159900</v>
      </c>
    </row>
    <row r="385" spans="22:23" x14ac:dyDescent="0.15">
      <c r="V385" s="28">
        <v>63123</v>
      </c>
      <c r="W385" s="28">
        <v>264999</v>
      </c>
    </row>
    <row r="386" spans="22:23" x14ac:dyDescent="0.15">
      <c r="V386" s="9">
        <v>63123</v>
      </c>
      <c r="W386" s="9">
        <v>169900</v>
      </c>
    </row>
    <row r="387" spans="22:23" x14ac:dyDescent="0.15">
      <c r="V387" s="28">
        <v>63123</v>
      </c>
      <c r="W387" s="28">
        <v>149900</v>
      </c>
    </row>
    <row r="388" spans="22:23" x14ac:dyDescent="0.15">
      <c r="V388" s="9">
        <v>63123</v>
      </c>
      <c r="W388" s="9">
        <v>139900</v>
      </c>
    </row>
    <row r="389" spans="22:23" x14ac:dyDescent="0.15">
      <c r="V389" s="28">
        <v>63123</v>
      </c>
      <c r="W389" s="28">
        <v>129900</v>
      </c>
    </row>
    <row r="390" spans="22:23" x14ac:dyDescent="0.15">
      <c r="V390" s="9">
        <v>63123</v>
      </c>
      <c r="W390" s="9">
        <v>124900</v>
      </c>
    </row>
    <row r="391" spans="22:23" x14ac:dyDescent="0.15">
      <c r="V391" s="28">
        <v>63123</v>
      </c>
      <c r="W391" s="28">
        <v>142000</v>
      </c>
    </row>
    <row r="392" spans="22:23" x14ac:dyDescent="0.15">
      <c r="V392" s="9">
        <v>63123</v>
      </c>
      <c r="W392" s="9">
        <v>93000</v>
      </c>
    </row>
    <row r="393" spans="22:23" x14ac:dyDescent="0.15">
      <c r="V393" s="28">
        <v>63123</v>
      </c>
      <c r="W393" s="28">
        <v>149900</v>
      </c>
    </row>
    <row r="394" spans="22:23" x14ac:dyDescent="0.15">
      <c r="V394" s="9">
        <v>63123</v>
      </c>
      <c r="W394" s="9">
        <v>129900</v>
      </c>
    </row>
    <row r="395" spans="22:23" x14ac:dyDescent="0.15">
      <c r="V395" s="28">
        <v>63123</v>
      </c>
      <c r="W395" s="28">
        <v>265000</v>
      </c>
    </row>
    <row r="396" spans="22:23" x14ac:dyDescent="0.15">
      <c r="V396" s="9">
        <v>63123</v>
      </c>
      <c r="W396" s="9">
        <v>229900</v>
      </c>
    </row>
    <row r="397" spans="22:23" x14ac:dyDescent="0.15">
      <c r="V397" s="28">
        <v>63123</v>
      </c>
      <c r="W397" s="28">
        <v>118000</v>
      </c>
    </row>
    <row r="398" spans="22:23" x14ac:dyDescent="0.15">
      <c r="V398" s="9">
        <v>63123</v>
      </c>
      <c r="W398" s="9">
        <v>182000</v>
      </c>
    </row>
    <row r="399" spans="22:23" x14ac:dyDescent="0.15">
      <c r="V399" s="28">
        <v>63123</v>
      </c>
      <c r="W399" s="28">
        <v>245000</v>
      </c>
    </row>
    <row r="400" spans="22:23" x14ac:dyDescent="0.15">
      <c r="V400" s="9">
        <v>63123</v>
      </c>
      <c r="W400" s="9">
        <v>135000</v>
      </c>
    </row>
    <row r="401" spans="22:23" x14ac:dyDescent="0.15">
      <c r="V401" s="28">
        <v>63123</v>
      </c>
      <c r="W401" s="28">
        <v>179900</v>
      </c>
    </row>
    <row r="402" spans="22:23" x14ac:dyDescent="0.15">
      <c r="V402" s="9">
        <v>63123</v>
      </c>
      <c r="W402" s="9">
        <v>135000</v>
      </c>
    </row>
    <row r="403" spans="22:23" x14ac:dyDescent="0.15">
      <c r="V403" s="28">
        <v>63123</v>
      </c>
      <c r="W403" s="28">
        <v>235000</v>
      </c>
    </row>
    <row r="404" spans="22:23" x14ac:dyDescent="0.15">
      <c r="V404" s="9">
        <v>63123</v>
      </c>
      <c r="W404" s="9">
        <v>200000</v>
      </c>
    </row>
    <row r="405" spans="22:23" x14ac:dyDescent="0.15">
      <c r="V405" s="28">
        <v>63123</v>
      </c>
      <c r="W405" s="28">
        <v>215000</v>
      </c>
    </row>
    <row r="406" spans="22:23" x14ac:dyDescent="0.15">
      <c r="V406" s="9">
        <v>63123</v>
      </c>
      <c r="W406" s="9">
        <v>419900</v>
      </c>
    </row>
    <row r="407" spans="22:23" x14ac:dyDescent="0.15">
      <c r="V407" s="28">
        <v>63123</v>
      </c>
      <c r="W407" s="28">
        <v>379900</v>
      </c>
    </row>
    <row r="408" spans="22:23" x14ac:dyDescent="0.15">
      <c r="V408" s="9">
        <v>63123</v>
      </c>
      <c r="W408" s="9">
        <v>150000</v>
      </c>
    </row>
    <row r="409" spans="22:23" x14ac:dyDescent="0.15">
      <c r="V409" s="28">
        <v>63123</v>
      </c>
      <c r="W409" s="28">
        <v>145000</v>
      </c>
    </row>
    <row r="410" spans="22:23" x14ac:dyDescent="0.15">
      <c r="V410" s="9">
        <v>63123</v>
      </c>
      <c r="W410" s="9">
        <v>124900</v>
      </c>
    </row>
    <row r="411" spans="22:23" x14ac:dyDescent="0.15">
      <c r="V411" s="28">
        <v>63123</v>
      </c>
      <c r="W411" s="28">
        <v>129500</v>
      </c>
    </row>
    <row r="412" spans="22:23" x14ac:dyDescent="0.15">
      <c r="V412" s="9">
        <v>63123</v>
      </c>
      <c r="W412" s="9">
        <v>144900</v>
      </c>
    </row>
    <row r="413" spans="22:23" x14ac:dyDescent="0.15">
      <c r="V413" s="28">
        <v>63123</v>
      </c>
      <c r="W413" s="28">
        <v>129900</v>
      </c>
    </row>
    <row r="414" spans="22:23" x14ac:dyDescent="0.15">
      <c r="V414" s="9">
        <v>63123</v>
      </c>
      <c r="W414" s="9">
        <v>165000</v>
      </c>
    </row>
    <row r="415" spans="22:23" x14ac:dyDescent="0.15">
      <c r="V415" s="28">
        <v>63123</v>
      </c>
      <c r="W415" s="28">
        <v>279900</v>
      </c>
    </row>
    <row r="416" spans="22:23" x14ac:dyDescent="0.15">
      <c r="V416" s="9">
        <v>63123</v>
      </c>
      <c r="W416" s="9">
        <v>283900</v>
      </c>
    </row>
    <row r="417" spans="22:23" x14ac:dyDescent="0.15">
      <c r="V417" s="28">
        <v>63141</v>
      </c>
      <c r="W417" s="28">
        <v>624900</v>
      </c>
    </row>
  </sheetData>
  <sortState ref="M3:M148">
    <sortCondition ref="M148"/>
  </sortState>
  <mergeCells count="7">
    <mergeCell ref="N51:P51"/>
    <mergeCell ref="A72:G73"/>
    <mergeCell ref="A96:G98"/>
    <mergeCell ref="A1:I1"/>
    <mergeCell ref="K1:M1"/>
    <mergeCell ref="A23:G24"/>
    <mergeCell ref="A47:G49"/>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63A24-BEB7-7A44-A33E-1D5E83966E5F}">
  <dimension ref="A1:T309"/>
  <sheetViews>
    <sheetView zoomScale="172" zoomScaleNormal="200" workbookViewId="0">
      <pane ySplit="1" topLeftCell="A38" activePane="bottomLeft" state="frozen"/>
      <selection pane="bottomLeft" activeCell="F101" sqref="F101"/>
    </sheetView>
  </sheetViews>
  <sheetFormatPr baseColWidth="10" defaultRowHeight="13" x14ac:dyDescent="0.15"/>
  <cols>
    <col min="2" max="2" width="16.33203125" customWidth="1"/>
    <col min="5" max="5" width="16" bestFit="1" customWidth="1"/>
  </cols>
  <sheetData>
    <row r="1" spans="1:20" ht="16" x14ac:dyDescent="0.2">
      <c r="A1" s="62" t="s">
        <v>1255</v>
      </c>
      <c r="B1" s="62"/>
      <c r="C1" s="62"/>
      <c r="D1" s="62"/>
      <c r="E1" s="62"/>
      <c r="F1" s="62"/>
      <c r="G1" s="62"/>
      <c r="H1" s="62"/>
      <c r="I1" s="62"/>
      <c r="L1" s="43" t="s">
        <v>6</v>
      </c>
      <c r="M1" s="43" t="s">
        <v>7</v>
      </c>
      <c r="N1" s="43" t="s">
        <v>8</v>
      </c>
      <c r="O1" s="43" t="s">
        <v>9</v>
      </c>
      <c r="P1" s="43" t="s">
        <v>10</v>
      </c>
      <c r="Q1" s="43" t="s">
        <v>11</v>
      </c>
      <c r="R1" s="43" t="s">
        <v>12</v>
      </c>
      <c r="S1" s="43" t="s">
        <v>13</v>
      </c>
      <c r="T1" s="43" t="s">
        <v>14</v>
      </c>
    </row>
    <row r="2" spans="1:20" x14ac:dyDescent="0.15">
      <c r="L2" s="9">
        <v>77900</v>
      </c>
      <c r="M2" s="9">
        <v>2</v>
      </c>
      <c r="N2" s="9">
        <v>1</v>
      </c>
      <c r="O2" s="9" t="s">
        <v>716</v>
      </c>
      <c r="P2" s="9">
        <v>781</v>
      </c>
      <c r="Q2" s="9">
        <v>3354</v>
      </c>
      <c r="R2" s="9">
        <v>1905</v>
      </c>
      <c r="S2" s="9">
        <v>1</v>
      </c>
      <c r="T2" s="9" t="s">
        <v>39</v>
      </c>
    </row>
    <row r="3" spans="1:20" ht="18" x14ac:dyDescent="0.2">
      <c r="A3" s="24" t="s">
        <v>1127</v>
      </c>
      <c r="L3" s="28">
        <v>126500</v>
      </c>
      <c r="M3" s="28">
        <v>2</v>
      </c>
      <c r="N3" s="28">
        <v>1</v>
      </c>
      <c r="O3" s="28" t="s">
        <v>716</v>
      </c>
      <c r="P3" s="28">
        <v>910</v>
      </c>
      <c r="Q3" s="28">
        <v>4835</v>
      </c>
      <c r="R3" s="28">
        <v>1950</v>
      </c>
      <c r="S3" s="28">
        <v>1</v>
      </c>
      <c r="T3" s="28" t="s">
        <v>39</v>
      </c>
    </row>
    <row r="4" spans="1:20" x14ac:dyDescent="0.15">
      <c r="L4" s="9">
        <v>139000</v>
      </c>
      <c r="M4" s="9">
        <v>2</v>
      </c>
      <c r="N4" s="9">
        <v>1</v>
      </c>
      <c r="O4" s="9" t="s">
        <v>720</v>
      </c>
      <c r="P4" s="9">
        <v>1092</v>
      </c>
      <c r="Q4" s="9">
        <v>5009</v>
      </c>
      <c r="R4" s="9">
        <v>1939</v>
      </c>
      <c r="S4" s="9">
        <v>1</v>
      </c>
      <c r="T4" s="9" t="s">
        <v>39</v>
      </c>
    </row>
    <row r="5" spans="1:20" x14ac:dyDescent="0.15">
      <c r="A5" t="s">
        <v>1256</v>
      </c>
      <c r="L5" s="28">
        <v>125000</v>
      </c>
      <c r="M5" s="28">
        <v>2</v>
      </c>
      <c r="N5" s="28">
        <v>1</v>
      </c>
      <c r="O5" s="28" t="s">
        <v>720</v>
      </c>
      <c r="P5" s="28">
        <v>1828</v>
      </c>
      <c r="Q5" s="28">
        <v>5184</v>
      </c>
      <c r="R5" s="28">
        <v>1934</v>
      </c>
      <c r="S5" s="28">
        <v>1</v>
      </c>
      <c r="T5" s="28" t="s">
        <v>39</v>
      </c>
    </row>
    <row r="6" spans="1:20" ht="14" thickBot="1" x14ac:dyDescent="0.2">
      <c r="L6" s="9">
        <v>120000</v>
      </c>
      <c r="M6" s="9">
        <v>2</v>
      </c>
      <c r="N6" s="9">
        <v>1</v>
      </c>
      <c r="O6" s="9" t="s">
        <v>720</v>
      </c>
      <c r="P6" s="9">
        <v>864</v>
      </c>
      <c r="Q6" s="9">
        <v>5445</v>
      </c>
      <c r="R6" s="9">
        <v>1940</v>
      </c>
      <c r="S6" s="9">
        <v>1</v>
      </c>
      <c r="T6" s="9" t="s">
        <v>39</v>
      </c>
    </row>
    <row r="7" spans="1:20" ht="18" x14ac:dyDescent="0.2">
      <c r="A7" s="44" t="s">
        <v>1257</v>
      </c>
      <c r="B7" s="44"/>
      <c r="D7" s="49" t="s">
        <v>1279</v>
      </c>
      <c r="E7" s="56" t="s">
        <v>1281</v>
      </c>
      <c r="F7" s="56"/>
      <c r="G7" s="56"/>
      <c r="H7" s="56"/>
      <c r="I7" s="56"/>
      <c r="L7" s="28">
        <v>139900</v>
      </c>
      <c r="M7" s="28">
        <v>3</v>
      </c>
      <c r="N7" s="28">
        <v>1</v>
      </c>
      <c r="O7" s="28" t="s">
        <v>720</v>
      </c>
      <c r="P7" s="28">
        <v>1102</v>
      </c>
      <c r="Q7" s="28">
        <v>5663</v>
      </c>
      <c r="R7" s="28">
        <v>1963</v>
      </c>
      <c r="S7" s="28">
        <v>1</v>
      </c>
      <c r="T7" s="28" t="s">
        <v>39</v>
      </c>
    </row>
    <row r="8" spans="1:20" x14ac:dyDescent="0.15">
      <c r="A8" s="15" t="s">
        <v>1258</v>
      </c>
      <c r="B8" s="15">
        <v>0.89225139619371696</v>
      </c>
      <c r="E8" s="56"/>
      <c r="F8" s="56"/>
      <c r="G8" s="56"/>
      <c r="H8" s="56"/>
      <c r="I8" s="56"/>
      <c r="L8" s="9">
        <v>97500</v>
      </c>
      <c r="M8" s="9">
        <v>2</v>
      </c>
      <c r="N8" s="9">
        <v>1</v>
      </c>
      <c r="O8" s="9" t="s">
        <v>716</v>
      </c>
      <c r="P8" s="9">
        <v>971</v>
      </c>
      <c r="Q8" s="9">
        <v>6011</v>
      </c>
      <c r="R8" s="9">
        <v>1950</v>
      </c>
      <c r="S8" s="9">
        <v>1</v>
      </c>
      <c r="T8" s="9" t="s">
        <v>39</v>
      </c>
    </row>
    <row r="9" spans="1:20" ht="18" x14ac:dyDescent="0.2">
      <c r="A9" s="45" t="s">
        <v>1259</v>
      </c>
      <c r="B9" s="45">
        <v>0.79611255400963721</v>
      </c>
      <c r="E9" s="57"/>
      <c r="F9" s="57"/>
      <c r="G9" s="57"/>
      <c r="H9" s="57"/>
      <c r="I9" s="57"/>
      <c r="L9" s="28">
        <v>125000</v>
      </c>
      <c r="M9" s="28">
        <v>2</v>
      </c>
      <c r="N9" s="28">
        <v>1</v>
      </c>
      <c r="O9" s="28" t="s">
        <v>720</v>
      </c>
      <c r="P9" s="28">
        <v>864</v>
      </c>
      <c r="Q9" s="28">
        <v>6621</v>
      </c>
      <c r="R9" s="28">
        <v>1952</v>
      </c>
      <c r="S9" s="28">
        <v>1</v>
      </c>
      <c r="T9" s="28" t="s">
        <v>39</v>
      </c>
    </row>
    <row r="10" spans="1:20" x14ac:dyDescent="0.15">
      <c r="A10" s="15" t="s">
        <v>1260</v>
      </c>
      <c r="B10" s="15">
        <v>0.79544625516653145</v>
      </c>
      <c r="L10" s="9">
        <v>130000</v>
      </c>
      <c r="M10" s="9">
        <v>3</v>
      </c>
      <c r="N10" s="9">
        <v>1</v>
      </c>
      <c r="O10" s="9" t="s">
        <v>731</v>
      </c>
      <c r="P10" s="9">
        <v>1395</v>
      </c>
      <c r="Q10" s="9">
        <v>8102</v>
      </c>
      <c r="R10" s="9">
        <v>1950</v>
      </c>
      <c r="S10" s="9">
        <v>1</v>
      </c>
      <c r="T10" s="9" t="s">
        <v>39</v>
      </c>
    </row>
    <row r="11" spans="1:20" x14ac:dyDescent="0.15">
      <c r="A11" s="15" t="s">
        <v>1261</v>
      </c>
      <c r="B11" s="15">
        <v>132337.38594966385</v>
      </c>
      <c r="L11" s="28">
        <v>99000</v>
      </c>
      <c r="M11" s="28">
        <v>2</v>
      </c>
      <c r="N11" s="28">
        <v>1</v>
      </c>
      <c r="O11" s="28" t="s">
        <v>720</v>
      </c>
      <c r="P11" s="28">
        <v>1128</v>
      </c>
      <c r="Q11" s="28">
        <v>9714</v>
      </c>
      <c r="R11" s="28">
        <v>1951</v>
      </c>
      <c r="S11" s="28">
        <v>1</v>
      </c>
      <c r="T11" s="28" t="s">
        <v>39</v>
      </c>
    </row>
    <row r="12" spans="1:20" ht="14" thickBot="1" x14ac:dyDescent="0.2">
      <c r="A12" s="16" t="s">
        <v>1262</v>
      </c>
      <c r="B12" s="16">
        <v>308</v>
      </c>
      <c r="L12" s="9">
        <v>124900</v>
      </c>
      <c r="M12" s="9">
        <v>4</v>
      </c>
      <c r="N12" s="9">
        <v>1</v>
      </c>
      <c r="O12" s="9" t="s">
        <v>720</v>
      </c>
      <c r="P12" s="9">
        <v>1164</v>
      </c>
      <c r="Q12" s="9">
        <v>10890</v>
      </c>
      <c r="R12" s="9">
        <v>1955</v>
      </c>
      <c r="S12" s="9">
        <v>2</v>
      </c>
      <c r="T12" s="9" t="s">
        <v>39</v>
      </c>
    </row>
    <row r="13" spans="1:20" x14ac:dyDescent="0.15">
      <c r="L13" s="28">
        <v>92500</v>
      </c>
      <c r="M13" s="28">
        <v>2</v>
      </c>
      <c r="N13" s="28">
        <v>1</v>
      </c>
      <c r="O13" s="28" t="s">
        <v>716</v>
      </c>
      <c r="P13" s="28">
        <v>1000</v>
      </c>
      <c r="Q13" s="28">
        <v>5009</v>
      </c>
      <c r="R13" s="28">
        <v>1967</v>
      </c>
      <c r="S13" s="28">
        <v>4</v>
      </c>
      <c r="T13" s="28" t="s">
        <v>39</v>
      </c>
    </row>
    <row r="14" spans="1:20" ht="14" thickBot="1" x14ac:dyDescent="0.2">
      <c r="A14" t="s">
        <v>1220</v>
      </c>
      <c r="L14" s="9">
        <v>109000</v>
      </c>
      <c r="M14" s="9">
        <v>2</v>
      </c>
      <c r="N14" s="9">
        <v>1</v>
      </c>
      <c r="O14" s="9" t="s">
        <v>720</v>
      </c>
      <c r="P14" s="9">
        <v>1080</v>
      </c>
      <c r="Q14" s="9">
        <v>8276</v>
      </c>
      <c r="R14" s="9">
        <v>1950</v>
      </c>
      <c r="S14" s="9">
        <v>4</v>
      </c>
      <c r="T14" s="9" t="s">
        <v>39</v>
      </c>
    </row>
    <row r="15" spans="1:20" x14ac:dyDescent="0.15">
      <c r="A15" s="17"/>
      <c r="B15" s="17" t="s">
        <v>1223</v>
      </c>
      <c r="C15" s="17" t="s">
        <v>1222</v>
      </c>
      <c r="D15" s="17" t="s">
        <v>1224</v>
      </c>
      <c r="E15" s="17" t="s">
        <v>1225</v>
      </c>
      <c r="F15" s="17" t="s">
        <v>1266</v>
      </c>
      <c r="L15" s="28">
        <v>49900</v>
      </c>
      <c r="M15" s="28">
        <v>2</v>
      </c>
      <c r="N15" s="28">
        <v>1</v>
      </c>
      <c r="O15" s="28" t="s">
        <v>716</v>
      </c>
      <c r="P15" s="28">
        <v>688</v>
      </c>
      <c r="Q15" s="28">
        <v>3006</v>
      </c>
      <c r="R15" s="28">
        <v>1901</v>
      </c>
      <c r="S15" s="28">
        <v>0</v>
      </c>
      <c r="T15" s="28"/>
    </row>
    <row r="16" spans="1:20" x14ac:dyDescent="0.15">
      <c r="A16" s="15" t="s">
        <v>1263</v>
      </c>
      <c r="B16" s="15">
        <v>1</v>
      </c>
      <c r="C16" s="15">
        <v>20925243326511.973</v>
      </c>
      <c r="D16" s="15">
        <v>20925243326511.973</v>
      </c>
      <c r="E16" s="15">
        <v>1194.8280598819404</v>
      </c>
      <c r="F16" s="15">
        <v>1.1082078705585464E-107</v>
      </c>
      <c r="L16" s="9">
        <v>38900</v>
      </c>
      <c r="M16" s="9">
        <v>2</v>
      </c>
      <c r="N16" s="9">
        <v>1</v>
      </c>
      <c r="O16" s="9" t="s">
        <v>716</v>
      </c>
      <c r="P16" s="9">
        <v>1219</v>
      </c>
      <c r="Q16" s="9">
        <v>3615</v>
      </c>
      <c r="R16" s="9">
        <v>1921</v>
      </c>
      <c r="S16" s="9">
        <v>0</v>
      </c>
      <c r="T16" s="9"/>
    </row>
    <row r="17" spans="1:20" x14ac:dyDescent="0.15">
      <c r="A17" s="15" t="s">
        <v>1264</v>
      </c>
      <c r="B17" s="15">
        <v>306</v>
      </c>
      <c r="C17" s="15">
        <v>5359034218317.0273</v>
      </c>
      <c r="D17" s="15">
        <v>17513183719.990284</v>
      </c>
      <c r="E17" s="15"/>
      <c r="F17" s="15"/>
      <c r="L17" s="28">
        <v>113000</v>
      </c>
      <c r="M17" s="28">
        <v>2</v>
      </c>
      <c r="N17" s="28">
        <v>1</v>
      </c>
      <c r="O17" s="28" t="s">
        <v>720</v>
      </c>
      <c r="P17" s="28">
        <v>1085</v>
      </c>
      <c r="Q17" s="28">
        <v>4966</v>
      </c>
      <c r="R17" s="28">
        <v>1940</v>
      </c>
      <c r="S17" s="28">
        <v>0</v>
      </c>
      <c r="T17" s="28"/>
    </row>
    <row r="18" spans="1:20" ht="14" thickBot="1" x14ac:dyDescent="0.2">
      <c r="A18" s="16" t="s">
        <v>1140</v>
      </c>
      <c r="B18" s="16">
        <v>307</v>
      </c>
      <c r="C18" s="16">
        <v>26284277544829</v>
      </c>
      <c r="D18" s="16"/>
      <c r="E18" s="16"/>
      <c r="F18" s="16"/>
      <c r="L18" s="9">
        <v>110000</v>
      </c>
      <c r="M18" s="9">
        <v>2</v>
      </c>
      <c r="N18" s="9">
        <v>1</v>
      </c>
      <c r="O18" s="9" t="s">
        <v>716</v>
      </c>
      <c r="P18" s="9">
        <v>960</v>
      </c>
      <c r="Q18" s="9">
        <v>5009</v>
      </c>
      <c r="R18" s="9">
        <v>1937</v>
      </c>
      <c r="S18" s="9">
        <v>0</v>
      </c>
      <c r="T18" s="9"/>
    </row>
    <row r="19" spans="1:20" ht="14" thickBot="1" x14ac:dyDescent="0.2">
      <c r="L19" s="28">
        <v>94900</v>
      </c>
      <c r="M19" s="28">
        <v>2</v>
      </c>
      <c r="N19" s="28">
        <v>1</v>
      </c>
      <c r="O19" s="28" t="s">
        <v>720</v>
      </c>
      <c r="P19" s="28">
        <v>768</v>
      </c>
      <c r="Q19" s="28">
        <v>5271</v>
      </c>
      <c r="R19" s="28">
        <v>1953</v>
      </c>
      <c r="S19" s="28">
        <v>0</v>
      </c>
      <c r="T19" s="28"/>
    </row>
    <row r="20" spans="1:20" x14ac:dyDescent="0.15">
      <c r="A20" s="17"/>
      <c r="B20" s="17" t="s">
        <v>1267</v>
      </c>
      <c r="C20" s="17" t="s">
        <v>1261</v>
      </c>
      <c r="D20" s="17" t="s">
        <v>1268</v>
      </c>
      <c r="E20" s="17" t="s">
        <v>1226</v>
      </c>
      <c r="F20" s="17" t="s">
        <v>1269</v>
      </c>
      <c r="G20" s="17" t="s">
        <v>1270</v>
      </c>
      <c r="H20" s="17" t="s">
        <v>1271</v>
      </c>
      <c r="I20" s="17" t="s">
        <v>1272</v>
      </c>
      <c r="L20" s="9">
        <v>109000</v>
      </c>
      <c r="M20" s="9">
        <v>2</v>
      </c>
      <c r="N20" s="9">
        <v>1</v>
      </c>
      <c r="O20" s="9" t="s">
        <v>716</v>
      </c>
      <c r="P20" s="9">
        <v>1066</v>
      </c>
      <c r="Q20" s="9">
        <v>5401</v>
      </c>
      <c r="R20" s="9">
        <v>1937</v>
      </c>
      <c r="S20" s="9">
        <v>0</v>
      </c>
      <c r="T20" s="9"/>
    </row>
    <row r="21" spans="1:20" x14ac:dyDescent="0.15">
      <c r="A21" s="15" t="s">
        <v>1265</v>
      </c>
      <c r="B21" s="15">
        <v>-90689.310542537074</v>
      </c>
      <c r="C21" s="15">
        <v>15499.141504580024</v>
      </c>
      <c r="D21" s="15">
        <v>-5.8512473426827043</v>
      </c>
      <c r="E21" s="15">
        <v>1.2541465209379772E-8</v>
      </c>
      <c r="F21" s="15">
        <v>-121187.69567361257</v>
      </c>
      <c r="G21" s="15">
        <v>-60190.925411461576</v>
      </c>
      <c r="H21" s="15">
        <v>-121187.69567361257</v>
      </c>
      <c r="I21" s="15">
        <v>-60190.925411461576</v>
      </c>
      <c r="L21" s="28">
        <v>95500</v>
      </c>
      <c r="M21" s="28">
        <v>3</v>
      </c>
      <c r="N21" s="28">
        <v>1</v>
      </c>
      <c r="O21" s="28" t="s">
        <v>716</v>
      </c>
      <c r="P21" s="28">
        <v>1050</v>
      </c>
      <c r="Q21" s="28">
        <v>6011</v>
      </c>
      <c r="R21" s="28">
        <v>1956</v>
      </c>
      <c r="S21" s="28">
        <v>0</v>
      </c>
      <c r="T21" s="28"/>
    </row>
    <row r="22" spans="1:20" ht="14" thickBot="1" x14ac:dyDescent="0.2">
      <c r="A22" s="16" t="s">
        <v>10</v>
      </c>
      <c r="B22" s="16">
        <v>203.01639126040703</v>
      </c>
      <c r="C22" s="16">
        <v>5.8732487786899243</v>
      </c>
      <c r="D22" s="16">
        <v>34.566285017078997</v>
      </c>
      <c r="E22" s="16">
        <v>1.108207870558578E-107</v>
      </c>
      <c r="F22" s="16">
        <v>191.45932513708837</v>
      </c>
      <c r="G22" s="16">
        <v>214.5734573837257</v>
      </c>
      <c r="H22" s="16">
        <v>191.45932513708837</v>
      </c>
      <c r="I22" s="16">
        <v>214.5734573837257</v>
      </c>
      <c r="L22" s="9">
        <v>143900</v>
      </c>
      <c r="M22" s="9">
        <v>3</v>
      </c>
      <c r="N22" s="9">
        <v>1</v>
      </c>
      <c r="O22" s="9" t="s">
        <v>716</v>
      </c>
      <c r="P22" s="9">
        <v>1102</v>
      </c>
      <c r="Q22" s="9">
        <v>6403</v>
      </c>
      <c r="R22" s="9">
        <v>1964</v>
      </c>
      <c r="S22" s="9">
        <v>0</v>
      </c>
      <c r="T22" s="9"/>
    </row>
    <row r="23" spans="1:20" x14ac:dyDescent="0.15">
      <c r="L23" s="28">
        <v>97000</v>
      </c>
      <c r="M23" s="28">
        <v>2</v>
      </c>
      <c r="N23" s="28">
        <v>1</v>
      </c>
      <c r="O23" s="28" t="s">
        <v>720</v>
      </c>
      <c r="P23" s="28">
        <v>768</v>
      </c>
      <c r="Q23" s="28">
        <v>6534</v>
      </c>
      <c r="R23" s="28">
        <v>1940</v>
      </c>
      <c r="S23" s="28">
        <v>0</v>
      </c>
      <c r="T23" s="28"/>
    </row>
    <row r="24" spans="1:20" x14ac:dyDescent="0.15">
      <c r="L24" s="9">
        <v>89000</v>
      </c>
      <c r="M24" s="9">
        <v>2</v>
      </c>
      <c r="N24" s="9">
        <v>1</v>
      </c>
      <c r="O24" s="9" t="s">
        <v>731</v>
      </c>
      <c r="P24" s="9">
        <v>768</v>
      </c>
      <c r="Q24" s="9">
        <v>6621</v>
      </c>
      <c r="R24" s="9">
        <v>1951</v>
      </c>
      <c r="S24" s="9">
        <v>0</v>
      </c>
      <c r="T24" s="9"/>
    </row>
    <row r="25" spans="1:20" ht="18" x14ac:dyDescent="0.2">
      <c r="A25" s="24" t="s">
        <v>1273</v>
      </c>
      <c r="L25" s="28">
        <v>46900</v>
      </c>
      <c r="M25" s="28">
        <v>2</v>
      </c>
      <c r="N25" s="28">
        <v>1</v>
      </c>
      <c r="O25" s="28" t="s">
        <v>716</v>
      </c>
      <c r="P25" s="28">
        <v>830</v>
      </c>
      <c r="Q25" s="28">
        <v>6752</v>
      </c>
      <c r="R25" s="28">
        <v>1953</v>
      </c>
      <c r="S25" s="28">
        <v>0</v>
      </c>
      <c r="T25" s="28"/>
    </row>
    <row r="26" spans="1:20" x14ac:dyDescent="0.15">
      <c r="L26" s="9">
        <v>134900</v>
      </c>
      <c r="M26" s="9">
        <v>4</v>
      </c>
      <c r="N26" s="9">
        <v>1</v>
      </c>
      <c r="O26" s="9" t="s">
        <v>720</v>
      </c>
      <c r="P26" s="9">
        <v>1370</v>
      </c>
      <c r="Q26" s="9">
        <v>6882</v>
      </c>
      <c r="R26" s="9">
        <v>1939</v>
      </c>
      <c r="S26" s="9">
        <v>0</v>
      </c>
      <c r="T26" s="9"/>
    </row>
    <row r="27" spans="1:20" x14ac:dyDescent="0.15">
      <c r="A27" t="s">
        <v>1256</v>
      </c>
      <c r="L27" s="28">
        <v>124900</v>
      </c>
      <c r="M27" s="28">
        <v>3</v>
      </c>
      <c r="N27" s="28">
        <v>1</v>
      </c>
      <c r="O27" s="28" t="s">
        <v>731</v>
      </c>
      <c r="P27" s="28">
        <v>936</v>
      </c>
      <c r="Q27" s="28">
        <v>6970</v>
      </c>
      <c r="R27" s="28">
        <v>1906</v>
      </c>
      <c r="S27" s="28">
        <v>0</v>
      </c>
      <c r="T27" s="28"/>
    </row>
    <row r="28" spans="1:20" ht="14" thickBot="1" x14ac:dyDescent="0.2">
      <c r="L28" s="9">
        <v>55900</v>
      </c>
      <c r="M28" s="9">
        <v>1</v>
      </c>
      <c r="N28" s="9">
        <v>1</v>
      </c>
      <c r="O28" s="9" t="s">
        <v>716</v>
      </c>
      <c r="P28" s="9">
        <v>848</v>
      </c>
      <c r="Q28" s="9">
        <v>7187</v>
      </c>
      <c r="R28" s="9">
        <v>1917</v>
      </c>
      <c r="S28" s="9">
        <v>0</v>
      </c>
      <c r="T28" s="9"/>
    </row>
    <row r="29" spans="1:20" ht="18" x14ac:dyDescent="0.2">
      <c r="A29" s="44" t="s">
        <v>1257</v>
      </c>
      <c r="B29" s="44"/>
      <c r="D29" s="49" t="s">
        <v>1279</v>
      </c>
      <c r="E29" s="56" t="s">
        <v>1282</v>
      </c>
      <c r="F29" s="56"/>
      <c r="G29" s="56"/>
      <c r="H29" s="56"/>
      <c r="I29" s="56"/>
      <c r="L29" s="28">
        <v>154900</v>
      </c>
      <c r="M29" s="28">
        <v>3</v>
      </c>
      <c r="N29" s="28">
        <v>1</v>
      </c>
      <c r="O29" s="28" t="s">
        <v>720</v>
      </c>
      <c r="P29" s="28">
        <v>1213</v>
      </c>
      <c r="Q29" s="28">
        <v>7362</v>
      </c>
      <c r="R29" s="28">
        <v>1955</v>
      </c>
      <c r="S29" s="28">
        <v>0</v>
      </c>
      <c r="T29" s="28"/>
    </row>
    <row r="30" spans="1:20" x14ac:dyDescent="0.15">
      <c r="A30" s="15" t="s">
        <v>1258</v>
      </c>
      <c r="B30" s="15">
        <v>0.650215013116067</v>
      </c>
      <c r="E30" s="56"/>
      <c r="F30" s="56"/>
      <c r="G30" s="56"/>
      <c r="H30" s="56"/>
      <c r="I30" s="56"/>
      <c r="L30" s="9">
        <v>149900</v>
      </c>
      <c r="M30" s="9">
        <v>3</v>
      </c>
      <c r="N30" s="9">
        <v>1</v>
      </c>
      <c r="O30" s="9" t="s">
        <v>726</v>
      </c>
      <c r="P30" s="9">
        <v>960</v>
      </c>
      <c r="Q30" s="9">
        <v>7492</v>
      </c>
      <c r="R30" s="9">
        <v>1956</v>
      </c>
      <c r="S30" s="9">
        <v>0</v>
      </c>
      <c r="T30" s="9"/>
    </row>
    <row r="31" spans="1:20" ht="18" x14ac:dyDescent="0.2">
      <c r="A31" s="45" t="s">
        <v>1259</v>
      </c>
      <c r="B31" s="45">
        <v>0.42277956328152716</v>
      </c>
      <c r="E31" s="57"/>
      <c r="F31" s="57"/>
      <c r="G31" s="57"/>
      <c r="H31" s="57"/>
      <c r="I31" s="57"/>
      <c r="L31" s="28">
        <v>134900</v>
      </c>
      <c r="M31" s="28">
        <v>2</v>
      </c>
      <c r="N31" s="28">
        <v>1</v>
      </c>
      <c r="O31" s="28" t="s">
        <v>726</v>
      </c>
      <c r="P31" s="28">
        <v>864</v>
      </c>
      <c r="Q31" s="28">
        <v>7492</v>
      </c>
      <c r="R31" s="28">
        <v>1957</v>
      </c>
      <c r="S31" s="28">
        <v>0</v>
      </c>
      <c r="T31" s="28"/>
    </row>
    <row r="32" spans="1:20" x14ac:dyDescent="0.15">
      <c r="A32" s="15" t="s">
        <v>1260</v>
      </c>
      <c r="B32" s="15">
        <v>0.42089322198506157</v>
      </c>
      <c r="L32" s="9">
        <v>129900</v>
      </c>
      <c r="M32" s="9">
        <v>3</v>
      </c>
      <c r="N32" s="9">
        <v>1</v>
      </c>
      <c r="O32" s="9" t="s">
        <v>765</v>
      </c>
      <c r="P32" s="9">
        <v>950</v>
      </c>
      <c r="Q32" s="9">
        <v>7710</v>
      </c>
      <c r="R32" s="9">
        <v>1964</v>
      </c>
      <c r="S32" s="9">
        <v>0</v>
      </c>
      <c r="T32" s="9"/>
    </row>
    <row r="33" spans="1:20" x14ac:dyDescent="0.15">
      <c r="A33" s="15" t="s">
        <v>1261</v>
      </c>
      <c r="B33" s="15">
        <v>222668.17954205832</v>
      </c>
      <c r="L33" s="28">
        <v>84000</v>
      </c>
      <c r="M33" s="28">
        <v>2</v>
      </c>
      <c r="N33" s="28">
        <v>1</v>
      </c>
      <c r="O33" s="28" t="s">
        <v>720</v>
      </c>
      <c r="P33" s="28">
        <v>936</v>
      </c>
      <c r="Q33" s="28">
        <v>8276</v>
      </c>
      <c r="R33" s="28">
        <v>1949</v>
      </c>
      <c r="S33" s="28">
        <v>0</v>
      </c>
      <c r="T33" s="28"/>
    </row>
    <row r="34" spans="1:20" ht="14" thickBot="1" x14ac:dyDescent="0.2">
      <c r="A34" s="16" t="s">
        <v>1262</v>
      </c>
      <c r="B34" s="16">
        <v>308</v>
      </c>
      <c r="L34" s="9">
        <v>95000</v>
      </c>
      <c r="M34" s="9">
        <v>2</v>
      </c>
      <c r="N34" s="9">
        <v>1</v>
      </c>
      <c r="O34" s="9" t="s">
        <v>720</v>
      </c>
      <c r="P34" s="9">
        <v>949</v>
      </c>
      <c r="Q34" s="9">
        <v>9017</v>
      </c>
      <c r="R34" s="9">
        <v>1938</v>
      </c>
      <c r="S34" s="9">
        <v>0</v>
      </c>
      <c r="T34" s="9"/>
    </row>
    <row r="35" spans="1:20" x14ac:dyDescent="0.15">
      <c r="L35" s="28">
        <v>139999</v>
      </c>
      <c r="M35" s="28">
        <v>2</v>
      </c>
      <c r="N35" s="28">
        <v>1</v>
      </c>
      <c r="O35" s="28" t="s">
        <v>720</v>
      </c>
      <c r="P35" s="28">
        <v>1216</v>
      </c>
      <c r="Q35" s="28">
        <v>9148</v>
      </c>
      <c r="R35" s="28">
        <v>1940</v>
      </c>
      <c r="S35" s="28">
        <v>0</v>
      </c>
      <c r="T35" s="28"/>
    </row>
    <row r="36" spans="1:20" ht="14" thickBot="1" x14ac:dyDescent="0.2">
      <c r="A36" t="s">
        <v>1220</v>
      </c>
      <c r="L36" s="9">
        <v>139900</v>
      </c>
      <c r="M36" s="9">
        <v>3</v>
      </c>
      <c r="N36" s="9">
        <v>1</v>
      </c>
      <c r="O36" s="9" t="s">
        <v>765</v>
      </c>
      <c r="P36" s="9">
        <v>908</v>
      </c>
      <c r="Q36" s="9">
        <v>10542</v>
      </c>
      <c r="R36" s="9">
        <v>1962</v>
      </c>
      <c r="S36" s="9">
        <v>0</v>
      </c>
      <c r="T36" s="9"/>
    </row>
    <row r="37" spans="1:20" x14ac:dyDescent="0.15">
      <c r="A37" s="17"/>
      <c r="B37" s="17" t="s">
        <v>1223</v>
      </c>
      <c r="C37" s="17" t="s">
        <v>1222</v>
      </c>
      <c r="D37" s="17" t="s">
        <v>1224</v>
      </c>
      <c r="E37" s="17" t="s">
        <v>1225</v>
      </c>
      <c r="F37" s="17" t="s">
        <v>1266</v>
      </c>
      <c r="L37" s="28">
        <v>144900</v>
      </c>
      <c r="M37" s="28">
        <v>3</v>
      </c>
      <c r="N37" s="28">
        <v>1</v>
      </c>
      <c r="O37" s="28" t="s">
        <v>720</v>
      </c>
      <c r="P37" s="28">
        <v>1259</v>
      </c>
      <c r="Q37" s="28">
        <v>12110</v>
      </c>
      <c r="R37" s="28">
        <v>1927</v>
      </c>
      <c r="S37" s="28">
        <v>0</v>
      </c>
      <c r="T37" s="28"/>
    </row>
    <row r="38" spans="1:20" x14ac:dyDescent="0.15">
      <c r="A38" s="15" t="s">
        <v>1263</v>
      </c>
      <c r="B38" s="15">
        <v>1</v>
      </c>
      <c r="C38" s="15">
        <v>11112455381573.256</v>
      </c>
      <c r="D38" s="15">
        <v>11112455381573.256</v>
      </c>
      <c r="E38" s="15">
        <v>224.12676013279324</v>
      </c>
      <c r="F38" s="15">
        <v>2.1332565489781806E-38</v>
      </c>
      <c r="L38" s="9">
        <v>135000</v>
      </c>
      <c r="M38" s="9">
        <v>3</v>
      </c>
      <c r="N38" s="9">
        <v>1</v>
      </c>
      <c r="O38" s="9" t="s">
        <v>726</v>
      </c>
      <c r="P38" s="9">
        <v>1505</v>
      </c>
      <c r="Q38" s="9">
        <v>16553</v>
      </c>
      <c r="R38" s="9">
        <v>1946</v>
      </c>
      <c r="S38" s="9">
        <v>0</v>
      </c>
      <c r="T38" s="9"/>
    </row>
    <row r="39" spans="1:20" x14ac:dyDescent="0.15">
      <c r="A39" s="15" t="s">
        <v>1264</v>
      </c>
      <c r="B39" s="15">
        <v>306</v>
      </c>
      <c r="C39" s="15">
        <v>15171822163255.744</v>
      </c>
      <c r="D39" s="15">
        <v>49581118180.574326</v>
      </c>
      <c r="E39" s="15"/>
      <c r="F39" s="15"/>
      <c r="L39" s="28">
        <v>82500</v>
      </c>
      <c r="M39" s="28">
        <v>2</v>
      </c>
      <c r="N39" s="28">
        <v>1</v>
      </c>
      <c r="O39" s="28" t="s">
        <v>716</v>
      </c>
      <c r="P39" s="28">
        <v>832</v>
      </c>
      <c r="Q39" s="28">
        <v>3311</v>
      </c>
      <c r="R39" s="28">
        <v>1921</v>
      </c>
      <c r="S39" s="28">
        <v>1</v>
      </c>
      <c r="T39" s="28"/>
    </row>
    <row r="40" spans="1:20" ht="14" thickBot="1" x14ac:dyDescent="0.2">
      <c r="A40" s="16" t="s">
        <v>1140</v>
      </c>
      <c r="B40" s="16">
        <v>307</v>
      </c>
      <c r="C40" s="16">
        <v>26284277544829</v>
      </c>
      <c r="D40" s="16"/>
      <c r="E40" s="16"/>
      <c r="F40" s="16"/>
      <c r="L40" s="9">
        <v>124900</v>
      </c>
      <c r="M40" s="9">
        <v>3</v>
      </c>
      <c r="N40" s="9">
        <v>1</v>
      </c>
      <c r="O40" s="9" t="s">
        <v>716</v>
      </c>
      <c r="P40" s="9">
        <v>768</v>
      </c>
      <c r="Q40" s="9">
        <v>4835</v>
      </c>
      <c r="R40" s="9">
        <v>1925</v>
      </c>
      <c r="S40" s="9">
        <v>1</v>
      </c>
      <c r="T40" s="9"/>
    </row>
    <row r="41" spans="1:20" ht="14" thickBot="1" x14ac:dyDescent="0.2">
      <c r="L41" s="28">
        <v>109900</v>
      </c>
      <c r="M41" s="28">
        <v>2</v>
      </c>
      <c r="N41" s="28">
        <v>1</v>
      </c>
      <c r="O41" s="28" t="s">
        <v>731</v>
      </c>
      <c r="P41" s="28">
        <v>792</v>
      </c>
      <c r="Q41" s="28">
        <v>4879</v>
      </c>
      <c r="R41" s="28">
        <v>1953</v>
      </c>
      <c r="S41" s="28">
        <v>1</v>
      </c>
      <c r="T41" s="28"/>
    </row>
    <row r="42" spans="1:20" x14ac:dyDescent="0.15">
      <c r="A42" s="17"/>
      <c r="B42" s="17" t="s">
        <v>1267</v>
      </c>
      <c r="C42" s="17" t="s">
        <v>1261</v>
      </c>
      <c r="D42" s="17" t="s">
        <v>1268</v>
      </c>
      <c r="E42" s="17" t="s">
        <v>1226</v>
      </c>
      <c r="F42" s="17" t="s">
        <v>1269</v>
      </c>
      <c r="G42" s="17" t="s">
        <v>1270</v>
      </c>
      <c r="H42" s="17" t="s">
        <v>1271</v>
      </c>
      <c r="I42" s="17" t="s">
        <v>1272</v>
      </c>
      <c r="L42" s="9">
        <v>132900</v>
      </c>
      <c r="M42" s="9">
        <v>2</v>
      </c>
      <c r="N42" s="9">
        <v>1</v>
      </c>
      <c r="O42" s="9" t="s">
        <v>731</v>
      </c>
      <c r="P42" s="9">
        <v>989</v>
      </c>
      <c r="Q42" s="9">
        <v>5271</v>
      </c>
      <c r="R42" s="9">
        <v>1950</v>
      </c>
      <c r="S42" s="9">
        <v>1</v>
      </c>
      <c r="T42" s="9"/>
    </row>
    <row r="43" spans="1:20" x14ac:dyDescent="0.15">
      <c r="A43" s="15" t="s">
        <v>1265</v>
      </c>
      <c r="B43" s="15">
        <v>-301252.23822455923</v>
      </c>
      <c r="C43" s="15">
        <v>47072.173537451614</v>
      </c>
      <c r="D43" s="15">
        <v>-6.3997945194707571</v>
      </c>
      <c r="E43" s="15">
        <v>5.8326218866998647E-10</v>
      </c>
      <c r="F43" s="15">
        <v>-393878.35413412692</v>
      </c>
      <c r="G43" s="15">
        <v>-208626.12231499157</v>
      </c>
      <c r="H43" s="15">
        <v>-393878.35413412692</v>
      </c>
      <c r="I43" s="15">
        <v>-208626.12231499157</v>
      </c>
      <c r="L43" s="28">
        <v>124900</v>
      </c>
      <c r="M43" s="28">
        <v>2</v>
      </c>
      <c r="N43" s="28">
        <v>1</v>
      </c>
      <c r="O43" s="28" t="s">
        <v>720</v>
      </c>
      <c r="P43" s="28">
        <v>864</v>
      </c>
      <c r="Q43" s="28">
        <v>5314</v>
      </c>
      <c r="R43" s="28">
        <v>1945</v>
      </c>
      <c r="S43" s="28">
        <v>1</v>
      </c>
      <c r="T43" s="28"/>
    </row>
    <row r="44" spans="1:20" ht="14" thickBot="1" x14ac:dyDescent="0.2">
      <c r="A44" s="16" t="s">
        <v>7</v>
      </c>
      <c r="B44" s="16">
        <v>192820.99665421055</v>
      </c>
      <c r="C44" s="16">
        <v>12879.75099021083</v>
      </c>
      <c r="D44" s="16">
        <v>14.970863706974061</v>
      </c>
      <c r="E44" s="16">
        <v>2.1332565489782117E-38</v>
      </c>
      <c r="F44" s="16">
        <v>167476.90866225795</v>
      </c>
      <c r="G44" s="16">
        <v>218165.08464616316</v>
      </c>
      <c r="H44" s="16">
        <v>167476.90866225795</v>
      </c>
      <c r="I44" s="16">
        <v>218165.08464616316</v>
      </c>
      <c r="L44" s="9">
        <v>114900</v>
      </c>
      <c r="M44" s="9">
        <v>3</v>
      </c>
      <c r="N44" s="9">
        <v>1</v>
      </c>
      <c r="O44" s="9" t="s">
        <v>716</v>
      </c>
      <c r="P44" s="9">
        <v>1581</v>
      </c>
      <c r="Q44" s="9">
        <v>6098</v>
      </c>
      <c r="R44" s="9">
        <v>1953</v>
      </c>
      <c r="S44" s="9">
        <v>1</v>
      </c>
      <c r="T44" s="9"/>
    </row>
    <row r="45" spans="1:20" x14ac:dyDescent="0.15">
      <c r="L45" s="28">
        <v>154900</v>
      </c>
      <c r="M45" s="28">
        <v>2</v>
      </c>
      <c r="N45" s="28">
        <v>1</v>
      </c>
      <c r="O45" s="28" t="s">
        <v>720</v>
      </c>
      <c r="P45" s="28">
        <v>978</v>
      </c>
      <c r="Q45" s="28">
        <v>6142</v>
      </c>
      <c r="R45" s="28">
        <v>1953</v>
      </c>
      <c r="S45" s="28">
        <v>1</v>
      </c>
      <c r="T45" s="28"/>
    </row>
    <row r="46" spans="1:20" x14ac:dyDescent="0.15">
      <c r="L46" s="9">
        <v>93000</v>
      </c>
      <c r="M46" s="9">
        <v>3</v>
      </c>
      <c r="N46" s="9">
        <v>1</v>
      </c>
      <c r="O46" s="9" t="s">
        <v>716</v>
      </c>
      <c r="P46" s="9">
        <v>925</v>
      </c>
      <c r="Q46" s="9">
        <v>11413</v>
      </c>
      <c r="R46" s="9">
        <v>1953</v>
      </c>
      <c r="S46" s="9">
        <v>1</v>
      </c>
      <c r="T46" s="9"/>
    </row>
    <row r="47" spans="1:20" ht="18" x14ac:dyDescent="0.2">
      <c r="A47" s="24" t="s">
        <v>1172</v>
      </c>
      <c r="L47" s="28">
        <v>114900</v>
      </c>
      <c r="M47" s="28">
        <v>3</v>
      </c>
      <c r="N47" s="28">
        <v>1</v>
      </c>
      <c r="O47" s="28" t="s">
        <v>720</v>
      </c>
      <c r="P47" s="28">
        <v>1261</v>
      </c>
      <c r="Q47" s="28">
        <v>5009</v>
      </c>
      <c r="R47" s="28">
        <v>1931</v>
      </c>
      <c r="S47" s="28">
        <v>2</v>
      </c>
      <c r="T47" s="28"/>
    </row>
    <row r="48" spans="1:20" x14ac:dyDescent="0.15">
      <c r="L48" s="9">
        <v>112500</v>
      </c>
      <c r="M48" s="9">
        <v>3</v>
      </c>
      <c r="N48" s="9">
        <v>1</v>
      </c>
      <c r="O48" s="9" t="s">
        <v>731</v>
      </c>
      <c r="P48" s="9">
        <v>845</v>
      </c>
      <c r="Q48" s="9">
        <v>8712</v>
      </c>
      <c r="R48" s="9">
        <v>1954</v>
      </c>
      <c r="S48" s="9">
        <v>2</v>
      </c>
      <c r="T48" s="9"/>
    </row>
    <row r="49" spans="1:20" x14ac:dyDescent="0.15">
      <c r="A49" t="s">
        <v>1256</v>
      </c>
      <c r="L49" s="28">
        <v>56500</v>
      </c>
      <c r="M49" s="28">
        <v>1</v>
      </c>
      <c r="N49" s="28">
        <v>1</v>
      </c>
      <c r="O49" s="28" t="s">
        <v>720</v>
      </c>
      <c r="P49" s="28">
        <v>780</v>
      </c>
      <c r="Q49" s="28">
        <v>9670</v>
      </c>
      <c r="R49" s="28">
        <v>1928</v>
      </c>
      <c r="S49" s="28">
        <v>2</v>
      </c>
      <c r="T49" s="28"/>
    </row>
    <row r="50" spans="1:20" ht="14" thickBot="1" x14ac:dyDescent="0.2">
      <c r="L50" s="9">
        <v>99900</v>
      </c>
      <c r="M50" s="9">
        <v>2</v>
      </c>
      <c r="N50" s="9">
        <v>2</v>
      </c>
      <c r="O50" s="9" t="s">
        <v>716</v>
      </c>
      <c r="P50" s="9">
        <v>1070</v>
      </c>
      <c r="Q50" s="9">
        <v>6011</v>
      </c>
      <c r="R50" s="9">
        <v>1929</v>
      </c>
      <c r="S50" s="9">
        <v>1</v>
      </c>
      <c r="T50" s="9" t="s">
        <v>39</v>
      </c>
    </row>
    <row r="51" spans="1:20" ht="18" x14ac:dyDescent="0.2">
      <c r="A51" s="44" t="s">
        <v>1257</v>
      </c>
      <c r="B51" s="44"/>
      <c r="D51" s="49" t="s">
        <v>1279</v>
      </c>
      <c r="E51" s="56" t="s">
        <v>1283</v>
      </c>
      <c r="F51" s="56"/>
      <c r="G51" s="56"/>
      <c r="H51" s="56"/>
      <c r="I51" s="56"/>
      <c r="L51" s="28">
        <v>142500</v>
      </c>
      <c r="M51" s="28">
        <v>3</v>
      </c>
      <c r="N51" s="28">
        <v>2</v>
      </c>
      <c r="O51" s="28" t="s">
        <v>731</v>
      </c>
      <c r="P51" s="28">
        <v>1085</v>
      </c>
      <c r="Q51" s="28">
        <v>6534</v>
      </c>
      <c r="R51" s="28">
        <v>1952</v>
      </c>
      <c r="S51" s="28">
        <v>1</v>
      </c>
      <c r="T51" s="28" t="s">
        <v>39</v>
      </c>
    </row>
    <row r="52" spans="1:20" x14ac:dyDescent="0.15">
      <c r="A52" s="15" t="s">
        <v>1258</v>
      </c>
      <c r="B52" s="15">
        <v>0.64127076537912997</v>
      </c>
      <c r="E52" s="56"/>
      <c r="F52" s="56"/>
      <c r="G52" s="56"/>
      <c r="H52" s="56"/>
      <c r="I52" s="56"/>
      <c r="L52" s="9">
        <v>150000</v>
      </c>
      <c r="M52" s="9">
        <v>3</v>
      </c>
      <c r="N52" s="9">
        <v>2</v>
      </c>
      <c r="O52" s="9" t="s">
        <v>720</v>
      </c>
      <c r="P52" s="9">
        <v>1000</v>
      </c>
      <c r="Q52" s="9">
        <v>6882</v>
      </c>
      <c r="R52" s="9">
        <v>1954</v>
      </c>
      <c r="S52" s="9">
        <v>1</v>
      </c>
      <c r="T52" s="9" t="s">
        <v>39</v>
      </c>
    </row>
    <row r="53" spans="1:20" ht="18" x14ac:dyDescent="0.2">
      <c r="A53" s="45" t="s">
        <v>1259</v>
      </c>
      <c r="B53" s="45">
        <v>0.41122819452993514</v>
      </c>
      <c r="E53" s="57"/>
      <c r="F53" s="57"/>
      <c r="G53" s="57"/>
      <c r="H53" s="57"/>
      <c r="I53" s="57"/>
      <c r="L53" s="28">
        <v>131000</v>
      </c>
      <c r="M53" s="28">
        <v>2</v>
      </c>
      <c r="N53" s="28">
        <v>2</v>
      </c>
      <c r="O53" s="28" t="s">
        <v>716</v>
      </c>
      <c r="P53" s="28">
        <v>912</v>
      </c>
      <c r="Q53" s="28">
        <v>7405</v>
      </c>
      <c r="R53" s="28">
        <v>1956</v>
      </c>
      <c r="S53" s="28">
        <v>1</v>
      </c>
      <c r="T53" s="28" t="s">
        <v>39</v>
      </c>
    </row>
    <row r="54" spans="1:20" x14ac:dyDescent="0.15">
      <c r="A54" s="15" t="s">
        <v>1260</v>
      </c>
      <c r="B54" s="15">
        <v>0.4093041036623859</v>
      </c>
      <c r="L54" s="9">
        <v>129900</v>
      </c>
      <c r="M54" s="9">
        <v>3</v>
      </c>
      <c r="N54" s="9">
        <v>2</v>
      </c>
      <c r="O54" s="9" t="s">
        <v>765</v>
      </c>
      <c r="P54" s="9">
        <v>1008</v>
      </c>
      <c r="Q54" s="9">
        <v>7405</v>
      </c>
      <c r="R54" s="9">
        <v>1963</v>
      </c>
      <c r="S54" s="9">
        <v>1</v>
      </c>
      <c r="T54" s="9" t="s">
        <v>39</v>
      </c>
    </row>
    <row r="55" spans="1:20" x14ac:dyDescent="0.15">
      <c r="A55" s="15" t="s">
        <v>1261</v>
      </c>
      <c r="B55" s="15">
        <v>224885.1671056471</v>
      </c>
      <c r="L55" s="28">
        <v>189900</v>
      </c>
      <c r="M55" s="28">
        <v>3</v>
      </c>
      <c r="N55" s="28">
        <v>2</v>
      </c>
      <c r="O55" s="28" t="s">
        <v>720</v>
      </c>
      <c r="P55" s="28">
        <v>1562</v>
      </c>
      <c r="Q55" s="28">
        <v>7492</v>
      </c>
      <c r="R55" s="28">
        <v>1960</v>
      </c>
      <c r="S55" s="28">
        <v>1</v>
      </c>
      <c r="T55" s="28" t="s">
        <v>39</v>
      </c>
    </row>
    <row r="56" spans="1:20" ht="14" thickBot="1" x14ac:dyDescent="0.2">
      <c r="A56" s="16" t="s">
        <v>1262</v>
      </c>
      <c r="B56" s="16">
        <v>308</v>
      </c>
      <c r="L56" s="9">
        <v>155000</v>
      </c>
      <c r="M56" s="9">
        <v>3</v>
      </c>
      <c r="N56" s="9">
        <v>2</v>
      </c>
      <c r="O56" s="9" t="s">
        <v>716</v>
      </c>
      <c r="P56" s="9">
        <v>1300</v>
      </c>
      <c r="Q56" s="9">
        <v>9191</v>
      </c>
      <c r="R56" s="9">
        <v>1960</v>
      </c>
      <c r="S56" s="9">
        <v>1</v>
      </c>
      <c r="T56" s="9" t="s">
        <v>39</v>
      </c>
    </row>
    <row r="57" spans="1:20" x14ac:dyDescent="0.15">
      <c r="L57" s="28">
        <v>159900</v>
      </c>
      <c r="M57" s="28">
        <v>3</v>
      </c>
      <c r="N57" s="28">
        <v>2</v>
      </c>
      <c r="O57" s="28" t="s">
        <v>765</v>
      </c>
      <c r="P57" s="28">
        <v>1196</v>
      </c>
      <c r="Q57" s="28">
        <v>9627</v>
      </c>
      <c r="R57" s="28">
        <v>1959</v>
      </c>
      <c r="S57" s="28">
        <v>1</v>
      </c>
      <c r="T57" s="28" t="s">
        <v>39</v>
      </c>
    </row>
    <row r="58" spans="1:20" ht="14" thickBot="1" x14ac:dyDescent="0.2">
      <c r="A58" t="s">
        <v>1220</v>
      </c>
      <c r="L58" s="9">
        <v>159900</v>
      </c>
      <c r="M58" s="9">
        <v>3</v>
      </c>
      <c r="N58" s="9">
        <v>2</v>
      </c>
      <c r="O58" s="9" t="s">
        <v>726</v>
      </c>
      <c r="P58" s="9">
        <v>1462</v>
      </c>
      <c r="Q58" s="9">
        <v>9757</v>
      </c>
      <c r="R58" s="9">
        <v>1961</v>
      </c>
      <c r="S58" s="9">
        <v>1</v>
      </c>
      <c r="T58" s="9" t="s">
        <v>39</v>
      </c>
    </row>
    <row r="59" spans="1:20" x14ac:dyDescent="0.15">
      <c r="A59" s="17"/>
      <c r="B59" s="17" t="s">
        <v>1223</v>
      </c>
      <c r="C59" s="17" t="s">
        <v>1222</v>
      </c>
      <c r="D59" s="17" t="s">
        <v>1224</v>
      </c>
      <c r="E59" s="17" t="s">
        <v>1225</v>
      </c>
      <c r="F59" s="17" t="s">
        <v>1266</v>
      </c>
      <c r="L59" s="28">
        <v>129900</v>
      </c>
      <c r="M59" s="28">
        <v>3</v>
      </c>
      <c r="N59" s="28">
        <v>2</v>
      </c>
      <c r="O59" s="28" t="s">
        <v>765</v>
      </c>
      <c r="P59" s="28">
        <v>915</v>
      </c>
      <c r="Q59" s="28">
        <v>10629</v>
      </c>
      <c r="R59" s="28">
        <v>1956</v>
      </c>
      <c r="S59" s="28">
        <v>1</v>
      </c>
      <c r="T59" s="28" t="s">
        <v>39</v>
      </c>
    </row>
    <row r="60" spans="1:20" x14ac:dyDescent="0.15">
      <c r="A60" s="15" t="s">
        <v>1263</v>
      </c>
      <c r="B60" s="15">
        <v>1</v>
      </c>
      <c r="C60" s="15">
        <v>10808835999283.746</v>
      </c>
      <c r="D60" s="15">
        <v>10808835999283.746</v>
      </c>
      <c r="E60" s="15">
        <v>213.72597389525995</v>
      </c>
      <c r="F60" s="15">
        <v>4.4831035334008656E-37</v>
      </c>
      <c r="L60" s="9">
        <v>114900</v>
      </c>
      <c r="M60" s="9">
        <v>3</v>
      </c>
      <c r="N60" s="9">
        <v>2</v>
      </c>
      <c r="O60" s="9" t="s">
        <v>720</v>
      </c>
      <c r="P60" s="9">
        <v>1311</v>
      </c>
      <c r="Q60" s="9">
        <v>12502</v>
      </c>
      <c r="R60" s="9">
        <v>1940</v>
      </c>
      <c r="S60" s="9">
        <v>1</v>
      </c>
      <c r="T60" s="9" t="s">
        <v>39</v>
      </c>
    </row>
    <row r="61" spans="1:20" x14ac:dyDescent="0.15">
      <c r="A61" s="15" t="s">
        <v>1264</v>
      </c>
      <c r="B61" s="15">
        <v>306</v>
      </c>
      <c r="C61" s="15">
        <v>15475441545545.254</v>
      </c>
      <c r="D61" s="15">
        <v>50573338384.134819</v>
      </c>
      <c r="E61" s="15"/>
      <c r="F61" s="15"/>
      <c r="L61" s="28">
        <v>179900</v>
      </c>
      <c r="M61" s="28">
        <v>3</v>
      </c>
      <c r="N61" s="28">
        <v>2</v>
      </c>
      <c r="O61" s="28" t="s">
        <v>716</v>
      </c>
      <c r="P61" s="28">
        <v>1318</v>
      </c>
      <c r="Q61" s="28">
        <v>16988</v>
      </c>
      <c r="R61" s="28">
        <v>1937</v>
      </c>
      <c r="S61" s="28">
        <v>1</v>
      </c>
      <c r="T61" s="28" t="s">
        <v>39</v>
      </c>
    </row>
    <row r="62" spans="1:20" ht="14" thickBot="1" x14ac:dyDescent="0.2">
      <c r="A62" s="16" t="s">
        <v>1140</v>
      </c>
      <c r="B62" s="16">
        <v>307</v>
      </c>
      <c r="C62" s="16">
        <v>26284277544829</v>
      </c>
      <c r="D62" s="16"/>
      <c r="E62" s="16"/>
      <c r="F62" s="16"/>
      <c r="L62" s="9">
        <v>150000</v>
      </c>
      <c r="M62" s="9">
        <v>3</v>
      </c>
      <c r="N62" s="9">
        <v>2</v>
      </c>
      <c r="O62" s="9" t="s">
        <v>726</v>
      </c>
      <c r="P62" s="9">
        <v>864</v>
      </c>
      <c r="Q62" s="9">
        <v>40075</v>
      </c>
      <c r="R62" s="9">
        <v>1957</v>
      </c>
      <c r="S62" s="9">
        <v>1</v>
      </c>
      <c r="T62" s="9" t="s">
        <v>39</v>
      </c>
    </row>
    <row r="63" spans="1:20" ht="14" thickBot="1" x14ac:dyDescent="0.2">
      <c r="L63" s="28">
        <v>285000</v>
      </c>
      <c r="M63" s="28">
        <v>5</v>
      </c>
      <c r="N63" s="28">
        <v>2</v>
      </c>
      <c r="O63" s="28" t="s">
        <v>38</v>
      </c>
      <c r="P63" s="28">
        <v>2462</v>
      </c>
      <c r="Q63" s="28">
        <v>1655</v>
      </c>
      <c r="R63" s="28">
        <v>1980</v>
      </c>
      <c r="S63" s="28">
        <v>2</v>
      </c>
      <c r="T63" s="28" t="s">
        <v>39</v>
      </c>
    </row>
    <row r="64" spans="1:20" x14ac:dyDescent="0.15">
      <c r="A64" s="17"/>
      <c r="B64" s="17" t="s">
        <v>1267</v>
      </c>
      <c r="C64" s="17" t="s">
        <v>1261</v>
      </c>
      <c r="D64" s="17" t="s">
        <v>1268</v>
      </c>
      <c r="E64" s="17" t="s">
        <v>1226</v>
      </c>
      <c r="F64" s="17" t="s">
        <v>1269</v>
      </c>
      <c r="G64" s="17" t="s">
        <v>1270</v>
      </c>
      <c r="H64" s="17" t="s">
        <v>1271</v>
      </c>
      <c r="I64" s="17" t="s">
        <v>1272</v>
      </c>
      <c r="L64" s="9">
        <v>144900</v>
      </c>
      <c r="M64" s="9">
        <v>2</v>
      </c>
      <c r="N64" s="9">
        <v>2</v>
      </c>
      <c r="O64" s="9" t="s">
        <v>720</v>
      </c>
      <c r="P64" s="9">
        <v>1065</v>
      </c>
      <c r="Q64" s="9">
        <v>3049</v>
      </c>
      <c r="R64" s="9">
        <v>1984</v>
      </c>
      <c r="S64" s="9">
        <v>2</v>
      </c>
      <c r="T64" s="9" t="s">
        <v>39</v>
      </c>
    </row>
    <row r="65" spans="1:20" x14ac:dyDescent="0.15">
      <c r="A65" s="15" t="s">
        <v>1265</v>
      </c>
      <c r="B65" s="15">
        <v>-15793483.296281813</v>
      </c>
      <c r="C65" s="15">
        <v>1106199.9287242894</v>
      </c>
      <c r="D65" s="15">
        <v>-14.27724128900952</v>
      </c>
      <c r="E65" s="15">
        <v>8.5851065211422053E-36</v>
      </c>
      <c r="F65" s="15">
        <v>-17970204.59715078</v>
      </c>
      <c r="G65" s="15">
        <v>-13616761.995412845</v>
      </c>
      <c r="H65" s="15">
        <v>-17970204.59715078</v>
      </c>
      <c r="I65" s="15">
        <v>-13616761.995412845</v>
      </c>
      <c r="L65" s="28">
        <v>259900</v>
      </c>
      <c r="M65" s="28">
        <v>3</v>
      </c>
      <c r="N65" s="28">
        <v>2</v>
      </c>
      <c r="O65" s="28" t="s">
        <v>309</v>
      </c>
      <c r="P65" s="28">
        <v>1638</v>
      </c>
      <c r="Q65" s="28">
        <v>4095</v>
      </c>
      <c r="R65" s="28">
        <v>1978</v>
      </c>
      <c r="S65" s="28">
        <v>2</v>
      </c>
      <c r="T65" s="28" t="s">
        <v>39</v>
      </c>
    </row>
    <row r="66" spans="1:20" ht="19" thickBot="1" x14ac:dyDescent="0.25">
      <c r="A66" s="47" t="s">
        <v>12</v>
      </c>
      <c r="B66" s="16">
        <v>8197.8716622222637</v>
      </c>
      <c r="C66" s="16">
        <v>560.7541066338398</v>
      </c>
      <c r="D66" s="16">
        <v>14.619369818677574</v>
      </c>
      <c r="E66" s="46">
        <v>4.483103533399779E-37</v>
      </c>
      <c r="F66" s="16">
        <v>7094.4495983036059</v>
      </c>
      <c r="G66" s="16">
        <v>9301.2937261409224</v>
      </c>
      <c r="H66" s="16">
        <v>7094.4495983036059</v>
      </c>
      <c r="I66" s="16">
        <v>9301.2937261409224</v>
      </c>
      <c r="L66" s="9">
        <v>149475</v>
      </c>
      <c r="M66" s="9">
        <v>3</v>
      </c>
      <c r="N66" s="9">
        <v>2</v>
      </c>
      <c r="O66" s="9" t="s">
        <v>716</v>
      </c>
      <c r="P66" s="9">
        <v>988</v>
      </c>
      <c r="Q66" s="9">
        <v>6578</v>
      </c>
      <c r="R66" s="9">
        <v>1977</v>
      </c>
      <c r="S66" s="9">
        <v>2</v>
      </c>
      <c r="T66" s="9" t="s">
        <v>39</v>
      </c>
    </row>
    <row r="67" spans="1:20" x14ac:dyDescent="0.15">
      <c r="L67" s="28">
        <v>214900</v>
      </c>
      <c r="M67" s="28">
        <v>3</v>
      </c>
      <c r="N67" s="28">
        <v>2</v>
      </c>
      <c r="O67" s="28" t="s">
        <v>726</v>
      </c>
      <c r="P67" s="28">
        <v>1323</v>
      </c>
      <c r="Q67" s="28">
        <v>7318</v>
      </c>
      <c r="R67" s="28">
        <v>1975</v>
      </c>
      <c r="S67" s="28">
        <v>2</v>
      </c>
      <c r="T67" s="28" t="s">
        <v>39</v>
      </c>
    </row>
    <row r="68" spans="1:20" x14ac:dyDescent="0.15">
      <c r="L68" s="9">
        <v>219900</v>
      </c>
      <c r="M68" s="9">
        <v>3</v>
      </c>
      <c r="N68" s="9">
        <v>2</v>
      </c>
      <c r="O68" s="9" t="s">
        <v>726</v>
      </c>
      <c r="P68" s="9">
        <v>1608</v>
      </c>
      <c r="Q68" s="9">
        <v>7492</v>
      </c>
      <c r="R68" s="9">
        <v>1969</v>
      </c>
      <c r="S68" s="9">
        <v>2</v>
      </c>
      <c r="T68" s="9" t="s">
        <v>39</v>
      </c>
    </row>
    <row r="69" spans="1:20" ht="18" x14ac:dyDescent="0.2">
      <c r="A69" s="24" t="s">
        <v>1165</v>
      </c>
      <c r="L69" s="28">
        <v>275000</v>
      </c>
      <c r="M69" s="28">
        <v>3</v>
      </c>
      <c r="N69" s="28">
        <v>2</v>
      </c>
      <c r="O69" s="28" t="s">
        <v>726</v>
      </c>
      <c r="P69" s="28">
        <v>1400</v>
      </c>
      <c r="Q69" s="28">
        <v>8843</v>
      </c>
      <c r="R69" s="28">
        <v>1971</v>
      </c>
      <c r="S69" s="28">
        <v>2</v>
      </c>
      <c r="T69" s="28" t="s">
        <v>39</v>
      </c>
    </row>
    <row r="70" spans="1:20" x14ac:dyDescent="0.15">
      <c r="L70" s="9">
        <v>159900</v>
      </c>
      <c r="M70" s="9">
        <v>3</v>
      </c>
      <c r="N70" s="9">
        <v>2</v>
      </c>
      <c r="O70" s="9" t="s">
        <v>720</v>
      </c>
      <c r="P70" s="9">
        <v>1102</v>
      </c>
      <c r="Q70" s="9">
        <v>8843</v>
      </c>
      <c r="R70" s="9">
        <v>1972</v>
      </c>
      <c r="S70" s="9">
        <v>2</v>
      </c>
      <c r="T70" s="9" t="s">
        <v>39</v>
      </c>
    </row>
    <row r="71" spans="1:20" x14ac:dyDescent="0.15">
      <c r="A71" t="s">
        <v>1256</v>
      </c>
      <c r="L71" s="28">
        <v>259900</v>
      </c>
      <c r="M71" s="28">
        <v>3</v>
      </c>
      <c r="N71" s="28">
        <v>2</v>
      </c>
      <c r="O71" s="28" t="s">
        <v>38</v>
      </c>
      <c r="P71" s="28">
        <v>1469</v>
      </c>
      <c r="Q71" s="28">
        <v>9583</v>
      </c>
      <c r="R71" s="28">
        <v>1983</v>
      </c>
      <c r="S71" s="28">
        <v>2</v>
      </c>
      <c r="T71" s="28" t="s">
        <v>39</v>
      </c>
    </row>
    <row r="72" spans="1:20" ht="14" thickBot="1" x14ac:dyDescent="0.2">
      <c r="L72" s="9">
        <v>234900</v>
      </c>
      <c r="M72" s="9">
        <v>3</v>
      </c>
      <c r="N72" s="9">
        <v>2</v>
      </c>
      <c r="O72" s="9" t="s">
        <v>726</v>
      </c>
      <c r="P72" s="9">
        <v>1526</v>
      </c>
      <c r="Q72" s="9">
        <v>10019</v>
      </c>
      <c r="R72" s="9">
        <v>1962</v>
      </c>
      <c r="S72" s="9">
        <v>2</v>
      </c>
      <c r="T72" s="9" t="s">
        <v>39</v>
      </c>
    </row>
    <row r="73" spans="1:20" ht="18" x14ac:dyDescent="0.2">
      <c r="A73" s="44" t="s">
        <v>1257</v>
      </c>
      <c r="B73" s="44"/>
      <c r="D73" s="49" t="s">
        <v>1279</v>
      </c>
      <c r="E73" s="56" t="s">
        <v>1284</v>
      </c>
      <c r="F73" s="56"/>
      <c r="G73" s="56"/>
      <c r="H73" s="56"/>
      <c r="I73" s="56"/>
      <c r="L73" s="28">
        <v>289900</v>
      </c>
      <c r="M73" s="28">
        <v>3</v>
      </c>
      <c r="N73" s="28">
        <v>2</v>
      </c>
      <c r="O73" s="28" t="s">
        <v>47</v>
      </c>
      <c r="P73" s="28">
        <v>2133</v>
      </c>
      <c r="Q73" s="28">
        <v>10629</v>
      </c>
      <c r="R73" s="28">
        <v>1969</v>
      </c>
      <c r="S73" s="28">
        <v>2</v>
      </c>
      <c r="T73" s="28" t="s">
        <v>39</v>
      </c>
    </row>
    <row r="74" spans="1:20" x14ac:dyDescent="0.15">
      <c r="A74" s="15" t="s">
        <v>1258</v>
      </c>
      <c r="B74" s="15">
        <v>0.46099362550589607</v>
      </c>
      <c r="E74" s="56"/>
      <c r="F74" s="56"/>
      <c r="G74" s="56"/>
      <c r="H74" s="56"/>
      <c r="I74" s="56"/>
      <c r="L74" s="9">
        <v>276500</v>
      </c>
      <c r="M74" s="9">
        <v>4</v>
      </c>
      <c r="N74" s="9">
        <v>2</v>
      </c>
      <c r="O74" s="9" t="s">
        <v>309</v>
      </c>
      <c r="P74" s="9">
        <v>1756</v>
      </c>
      <c r="Q74" s="9">
        <v>12110</v>
      </c>
      <c r="R74" s="9">
        <v>1968</v>
      </c>
      <c r="S74" s="9">
        <v>2</v>
      </c>
      <c r="T74" s="9" t="s">
        <v>39</v>
      </c>
    </row>
    <row r="75" spans="1:20" ht="18" x14ac:dyDescent="0.2">
      <c r="A75" s="45" t="s">
        <v>1259</v>
      </c>
      <c r="B75" s="45">
        <v>0.21251512275707032</v>
      </c>
      <c r="E75" s="57"/>
      <c r="F75" s="57"/>
      <c r="G75" s="57"/>
      <c r="H75" s="57"/>
      <c r="I75" s="57"/>
      <c r="L75" s="28">
        <v>258000</v>
      </c>
      <c r="M75" s="28">
        <v>3</v>
      </c>
      <c r="N75" s="28">
        <v>2</v>
      </c>
      <c r="O75" s="28" t="s">
        <v>57</v>
      </c>
      <c r="P75" s="28">
        <v>1846</v>
      </c>
      <c r="Q75" s="28">
        <v>12197</v>
      </c>
      <c r="R75" s="28">
        <v>1969</v>
      </c>
      <c r="S75" s="28">
        <v>2</v>
      </c>
      <c r="T75" s="28" t="s">
        <v>39</v>
      </c>
    </row>
    <row r="76" spans="1:20" x14ac:dyDescent="0.15">
      <c r="A76" s="15" t="s">
        <v>1260</v>
      </c>
      <c r="B76" s="15">
        <v>0.20994164276608038</v>
      </c>
      <c r="L76" s="9">
        <v>289900</v>
      </c>
      <c r="M76" s="9">
        <v>3</v>
      </c>
      <c r="N76" s="9">
        <v>2</v>
      </c>
      <c r="O76" s="9" t="s">
        <v>47</v>
      </c>
      <c r="P76" s="9">
        <v>1832</v>
      </c>
      <c r="Q76" s="9">
        <v>12894</v>
      </c>
      <c r="R76" s="9">
        <v>1977</v>
      </c>
      <c r="S76" s="9">
        <v>2</v>
      </c>
      <c r="T76" s="9" t="s">
        <v>39</v>
      </c>
    </row>
    <row r="77" spans="1:20" x14ac:dyDescent="0.15">
      <c r="A77" s="15" t="s">
        <v>1261</v>
      </c>
      <c r="B77" s="15">
        <v>260080.87653505843</v>
      </c>
      <c r="L77" s="28">
        <v>189900</v>
      </c>
      <c r="M77" s="28">
        <v>3</v>
      </c>
      <c r="N77" s="28">
        <v>2</v>
      </c>
      <c r="O77" s="28" t="s">
        <v>57</v>
      </c>
      <c r="P77" s="28">
        <v>1647</v>
      </c>
      <c r="Q77" s="28">
        <v>13112</v>
      </c>
      <c r="R77" s="28">
        <v>1972</v>
      </c>
      <c r="S77" s="28">
        <v>2</v>
      </c>
      <c r="T77" s="28" t="s">
        <v>39</v>
      </c>
    </row>
    <row r="78" spans="1:20" ht="14" thickBot="1" x14ac:dyDescent="0.2">
      <c r="A78" s="16" t="s">
        <v>1262</v>
      </c>
      <c r="B78" s="16">
        <v>308</v>
      </c>
      <c r="L78" s="9">
        <v>229900</v>
      </c>
      <c r="M78" s="9">
        <v>4</v>
      </c>
      <c r="N78" s="9">
        <v>2</v>
      </c>
      <c r="O78" s="9" t="s">
        <v>720</v>
      </c>
      <c r="P78" s="9">
        <v>840</v>
      </c>
      <c r="Q78" s="9">
        <v>13329</v>
      </c>
      <c r="R78" s="9">
        <v>1965</v>
      </c>
      <c r="S78" s="9">
        <v>2</v>
      </c>
      <c r="T78" s="9" t="s">
        <v>39</v>
      </c>
    </row>
    <row r="79" spans="1:20" x14ac:dyDescent="0.15">
      <c r="L79" s="28">
        <v>350000</v>
      </c>
      <c r="M79" s="28">
        <v>4</v>
      </c>
      <c r="N79" s="28">
        <v>2</v>
      </c>
      <c r="O79" s="28" t="s">
        <v>47</v>
      </c>
      <c r="P79" s="28">
        <v>2072</v>
      </c>
      <c r="Q79" s="28">
        <v>13504</v>
      </c>
      <c r="R79" s="28">
        <v>1963</v>
      </c>
      <c r="S79" s="28">
        <v>2</v>
      </c>
      <c r="T79" s="28" t="s">
        <v>39</v>
      </c>
    </row>
    <row r="80" spans="1:20" ht="14" thickBot="1" x14ac:dyDescent="0.2">
      <c r="A80" t="s">
        <v>1220</v>
      </c>
      <c r="L80" s="9">
        <v>469500</v>
      </c>
      <c r="M80" s="9">
        <v>3</v>
      </c>
      <c r="N80" s="9">
        <v>2</v>
      </c>
      <c r="O80" s="9" t="s">
        <v>47</v>
      </c>
      <c r="P80" s="9">
        <v>2430</v>
      </c>
      <c r="Q80" s="9">
        <v>13504</v>
      </c>
      <c r="R80" s="9">
        <v>1995</v>
      </c>
      <c r="S80" s="9">
        <v>2</v>
      </c>
      <c r="T80" s="9" t="s">
        <v>39</v>
      </c>
    </row>
    <row r="81" spans="1:20" x14ac:dyDescent="0.15">
      <c r="A81" s="17"/>
      <c r="B81" s="17" t="s">
        <v>1223</v>
      </c>
      <c r="C81" s="17" t="s">
        <v>1222</v>
      </c>
      <c r="D81" s="17" t="s">
        <v>1224</v>
      </c>
      <c r="E81" s="17" t="s">
        <v>1225</v>
      </c>
      <c r="F81" s="17" t="s">
        <v>1266</v>
      </c>
      <c r="L81" s="28">
        <v>198900</v>
      </c>
      <c r="M81" s="28">
        <v>3</v>
      </c>
      <c r="N81" s="28">
        <v>2</v>
      </c>
      <c r="O81" s="28" t="s">
        <v>47</v>
      </c>
      <c r="P81" s="28">
        <v>1794</v>
      </c>
      <c r="Q81" s="28">
        <v>13983</v>
      </c>
      <c r="R81" s="28">
        <v>1964</v>
      </c>
      <c r="S81" s="28">
        <v>2</v>
      </c>
      <c r="T81" s="28" t="s">
        <v>39</v>
      </c>
    </row>
    <row r="82" spans="1:20" x14ac:dyDescent="0.15">
      <c r="A82" s="15" t="s">
        <v>1263</v>
      </c>
      <c r="B82" s="15">
        <v>1</v>
      </c>
      <c r="C82" s="15">
        <v>5585806469020.2422</v>
      </c>
      <c r="D82" s="15">
        <v>5585806469020.2422</v>
      </c>
      <c r="E82" s="15">
        <v>82.578890646559884</v>
      </c>
      <c r="F82" s="15">
        <v>1.3032032503245509E-17</v>
      </c>
      <c r="L82" s="9">
        <v>264900</v>
      </c>
      <c r="M82" s="9">
        <v>3</v>
      </c>
      <c r="N82" s="9">
        <v>2</v>
      </c>
      <c r="O82" s="9" t="s">
        <v>38</v>
      </c>
      <c r="P82" s="9">
        <v>1652</v>
      </c>
      <c r="Q82" s="9">
        <v>16553</v>
      </c>
      <c r="R82" s="9">
        <v>1988</v>
      </c>
      <c r="S82" s="9">
        <v>2</v>
      </c>
      <c r="T82" s="9" t="s">
        <v>39</v>
      </c>
    </row>
    <row r="83" spans="1:20" x14ac:dyDescent="0.15">
      <c r="A83" s="15" t="s">
        <v>1264</v>
      </c>
      <c r="B83" s="15">
        <v>306</v>
      </c>
      <c r="C83" s="15">
        <v>20698471075808.758</v>
      </c>
      <c r="D83" s="15">
        <v>67642062339.244308</v>
      </c>
      <c r="E83" s="15"/>
      <c r="F83" s="15"/>
      <c r="L83" s="28">
        <v>215000</v>
      </c>
      <c r="M83" s="28">
        <v>3</v>
      </c>
      <c r="N83" s="28">
        <v>2</v>
      </c>
      <c r="O83" s="28" t="s">
        <v>47</v>
      </c>
      <c r="P83" s="28">
        <v>2250</v>
      </c>
      <c r="Q83" s="28">
        <v>16814</v>
      </c>
      <c r="R83" s="28">
        <v>1968</v>
      </c>
      <c r="S83" s="28">
        <v>2</v>
      </c>
      <c r="T83" s="28" t="s">
        <v>39</v>
      </c>
    </row>
    <row r="84" spans="1:20" ht="14" thickBot="1" x14ac:dyDescent="0.2">
      <c r="A84" s="16" t="s">
        <v>1140</v>
      </c>
      <c r="B84" s="16">
        <v>307</v>
      </c>
      <c r="C84" s="16">
        <v>26284277544829</v>
      </c>
      <c r="D84" s="16"/>
      <c r="E84" s="16"/>
      <c r="F84" s="16"/>
      <c r="L84" s="9">
        <v>204900</v>
      </c>
      <c r="M84" s="9">
        <v>3</v>
      </c>
      <c r="N84" s="9">
        <v>2</v>
      </c>
      <c r="O84" s="9" t="s">
        <v>47</v>
      </c>
      <c r="P84" s="9">
        <v>1998</v>
      </c>
      <c r="Q84" s="9">
        <v>16858</v>
      </c>
      <c r="R84" s="9">
        <v>1965</v>
      </c>
      <c r="S84" s="9">
        <v>2</v>
      </c>
      <c r="T84" s="9" t="s">
        <v>39</v>
      </c>
    </row>
    <row r="85" spans="1:20" ht="14" thickBot="1" x14ac:dyDescent="0.2">
      <c r="L85" s="28">
        <v>239900</v>
      </c>
      <c r="M85" s="28">
        <v>3</v>
      </c>
      <c r="N85" s="28">
        <v>2</v>
      </c>
      <c r="O85" s="28" t="s">
        <v>47</v>
      </c>
      <c r="P85" s="28">
        <v>1701</v>
      </c>
      <c r="Q85" s="28">
        <v>17250</v>
      </c>
      <c r="R85" s="28">
        <v>1966</v>
      </c>
      <c r="S85" s="28">
        <v>2</v>
      </c>
      <c r="T85" s="28" t="s">
        <v>39</v>
      </c>
    </row>
    <row r="86" spans="1:20" x14ac:dyDescent="0.15">
      <c r="A86" s="17"/>
      <c r="B86" s="17" t="s">
        <v>1267</v>
      </c>
      <c r="C86" s="17" t="s">
        <v>1261</v>
      </c>
      <c r="D86" s="17" t="s">
        <v>1268</v>
      </c>
      <c r="E86" s="17" t="s">
        <v>1226</v>
      </c>
      <c r="F86" s="17" t="s">
        <v>1269</v>
      </c>
      <c r="G86" s="17" t="s">
        <v>1270</v>
      </c>
      <c r="H86" s="17" t="s">
        <v>1271</v>
      </c>
      <c r="I86" s="17" t="s">
        <v>1272</v>
      </c>
      <c r="L86" s="9">
        <v>135000</v>
      </c>
      <c r="M86" s="9">
        <v>4</v>
      </c>
      <c r="N86" s="9">
        <v>2</v>
      </c>
      <c r="O86" s="9" t="s">
        <v>720</v>
      </c>
      <c r="P86" s="9">
        <v>1436</v>
      </c>
      <c r="Q86" s="9">
        <v>17424</v>
      </c>
      <c r="R86" s="9">
        <v>1950</v>
      </c>
      <c r="S86" s="9">
        <v>2</v>
      </c>
      <c r="T86" s="9" t="s">
        <v>39</v>
      </c>
    </row>
    <row r="87" spans="1:20" x14ac:dyDescent="0.15">
      <c r="A87" s="15" t="s">
        <v>1265</v>
      </c>
      <c r="B87" s="15">
        <v>291087.20730673103</v>
      </c>
      <c r="C87" s="15">
        <v>17600.727008695321</v>
      </c>
      <c r="D87" s="15">
        <v>16.538362714388143</v>
      </c>
      <c r="E87" s="15">
        <v>2.4344664566260229E-44</v>
      </c>
      <c r="F87" s="15">
        <v>256453.43415616723</v>
      </c>
      <c r="G87" s="15">
        <v>325720.98045729479</v>
      </c>
      <c r="H87" s="15">
        <v>256453.43415616723</v>
      </c>
      <c r="I87" s="15">
        <v>325720.98045729479</v>
      </c>
      <c r="L87" s="28">
        <v>205000</v>
      </c>
      <c r="M87" s="28">
        <v>4</v>
      </c>
      <c r="N87" s="28">
        <v>2</v>
      </c>
      <c r="O87" s="28" t="s">
        <v>47</v>
      </c>
      <c r="P87" s="28">
        <v>1451</v>
      </c>
      <c r="Q87" s="28">
        <v>24481</v>
      </c>
      <c r="R87" s="28">
        <v>1966</v>
      </c>
      <c r="S87" s="28">
        <v>2</v>
      </c>
      <c r="T87" s="28" t="s">
        <v>39</v>
      </c>
    </row>
    <row r="88" spans="1:20" ht="19" thickBot="1" x14ac:dyDescent="0.25">
      <c r="A88" s="46" t="s">
        <v>11</v>
      </c>
      <c r="B88" s="16">
        <v>4.6334851158809851</v>
      </c>
      <c r="C88" s="16">
        <v>0.50988619073522867</v>
      </c>
      <c r="D88" s="16">
        <v>9.0872928117542209</v>
      </c>
      <c r="E88" s="46">
        <v>1.303203250324523E-17</v>
      </c>
      <c r="F88" s="16">
        <v>3.6301582275197966</v>
      </c>
      <c r="G88" s="16">
        <v>5.6368120042421737</v>
      </c>
      <c r="H88" s="16">
        <v>3.6301582275197966</v>
      </c>
      <c r="I88" s="16">
        <v>5.6368120042421737</v>
      </c>
      <c r="L88" s="9">
        <v>379900</v>
      </c>
      <c r="M88" s="9">
        <v>3</v>
      </c>
      <c r="N88" s="9">
        <v>2</v>
      </c>
      <c r="O88" s="9" t="s">
        <v>726</v>
      </c>
      <c r="P88" s="9">
        <v>2462</v>
      </c>
      <c r="Q88" s="9">
        <v>24786</v>
      </c>
      <c r="R88" s="9">
        <v>1957</v>
      </c>
      <c r="S88" s="9">
        <v>2</v>
      </c>
      <c r="T88" s="9" t="s">
        <v>39</v>
      </c>
    </row>
    <row r="89" spans="1:20" x14ac:dyDescent="0.15">
      <c r="L89" s="28">
        <v>204900</v>
      </c>
      <c r="M89" s="28">
        <v>3</v>
      </c>
      <c r="N89" s="28">
        <v>2</v>
      </c>
      <c r="O89" s="28" t="s">
        <v>57</v>
      </c>
      <c r="P89" s="28">
        <v>1131</v>
      </c>
      <c r="Q89" s="28">
        <v>48787</v>
      </c>
      <c r="R89" s="28">
        <v>1960</v>
      </c>
      <c r="S89" s="28">
        <v>2</v>
      </c>
      <c r="T89" s="28" t="s">
        <v>39</v>
      </c>
    </row>
    <row r="90" spans="1:20" x14ac:dyDescent="0.15">
      <c r="L90" s="9">
        <v>215000</v>
      </c>
      <c r="M90" s="9">
        <v>3</v>
      </c>
      <c r="N90" s="9">
        <v>2</v>
      </c>
      <c r="O90" s="9" t="s">
        <v>720</v>
      </c>
      <c r="P90" s="9">
        <v>1326</v>
      </c>
      <c r="Q90" s="9">
        <v>19994</v>
      </c>
      <c r="R90" s="9">
        <v>1957</v>
      </c>
      <c r="S90" s="9">
        <v>3</v>
      </c>
      <c r="T90" s="9" t="s">
        <v>39</v>
      </c>
    </row>
    <row r="91" spans="1:20" ht="18" x14ac:dyDescent="0.2">
      <c r="A91" s="24" t="s">
        <v>1274</v>
      </c>
      <c r="L91" s="28">
        <v>79900</v>
      </c>
      <c r="M91" s="28">
        <v>1</v>
      </c>
      <c r="N91" s="28">
        <v>2</v>
      </c>
      <c r="O91" s="28" t="s">
        <v>716</v>
      </c>
      <c r="P91" s="28">
        <v>1042</v>
      </c>
      <c r="Q91" s="28">
        <v>3093</v>
      </c>
      <c r="R91" s="28">
        <v>1905</v>
      </c>
      <c r="S91" s="28">
        <v>0</v>
      </c>
      <c r="T91" s="28"/>
    </row>
    <row r="92" spans="1:20" x14ac:dyDescent="0.15">
      <c r="L92" s="9">
        <v>84900</v>
      </c>
      <c r="M92" s="9">
        <v>2</v>
      </c>
      <c r="N92" s="9">
        <v>2</v>
      </c>
      <c r="O92" s="9" t="s">
        <v>716</v>
      </c>
      <c r="P92" s="9">
        <v>910</v>
      </c>
      <c r="Q92" s="9">
        <v>3136</v>
      </c>
      <c r="R92" s="9">
        <v>1931</v>
      </c>
      <c r="S92" s="9">
        <v>0</v>
      </c>
      <c r="T92" s="9"/>
    </row>
    <row r="93" spans="1:20" x14ac:dyDescent="0.15">
      <c r="A93" t="s">
        <v>1256</v>
      </c>
      <c r="L93" s="28">
        <v>116900</v>
      </c>
      <c r="M93" s="28">
        <v>2</v>
      </c>
      <c r="N93" s="28">
        <v>2</v>
      </c>
      <c r="O93" s="28" t="s">
        <v>731</v>
      </c>
      <c r="P93" s="28">
        <v>1017</v>
      </c>
      <c r="Q93" s="28">
        <v>5053</v>
      </c>
      <c r="R93" s="28">
        <v>1964</v>
      </c>
      <c r="S93" s="28">
        <v>0</v>
      </c>
      <c r="T93" s="28"/>
    </row>
    <row r="94" spans="1:20" ht="14" thickBot="1" x14ac:dyDescent="0.2">
      <c r="L94" s="9">
        <v>42000</v>
      </c>
      <c r="M94" s="9">
        <v>2</v>
      </c>
      <c r="N94" s="9">
        <v>2</v>
      </c>
      <c r="O94" s="9" t="s">
        <v>716</v>
      </c>
      <c r="P94" s="9">
        <v>980</v>
      </c>
      <c r="Q94" s="9">
        <v>5401</v>
      </c>
      <c r="R94" s="9">
        <v>1909</v>
      </c>
      <c r="S94" s="9">
        <v>0</v>
      </c>
      <c r="T94" s="9"/>
    </row>
    <row r="95" spans="1:20" ht="18" x14ac:dyDescent="0.2">
      <c r="A95" s="44" t="s">
        <v>1257</v>
      </c>
      <c r="B95" s="44"/>
      <c r="D95" s="49" t="s">
        <v>1279</v>
      </c>
      <c r="E95" s="56" t="s">
        <v>1293</v>
      </c>
      <c r="F95" s="56"/>
      <c r="G95" s="56"/>
      <c r="H95" s="56"/>
      <c r="I95" s="56"/>
      <c r="L95" s="28">
        <v>139900</v>
      </c>
      <c r="M95" s="28">
        <v>2</v>
      </c>
      <c r="N95" s="28">
        <v>2</v>
      </c>
      <c r="O95" s="28" t="s">
        <v>720</v>
      </c>
      <c r="P95" s="28">
        <v>1020</v>
      </c>
      <c r="Q95" s="28">
        <v>5445</v>
      </c>
      <c r="R95" s="28">
        <v>1940</v>
      </c>
      <c r="S95" s="28">
        <v>0</v>
      </c>
      <c r="T95" s="28"/>
    </row>
    <row r="96" spans="1:20" x14ac:dyDescent="0.15">
      <c r="A96" s="15" t="s">
        <v>1258</v>
      </c>
      <c r="B96" s="15">
        <v>0.79774946654906331</v>
      </c>
      <c r="E96" s="56"/>
      <c r="F96" s="56"/>
      <c r="G96" s="56"/>
      <c r="H96" s="56"/>
      <c r="I96" s="56"/>
      <c r="L96" s="9">
        <v>82000</v>
      </c>
      <c r="M96" s="9">
        <v>3</v>
      </c>
      <c r="N96" s="9">
        <v>2</v>
      </c>
      <c r="O96" s="9" t="s">
        <v>716</v>
      </c>
      <c r="P96" s="9">
        <v>1540</v>
      </c>
      <c r="Q96" s="9">
        <v>5663</v>
      </c>
      <c r="R96" s="9">
        <v>1923</v>
      </c>
      <c r="S96" s="9">
        <v>0</v>
      </c>
      <c r="T96" s="9"/>
    </row>
    <row r="97" spans="1:20" ht="18" x14ac:dyDescent="0.2">
      <c r="A97" s="45" t="s">
        <v>1259</v>
      </c>
      <c r="B97" s="45">
        <v>0.63640421137931502</v>
      </c>
      <c r="E97" s="57"/>
      <c r="F97" s="57"/>
      <c r="G97" s="57"/>
      <c r="H97" s="57"/>
      <c r="I97" s="57"/>
      <c r="L97" s="28">
        <v>164900</v>
      </c>
      <c r="M97" s="28">
        <v>3</v>
      </c>
      <c r="N97" s="28">
        <v>2</v>
      </c>
      <c r="O97" s="28" t="s">
        <v>716</v>
      </c>
      <c r="P97" s="28">
        <v>1400</v>
      </c>
      <c r="Q97" s="28">
        <v>5837</v>
      </c>
      <c r="R97" s="28">
        <v>1940</v>
      </c>
      <c r="S97" s="28">
        <v>0</v>
      </c>
      <c r="T97" s="28"/>
    </row>
    <row r="98" spans="1:20" x14ac:dyDescent="0.15">
      <c r="A98" s="15" t="s">
        <v>1260</v>
      </c>
      <c r="B98" s="15">
        <v>0.63521598984787486</v>
      </c>
      <c r="L98" s="9">
        <v>205000</v>
      </c>
      <c r="M98" s="9">
        <v>4</v>
      </c>
      <c r="N98" s="9">
        <v>2</v>
      </c>
      <c r="O98" s="9" t="s">
        <v>720</v>
      </c>
      <c r="P98" s="9">
        <v>1688</v>
      </c>
      <c r="Q98" s="9">
        <v>6098</v>
      </c>
      <c r="R98" s="9">
        <v>1996</v>
      </c>
      <c r="S98" s="9">
        <v>0</v>
      </c>
      <c r="T98" s="9"/>
    </row>
    <row r="99" spans="1:20" x14ac:dyDescent="0.15">
      <c r="A99" s="15" t="s">
        <v>1261</v>
      </c>
      <c r="B99" s="15">
        <v>176724.48759895892</v>
      </c>
      <c r="L99" s="28">
        <v>147900</v>
      </c>
      <c r="M99" s="28">
        <v>3</v>
      </c>
      <c r="N99" s="28">
        <v>2</v>
      </c>
      <c r="O99" s="28" t="s">
        <v>720</v>
      </c>
      <c r="P99" s="28">
        <v>1365</v>
      </c>
      <c r="Q99" s="28">
        <v>6534</v>
      </c>
      <c r="R99" s="28">
        <v>1949</v>
      </c>
      <c r="S99" s="28">
        <v>0</v>
      </c>
      <c r="T99" s="28"/>
    </row>
    <row r="100" spans="1:20" ht="14" thickBot="1" x14ac:dyDescent="0.2">
      <c r="A100" s="16" t="s">
        <v>1262</v>
      </c>
      <c r="B100" s="16">
        <v>308</v>
      </c>
      <c r="L100" s="9">
        <v>155000</v>
      </c>
      <c r="M100" s="9">
        <v>3</v>
      </c>
      <c r="N100" s="9">
        <v>2</v>
      </c>
      <c r="O100" s="9" t="s">
        <v>716</v>
      </c>
      <c r="P100" s="9">
        <v>1110</v>
      </c>
      <c r="Q100" s="9">
        <v>6534</v>
      </c>
      <c r="R100" s="9">
        <v>1955</v>
      </c>
      <c r="S100" s="9">
        <v>0</v>
      </c>
      <c r="T100" s="9"/>
    </row>
    <row r="101" spans="1:20" x14ac:dyDescent="0.15">
      <c r="L101" s="28">
        <v>85500</v>
      </c>
      <c r="M101" s="28">
        <v>3</v>
      </c>
      <c r="N101" s="28">
        <v>2</v>
      </c>
      <c r="O101" s="28" t="s">
        <v>343</v>
      </c>
      <c r="P101" s="28">
        <v>1780</v>
      </c>
      <c r="Q101" s="28">
        <v>6752</v>
      </c>
      <c r="R101" s="28">
        <v>1947</v>
      </c>
      <c r="S101" s="28">
        <v>0</v>
      </c>
      <c r="T101" s="28"/>
    </row>
    <row r="102" spans="1:20" ht="14" thickBot="1" x14ac:dyDescent="0.2">
      <c r="A102" t="s">
        <v>1220</v>
      </c>
      <c r="L102" s="9">
        <v>124900</v>
      </c>
      <c r="M102" s="9">
        <v>3</v>
      </c>
      <c r="N102" s="9">
        <v>2</v>
      </c>
      <c r="O102" s="9" t="s">
        <v>720</v>
      </c>
      <c r="P102" s="9">
        <v>1100</v>
      </c>
      <c r="Q102" s="9">
        <v>6752</v>
      </c>
      <c r="R102" s="9">
        <v>1948</v>
      </c>
      <c r="S102" s="9">
        <v>0</v>
      </c>
      <c r="T102" s="9"/>
    </row>
    <row r="103" spans="1:20" x14ac:dyDescent="0.15">
      <c r="A103" s="17"/>
      <c r="B103" s="17" t="s">
        <v>1223</v>
      </c>
      <c r="C103" s="17" t="s">
        <v>1222</v>
      </c>
      <c r="D103" s="17" t="s">
        <v>1224</v>
      </c>
      <c r="E103" s="17" t="s">
        <v>1225</v>
      </c>
      <c r="F103" s="17" t="s">
        <v>1266</v>
      </c>
      <c r="L103" s="28">
        <v>139700</v>
      </c>
      <c r="M103" s="28">
        <v>3</v>
      </c>
      <c r="N103" s="28">
        <v>2</v>
      </c>
      <c r="O103" s="28" t="s">
        <v>720</v>
      </c>
      <c r="P103" s="28">
        <v>1120</v>
      </c>
      <c r="Q103" s="28">
        <v>6752</v>
      </c>
      <c r="R103" s="28">
        <v>1960</v>
      </c>
      <c r="S103" s="28">
        <v>0</v>
      </c>
      <c r="T103" s="28"/>
    </row>
    <row r="104" spans="1:20" x14ac:dyDescent="0.15">
      <c r="A104" s="15" t="s">
        <v>1263</v>
      </c>
      <c r="B104" s="15">
        <v>1</v>
      </c>
      <c r="C104" s="15">
        <v>16727424922591.938</v>
      </c>
      <c r="D104" s="15">
        <v>16727424922591.938</v>
      </c>
      <c r="E104" s="15">
        <v>535.59390613632547</v>
      </c>
      <c r="F104" s="15">
        <v>3.3942143609427016E-69</v>
      </c>
      <c r="L104" s="9">
        <v>130000</v>
      </c>
      <c r="M104" s="9">
        <v>3</v>
      </c>
      <c r="N104" s="9">
        <v>2</v>
      </c>
      <c r="O104" s="9" t="s">
        <v>720</v>
      </c>
      <c r="P104" s="9">
        <v>1074</v>
      </c>
      <c r="Q104" s="9">
        <v>6752</v>
      </c>
      <c r="R104" s="9">
        <v>1962</v>
      </c>
      <c r="S104" s="9">
        <v>0</v>
      </c>
      <c r="T104" s="9"/>
    </row>
    <row r="105" spans="1:20" x14ac:dyDescent="0.15">
      <c r="A105" s="15" t="s">
        <v>1264</v>
      </c>
      <c r="B105" s="15">
        <v>306</v>
      </c>
      <c r="C105" s="15">
        <v>9556852622237.0625</v>
      </c>
      <c r="D105" s="15">
        <v>31231544517.114582</v>
      </c>
      <c r="E105" s="15"/>
      <c r="F105" s="15"/>
      <c r="L105" s="28">
        <v>139900</v>
      </c>
      <c r="M105" s="28">
        <v>3</v>
      </c>
      <c r="N105" s="28">
        <v>2</v>
      </c>
      <c r="O105" s="28" t="s">
        <v>720</v>
      </c>
      <c r="P105" s="28">
        <v>1212</v>
      </c>
      <c r="Q105" s="28">
        <v>8059</v>
      </c>
      <c r="R105" s="28">
        <v>1956</v>
      </c>
      <c r="S105" s="28">
        <v>0</v>
      </c>
      <c r="T105" s="28"/>
    </row>
    <row r="106" spans="1:20" ht="14" thickBot="1" x14ac:dyDescent="0.2">
      <c r="A106" s="16" t="s">
        <v>1140</v>
      </c>
      <c r="B106" s="16">
        <v>307</v>
      </c>
      <c r="C106" s="16">
        <v>26284277544829</v>
      </c>
      <c r="D106" s="16"/>
      <c r="E106" s="16"/>
      <c r="F106" s="16"/>
      <c r="L106" s="9">
        <v>239000</v>
      </c>
      <c r="M106" s="9">
        <v>3</v>
      </c>
      <c r="N106" s="9">
        <v>2</v>
      </c>
      <c r="O106" s="9" t="s">
        <v>726</v>
      </c>
      <c r="P106" s="9">
        <v>1304</v>
      </c>
      <c r="Q106" s="9">
        <v>9714</v>
      </c>
      <c r="R106" s="9">
        <v>1956</v>
      </c>
      <c r="S106" s="9">
        <v>0</v>
      </c>
      <c r="T106" s="9"/>
    </row>
    <row r="107" spans="1:20" ht="14" thickBot="1" x14ac:dyDescent="0.2">
      <c r="L107" s="28">
        <v>182000</v>
      </c>
      <c r="M107" s="28">
        <v>4</v>
      </c>
      <c r="N107" s="28">
        <v>2</v>
      </c>
      <c r="O107" s="28" t="s">
        <v>720</v>
      </c>
      <c r="P107" s="28">
        <v>1244</v>
      </c>
      <c r="Q107" s="28">
        <v>15987</v>
      </c>
      <c r="R107" s="28">
        <v>1963</v>
      </c>
      <c r="S107" s="28">
        <v>0</v>
      </c>
      <c r="T107" s="28"/>
    </row>
    <row r="108" spans="1:20" x14ac:dyDescent="0.15">
      <c r="A108" s="17"/>
      <c r="B108" s="17" t="s">
        <v>1267</v>
      </c>
      <c r="C108" s="17" t="s">
        <v>1261</v>
      </c>
      <c r="D108" s="17" t="s">
        <v>1268</v>
      </c>
      <c r="E108" s="17" t="s">
        <v>1226</v>
      </c>
      <c r="F108" s="17" t="s">
        <v>1269</v>
      </c>
      <c r="G108" s="17" t="s">
        <v>1270</v>
      </c>
      <c r="H108" s="17" t="s">
        <v>1271</v>
      </c>
      <c r="I108" s="17" t="s">
        <v>1272</v>
      </c>
      <c r="L108" s="9">
        <v>200000</v>
      </c>
      <c r="M108" s="9">
        <v>3</v>
      </c>
      <c r="N108" s="9">
        <v>2</v>
      </c>
      <c r="O108" s="9" t="s">
        <v>720</v>
      </c>
      <c r="P108" s="9">
        <v>1134</v>
      </c>
      <c r="Q108" s="9">
        <v>18731</v>
      </c>
      <c r="R108" s="9">
        <v>1960</v>
      </c>
      <c r="S108" s="9">
        <v>0</v>
      </c>
      <c r="T108" s="9"/>
    </row>
    <row r="109" spans="1:20" x14ac:dyDescent="0.15">
      <c r="A109" s="15" t="s">
        <v>1265</v>
      </c>
      <c r="B109" s="15">
        <v>-71197.097308120283</v>
      </c>
      <c r="C109" s="15">
        <v>21842.496690379303</v>
      </c>
      <c r="D109" s="15">
        <v>-3.2595677278724091</v>
      </c>
      <c r="E109" s="15">
        <v>1.2415366703989598E-3</v>
      </c>
      <c r="F109" s="15">
        <v>-114177.59891142382</v>
      </c>
      <c r="G109" s="15">
        <v>-28216.595704816755</v>
      </c>
      <c r="H109" s="15">
        <v>-114177.59891142382</v>
      </c>
      <c r="I109" s="15">
        <v>-28216.595704816755</v>
      </c>
      <c r="L109" s="28">
        <v>109500</v>
      </c>
      <c r="M109" s="28">
        <v>3</v>
      </c>
      <c r="N109" s="28">
        <v>2</v>
      </c>
      <c r="O109" s="28" t="s">
        <v>716</v>
      </c>
      <c r="P109" s="28">
        <v>1370</v>
      </c>
      <c r="Q109" s="28">
        <v>4008</v>
      </c>
      <c r="R109" s="28">
        <v>1927</v>
      </c>
      <c r="S109" s="28">
        <v>1</v>
      </c>
      <c r="T109" s="28"/>
    </row>
    <row r="110" spans="1:20" ht="19" thickBot="1" x14ac:dyDescent="0.25">
      <c r="A110" s="46" t="s">
        <v>8</v>
      </c>
      <c r="B110" s="16">
        <v>144218.13880052301</v>
      </c>
      <c r="C110" s="16">
        <v>6231.6359340816161</v>
      </c>
      <c r="D110" s="16">
        <v>23.142901852108452</v>
      </c>
      <c r="E110" s="46">
        <v>3.3942143609430871E-69</v>
      </c>
      <c r="F110" s="16">
        <v>131955.85752138836</v>
      </c>
      <c r="G110" s="16">
        <v>156480.42007965766</v>
      </c>
      <c r="H110" s="16">
        <v>131955.85752138836</v>
      </c>
      <c r="I110" s="16">
        <v>156480.42007965766</v>
      </c>
      <c r="L110" s="9">
        <v>129900</v>
      </c>
      <c r="M110" s="9">
        <v>2</v>
      </c>
      <c r="N110" s="9">
        <v>2</v>
      </c>
      <c r="O110" s="9" t="s">
        <v>731</v>
      </c>
      <c r="P110" s="9">
        <v>1000</v>
      </c>
      <c r="Q110" s="9">
        <v>6578</v>
      </c>
      <c r="R110" s="9">
        <v>1954</v>
      </c>
      <c r="S110" s="9">
        <v>1</v>
      </c>
      <c r="T110" s="9"/>
    </row>
    <row r="111" spans="1:20" x14ac:dyDescent="0.15">
      <c r="L111" s="28">
        <v>124900</v>
      </c>
      <c r="M111" s="28">
        <v>3</v>
      </c>
      <c r="N111" s="28">
        <v>2</v>
      </c>
      <c r="O111" s="28" t="s">
        <v>731</v>
      </c>
      <c r="P111" s="28">
        <v>1230</v>
      </c>
      <c r="Q111" s="28">
        <v>7100</v>
      </c>
      <c r="R111" s="28">
        <v>1950</v>
      </c>
      <c r="S111" s="28">
        <v>1</v>
      </c>
      <c r="T111" s="28"/>
    </row>
    <row r="112" spans="1:20" x14ac:dyDescent="0.15">
      <c r="L112" s="9">
        <v>49900</v>
      </c>
      <c r="M112" s="9">
        <v>2</v>
      </c>
      <c r="N112" s="9">
        <v>2</v>
      </c>
      <c r="O112" s="9" t="s">
        <v>716</v>
      </c>
      <c r="P112" s="9">
        <v>1653</v>
      </c>
      <c r="Q112" s="9">
        <v>7187</v>
      </c>
      <c r="R112" s="9">
        <v>1914</v>
      </c>
      <c r="S112" s="9">
        <v>2</v>
      </c>
      <c r="T112" s="9"/>
    </row>
    <row r="113" spans="12:20" x14ac:dyDescent="0.15">
      <c r="L113" s="28">
        <v>142000</v>
      </c>
      <c r="M113" s="28">
        <v>2</v>
      </c>
      <c r="N113" s="28">
        <v>2</v>
      </c>
      <c r="O113" s="28" t="s">
        <v>726</v>
      </c>
      <c r="P113" s="28">
        <v>864</v>
      </c>
      <c r="Q113" s="28">
        <v>11326</v>
      </c>
      <c r="R113" s="28">
        <v>1959</v>
      </c>
      <c r="S113" s="28">
        <v>2</v>
      </c>
      <c r="T113" s="28"/>
    </row>
    <row r="114" spans="12:20" x14ac:dyDescent="0.15">
      <c r="L114" s="9">
        <v>250000</v>
      </c>
      <c r="M114" s="9">
        <v>3</v>
      </c>
      <c r="N114" s="9">
        <v>2</v>
      </c>
      <c r="O114" s="9" t="s">
        <v>309</v>
      </c>
      <c r="P114" s="9">
        <v>1774</v>
      </c>
      <c r="Q114" s="9">
        <v>17903</v>
      </c>
      <c r="R114" s="9">
        <v>1962</v>
      </c>
      <c r="S114" s="9">
        <v>2</v>
      </c>
      <c r="T114" s="9"/>
    </row>
    <row r="115" spans="12:20" x14ac:dyDescent="0.15">
      <c r="L115" s="28">
        <v>249900</v>
      </c>
      <c r="M115" s="28">
        <v>4</v>
      </c>
      <c r="N115" s="28">
        <v>2</v>
      </c>
      <c r="O115" s="28" t="s">
        <v>57</v>
      </c>
      <c r="P115" s="28">
        <v>2080</v>
      </c>
      <c r="Q115" s="28">
        <v>41992</v>
      </c>
      <c r="R115" s="28">
        <v>1960</v>
      </c>
      <c r="S115" s="28">
        <v>2</v>
      </c>
      <c r="T115" s="28"/>
    </row>
    <row r="116" spans="12:20" x14ac:dyDescent="0.15">
      <c r="L116" s="9">
        <v>159900</v>
      </c>
      <c r="M116" s="9">
        <v>3</v>
      </c>
      <c r="N116" s="9">
        <v>3</v>
      </c>
      <c r="O116" s="9" t="s">
        <v>716</v>
      </c>
      <c r="P116" s="9">
        <v>1030</v>
      </c>
      <c r="Q116" s="9">
        <v>6011</v>
      </c>
      <c r="R116" s="9">
        <v>1955</v>
      </c>
      <c r="S116" s="9">
        <v>1</v>
      </c>
      <c r="T116" s="9" t="s">
        <v>39</v>
      </c>
    </row>
    <row r="117" spans="12:20" x14ac:dyDescent="0.15">
      <c r="L117" s="28">
        <v>175000</v>
      </c>
      <c r="M117" s="28">
        <v>3</v>
      </c>
      <c r="N117" s="28">
        <v>3</v>
      </c>
      <c r="O117" s="28" t="s">
        <v>716</v>
      </c>
      <c r="P117" s="28">
        <v>1674</v>
      </c>
      <c r="Q117" s="28">
        <v>8843</v>
      </c>
      <c r="R117" s="28">
        <v>1940</v>
      </c>
      <c r="S117" s="28">
        <v>1</v>
      </c>
      <c r="T117" s="28" t="s">
        <v>39</v>
      </c>
    </row>
    <row r="118" spans="12:20" x14ac:dyDescent="0.15">
      <c r="L118" s="9">
        <v>234900</v>
      </c>
      <c r="M118" s="9">
        <v>3</v>
      </c>
      <c r="N118" s="9">
        <v>3</v>
      </c>
      <c r="O118" s="9" t="s">
        <v>47</v>
      </c>
      <c r="P118" s="9">
        <v>1234</v>
      </c>
      <c r="Q118" s="9">
        <v>9148</v>
      </c>
      <c r="R118" s="9">
        <v>1968</v>
      </c>
      <c r="S118" s="9">
        <v>1</v>
      </c>
      <c r="T118" s="9" t="s">
        <v>39</v>
      </c>
    </row>
    <row r="119" spans="12:20" x14ac:dyDescent="0.15">
      <c r="L119" s="28">
        <v>149900</v>
      </c>
      <c r="M119" s="28">
        <v>2</v>
      </c>
      <c r="N119" s="28">
        <v>3</v>
      </c>
      <c r="O119" s="28" t="s">
        <v>720</v>
      </c>
      <c r="P119" s="28">
        <v>1073</v>
      </c>
      <c r="Q119" s="28">
        <v>2614</v>
      </c>
      <c r="R119" s="28">
        <v>1985</v>
      </c>
      <c r="S119" s="28">
        <v>2</v>
      </c>
      <c r="T119" s="28" t="s">
        <v>39</v>
      </c>
    </row>
    <row r="120" spans="12:20" x14ac:dyDescent="0.15">
      <c r="L120" s="9">
        <v>429900</v>
      </c>
      <c r="M120" s="9">
        <v>4</v>
      </c>
      <c r="N120" s="9">
        <v>3</v>
      </c>
      <c r="O120" s="9" t="s">
        <v>47</v>
      </c>
      <c r="P120" s="9">
        <v>1792</v>
      </c>
      <c r="Q120" s="9">
        <v>2614</v>
      </c>
      <c r="R120" s="9">
        <v>2002</v>
      </c>
      <c r="S120" s="9">
        <v>2</v>
      </c>
      <c r="T120" s="9" t="s">
        <v>39</v>
      </c>
    </row>
    <row r="121" spans="12:20" x14ac:dyDescent="0.15">
      <c r="L121" s="28">
        <v>200000</v>
      </c>
      <c r="M121" s="28">
        <v>2</v>
      </c>
      <c r="N121" s="28">
        <v>3</v>
      </c>
      <c r="O121" s="28" t="s">
        <v>38</v>
      </c>
      <c r="P121" s="28">
        <v>1464</v>
      </c>
      <c r="Q121" s="28">
        <v>3485</v>
      </c>
      <c r="R121" s="28">
        <v>1986</v>
      </c>
      <c r="S121" s="28">
        <v>2</v>
      </c>
      <c r="T121" s="28" t="s">
        <v>39</v>
      </c>
    </row>
    <row r="122" spans="12:20" x14ac:dyDescent="0.15">
      <c r="L122" s="9">
        <v>425000</v>
      </c>
      <c r="M122" s="9">
        <v>3</v>
      </c>
      <c r="N122" s="9">
        <v>3</v>
      </c>
      <c r="O122" s="9" t="s">
        <v>309</v>
      </c>
      <c r="P122" s="9">
        <v>1576</v>
      </c>
      <c r="Q122" s="9">
        <v>3920</v>
      </c>
      <c r="R122" s="9">
        <v>2005</v>
      </c>
      <c r="S122" s="9">
        <v>2</v>
      </c>
      <c r="T122" s="9" t="s">
        <v>39</v>
      </c>
    </row>
    <row r="123" spans="12:20" x14ac:dyDescent="0.15">
      <c r="L123" s="28">
        <v>229989</v>
      </c>
      <c r="M123" s="28">
        <v>3</v>
      </c>
      <c r="N123" s="28">
        <v>3</v>
      </c>
      <c r="O123" s="28" t="s">
        <v>38</v>
      </c>
      <c r="P123" s="28">
        <v>1460</v>
      </c>
      <c r="Q123" s="28">
        <v>5227</v>
      </c>
      <c r="R123" s="28">
        <v>1994</v>
      </c>
      <c r="S123" s="28">
        <v>2</v>
      </c>
      <c r="T123" s="28" t="s">
        <v>39</v>
      </c>
    </row>
    <row r="124" spans="12:20" x14ac:dyDescent="0.15">
      <c r="L124" s="9">
        <v>199900</v>
      </c>
      <c r="M124" s="9">
        <v>3</v>
      </c>
      <c r="N124" s="9">
        <v>3</v>
      </c>
      <c r="O124" s="9" t="s">
        <v>716</v>
      </c>
      <c r="P124" s="9">
        <v>1314</v>
      </c>
      <c r="Q124" s="9">
        <v>6970</v>
      </c>
      <c r="R124" s="9">
        <v>1970</v>
      </c>
      <c r="S124" s="9">
        <v>2</v>
      </c>
      <c r="T124" s="9" t="s">
        <v>39</v>
      </c>
    </row>
    <row r="125" spans="12:20" x14ac:dyDescent="0.15">
      <c r="L125" s="28">
        <v>179900</v>
      </c>
      <c r="M125" s="28">
        <v>3</v>
      </c>
      <c r="N125" s="28">
        <v>3</v>
      </c>
      <c r="O125" s="28" t="s">
        <v>716</v>
      </c>
      <c r="P125" s="28">
        <v>1136</v>
      </c>
      <c r="Q125" s="28">
        <v>7231</v>
      </c>
      <c r="R125" s="28">
        <v>1965</v>
      </c>
      <c r="S125" s="28">
        <v>2</v>
      </c>
      <c r="T125" s="28" t="s">
        <v>39</v>
      </c>
    </row>
    <row r="126" spans="12:20" x14ac:dyDescent="0.15">
      <c r="L126" s="9">
        <v>279000</v>
      </c>
      <c r="M126" s="9">
        <v>4</v>
      </c>
      <c r="N126" s="9">
        <v>3</v>
      </c>
      <c r="O126" s="9" t="s">
        <v>726</v>
      </c>
      <c r="P126" s="9">
        <v>1958</v>
      </c>
      <c r="Q126" s="9">
        <v>7623</v>
      </c>
      <c r="R126" s="9">
        <v>1968</v>
      </c>
      <c r="S126" s="9">
        <v>2</v>
      </c>
      <c r="T126" s="9" t="s">
        <v>39</v>
      </c>
    </row>
    <row r="127" spans="12:20" x14ac:dyDescent="0.15">
      <c r="L127" s="28">
        <v>279000</v>
      </c>
      <c r="M127" s="28">
        <v>4</v>
      </c>
      <c r="N127" s="28">
        <v>3</v>
      </c>
      <c r="O127" s="28" t="s">
        <v>765</v>
      </c>
      <c r="P127" s="28">
        <v>2200</v>
      </c>
      <c r="Q127" s="28">
        <v>7841</v>
      </c>
      <c r="R127" s="28">
        <v>1991</v>
      </c>
      <c r="S127" s="28">
        <v>2</v>
      </c>
      <c r="T127" s="28" t="s">
        <v>39</v>
      </c>
    </row>
    <row r="128" spans="12:20" x14ac:dyDescent="0.15">
      <c r="L128" s="9">
        <v>635000</v>
      </c>
      <c r="M128" s="9">
        <v>2</v>
      </c>
      <c r="N128" s="9">
        <v>3</v>
      </c>
      <c r="O128" s="9" t="s">
        <v>47</v>
      </c>
      <c r="P128" s="9">
        <v>2178</v>
      </c>
      <c r="Q128" s="9">
        <v>7841</v>
      </c>
      <c r="R128" s="9">
        <v>2006</v>
      </c>
      <c r="S128" s="9">
        <v>2</v>
      </c>
      <c r="T128" s="9" t="s">
        <v>39</v>
      </c>
    </row>
    <row r="129" spans="12:20" x14ac:dyDescent="0.15">
      <c r="L129" s="28">
        <v>635000</v>
      </c>
      <c r="M129" s="28">
        <v>2</v>
      </c>
      <c r="N129" s="28">
        <v>3</v>
      </c>
      <c r="O129" s="28" t="s">
        <v>47</v>
      </c>
      <c r="P129" s="28">
        <v>2178</v>
      </c>
      <c r="Q129" s="28">
        <v>7841</v>
      </c>
      <c r="R129" s="28">
        <v>2006</v>
      </c>
      <c r="S129" s="28">
        <v>2</v>
      </c>
      <c r="T129" s="28" t="s">
        <v>39</v>
      </c>
    </row>
    <row r="130" spans="12:20" x14ac:dyDescent="0.15">
      <c r="L130" s="9">
        <v>214500</v>
      </c>
      <c r="M130" s="9">
        <v>3</v>
      </c>
      <c r="N130" s="9">
        <v>3</v>
      </c>
      <c r="O130" s="9" t="s">
        <v>726</v>
      </c>
      <c r="P130" s="9">
        <v>1361</v>
      </c>
      <c r="Q130" s="9">
        <v>8233</v>
      </c>
      <c r="R130" s="9">
        <v>1961</v>
      </c>
      <c r="S130" s="9">
        <v>2</v>
      </c>
      <c r="T130" s="9" t="s">
        <v>39</v>
      </c>
    </row>
    <row r="131" spans="12:20" x14ac:dyDescent="0.15">
      <c r="L131" s="28">
        <v>267000</v>
      </c>
      <c r="M131" s="28">
        <v>4</v>
      </c>
      <c r="N131" s="28">
        <v>3</v>
      </c>
      <c r="O131" s="28" t="s">
        <v>38</v>
      </c>
      <c r="P131" s="28">
        <v>2098</v>
      </c>
      <c r="Q131" s="28">
        <v>8276</v>
      </c>
      <c r="R131" s="28">
        <v>1993</v>
      </c>
      <c r="S131" s="28">
        <v>2</v>
      </c>
      <c r="T131" s="28" t="s">
        <v>39</v>
      </c>
    </row>
    <row r="132" spans="12:20" x14ac:dyDescent="0.15">
      <c r="L132" s="9">
        <v>329900</v>
      </c>
      <c r="M132" s="9">
        <v>4</v>
      </c>
      <c r="N132" s="9">
        <v>3</v>
      </c>
      <c r="O132" s="9" t="s">
        <v>57</v>
      </c>
      <c r="P132" s="9">
        <v>1908</v>
      </c>
      <c r="Q132" s="9">
        <v>8494</v>
      </c>
      <c r="R132" s="9">
        <v>1975</v>
      </c>
      <c r="S132" s="9">
        <v>2</v>
      </c>
      <c r="T132" s="9" t="s">
        <v>39</v>
      </c>
    </row>
    <row r="133" spans="12:20" x14ac:dyDescent="0.15">
      <c r="L133" s="28">
        <v>256780</v>
      </c>
      <c r="M133" s="28">
        <v>3</v>
      </c>
      <c r="N133" s="28">
        <v>3</v>
      </c>
      <c r="O133" s="28" t="s">
        <v>47</v>
      </c>
      <c r="P133" s="28">
        <v>1872</v>
      </c>
      <c r="Q133" s="28">
        <v>9148</v>
      </c>
      <c r="R133" s="28">
        <v>1970</v>
      </c>
      <c r="S133" s="28">
        <v>2</v>
      </c>
      <c r="T133" s="28" t="s">
        <v>39</v>
      </c>
    </row>
    <row r="134" spans="12:20" x14ac:dyDescent="0.15">
      <c r="L134" s="9">
        <v>272000</v>
      </c>
      <c r="M134" s="9">
        <v>4</v>
      </c>
      <c r="N134" s="9">
        <v>3</v>
      </c>
      <c r="O134" s="9" t="s">
        <v>38</v>
      </c>
      <c r="P134" s="9">
        <v>1832</v>
      </c>
      <c r="Q134" s="9">
        <v>9148</v>
      </c>
      <c r="R134" s="9">
        <v>1984</v>
      </c>
      <c r="S134" s="9">
        <v>2</v>
      </c>
      <c r="T134" s="9" t="s">
        <v>39</v>
      </c>
    </row>
    <row r="135" spans="12:20" x14ac:dyDescent="0.15">
      <c r="L135" s="28">
        <v>254900</v>
      </c>
      <c r="M135" s="28">
        <v>4</v>
      </c>
      <c r="N135" s="28">
        <v>3</v>
      </c>
      <c r="O135" s="28" t="s">
        <v>38</v>
      </c>
      <c r="P135" s="28">
        <v>1536</v>
      </c>
      <c r="Q135" s="28">
        <v>9148</v>
      </c>
      <c r="R135" s="28">
        <v>1985</v>
      </c>
      <c r="S135" s="28">
        <v>2</v>
      </c>
      <c r="T135" s="28" t="s">
        <v>39</v>
      </c>
    </row>
    <row r="136" spans="12:20" x14ac:dyDescent="0.15">
      <c r="L136" s="9">
        <v>283300</v>
      </c>
      <c r="M136" s="9">
        <v>4</v>
      </c>
      <c r="N136" s="9">
        <v>3</v>
      </c>
      <c r="O136" s="9" t="s">
        <v>38</v>
      </c>
      <c r="P136" s="9">
        <v>2142</v>
      </c>
      <c r="Q136" s="9">
        <v>9583</v>
      </c>
      <c r="R136" s="9">
        <v>1986</v>
      </c>
      <c r="S136" s="9">
        <v>2</v>
      </c>
      <c r="T136" s="9" t="s">
        <v>39</v>
      </c>
    </row>
    <row r="137" spans="12:20" x14ac:dyDescent="0.15">
      <c r="L137" s="28">
        <v>225000</v>
      </c>
      <c r="M137" s="28">
        <v>3</v>
      </c>
      <c r="N137" s="28">
        <v>3</v>
      </c>
      <c r="O137" s="28" t="s">
        <v>309</v>
      </c>
      <c r="P137" s="28">
        <v>1338</v>
      </c>
      <c r="Q137" s="28">
        <v>10019</v>
      </c>
      <c r="R137" s="28">
        <v>1967</v>
      </c>
      <c r="S137" s="28">
        <v>2</v>
      </c>
      <c r="T137" s="28" t="s">
        <v>39</v>
      </c>
    </row>
    <row r="138" spans="12:20" x14ac:dyDescent="0.15">
      <c r="L138" s="9">
        <v>379900</v>
      </c>
      <c r="M138" s="9">
        <v>4</v>
      </c>
      <c r="N138" s="9">
        <v>3</v>
      </c>
      <c r="O138" s="9" t="s">
        <v>47</v>
      </c>
      <c r="P138" s="9">
        <v>2673</v>
      </c>
      <c r="Q138" s="9">
        <v>10149</v>
      </c>
      <c r="R138" s="9">
        <v>1978</v>
      </c>
      <c r="S138" s="9">
        <v>2</v>
      </c>
      <c r="T138" s="9" t="s">
        <v>39</v>
      </c>
    </row>
    <row r="139" spans="12:20" x14ac:dyDescent="0.15">
      <c r="L139" s="28">
        <v>322000</v>
      </c>
      <c r="M139" s="28">
        <v>4</v>
      </c>
      <c r="N139" s="28">
        <v>3</v>
      </c>
      <c r="O139" s="28" t="s">
        <v>309</v>
      </c>
      <c r="P139" s="28">
        <v>2736</v>
      </c>
      <c r="Q139" s="28">
        <v>10411</v>
      </c>
      <c r="R139" s="28">
        <v>1979</v>
      </c>
      <c r="S139" s="28">
        <v>2</v>
      </c>
      <c r="T139" s="28" t="s">
        <v>39</v>
      </c>
    </row>
    <row r="140" spans="12:20" x14ac:dyDescent="0.15">
      <c r="L140" s="9">
        <v>339900</v>
      </c>
      <c r="M140" s="9">
        <v>5</v>
      </c>
      <c r="N140" s="9">
        <v>3</v>
      </c>
      <c r="O140" s="9" t="s">
        <v>47</v>
      </c>
      <c r="P140" s="9">
        <v>2261</v>
      </c>
      <c r="Q140" s="9">
        <v>10716</v>
      </c>
      <c r="R140" s="9">
        <v>1970</v>
      </c>
      <c r="S140" s="9">
        <v>2</v>
      </c>
      <c r="T140" s="9" t="s">
        <v>39</v>
      </c>
    </row>
    <row r="141" spans="12:20" x14ac:dyDescent="0.15">
      <c r="L141" s="28">
        <v>295000</v>
      </c>
      <c r="M141" s="28">
        <v>3</v>
      </c>
      <c r="N141" s="28">
        <v>3</v>
      </c>
      <c r="O141" s="28" t="s">
        <v>47</v>
      </c>
      <c r="P141" s="28">
        <v>1932</v>
      </c>
      <c r="Q141" s="28">
        <v>10759</v>
      </c>
      <c r="R141" s="28">
        <v>1977</v>
      </c>
      <c r="S141" s="28">
        <v>2</v>
      </c>
      <c r="T141" s="28" t="s">
        <v>39</v>
      </c>
    </row>
    <row r="142" spans="12:20" x14ac:dyDescent="0.15">
      <c r="L142" s="9">
        <v>314900</v>
      </c>
      <c r="M142" s="9">
        <v>4</v>
      </c>
      <c r="N142" s="9">
        <v>3</v>
      </c>
      <c r="O142" s="9" t="s">
        <v>309</v>
      </c>
      <c r="P142" s="9">
        <v>2196</v>
      </c>
      <c r="Q142" s="9">
        <v>10890</v>
      </c>
      <c r="R142" s="9">
        <v>1972</v>
      </c>
      <c r="S142" s="9">
        <v>2</v>
      </c>
      <c r="T142" s="9" t="s">
        <v>39</v>
      </c>
    </row>
    <row r="143" spans="12:20" x14ac:dyDescent="0.15">
      <c r="L143" s="28">
        <v>349900</v>
      </c>
      <c r="M143" s="28">
        <v>4</v>
      </c>
      <c r="N143" s="28">
        <v>3</v>
      </c>
      <c r="O143" s="28" t="s">
        <v>309</v>
      </c>
      <c r="P143" s="28">
        <v>2250</v>
      </c>
      <c r="Q143" s="28">
        <v>10890</v>
      </c>
      <c r="R143" s="28">
        <v>1984</v>
      </c>
      <c r="S143" s="28">
        <v>2</v>
      </c>
      <c r="T143" s="28" t="s">
        <v>39</v>
      </c>
    </row>
    <row r="144" spans="12:20" x14ac:dyDescent="0.15">
      <c r="L144" s="9">
        <v>349900</v>
      </c>
      <c r="M144" s="9">
        <v>4</v>
      </c>
      <c r="N144" s="9">
        <v>3</v>
      </c>
      <c r="O144" s="9" t="s">
        <v>47</v>
      </c>
      <c r="P144" s="9">
        <v>2365</v>
      </c>
      <c r="Q144" s="9">
        <v>10890</v>
      </c>
      <c r="R144" s="9">
        <v>1995</v>
      </c>
      <c r="S144" s="9">
        <v>2</v>
      </c>
      <c r="T144" s="9" t="s">
        <v>39</v>
      </c>
    </row>
    <row r="145" spans="12:20" x14ac:dyDescent="0.15">
      <c r="L145" s="28">
        <v>339000</v>
      </c>
      <c r="M145" s="28">
        <v>0</v>
      </c>
      <c r="N145" s="28">
        <v>3</v>
      </c>
      <c r="O145" s="28" t="s">
        <v>47</v>
      </c>
      <c r="P145" s="28">
        <v>2339</v>
      </c>
      <c r="Q145" s="28">
        <v>11151</v>
      </c>
      <c r="R145" s="28">
        <v>1969</v>
      </c>
      <c r="S145" s="28">
        <v>2</v>
      </c>
      <c r="T145" s="28" t="s">
        <v>39</v>
      </c>
    </row>
    <row r="146" spans="12:20" x14ac:dyDescent="0.15">
      <c r="L146" s="9">
        <v>284900</v>
      </c>
      <c r="M146" s="9">
        <v>4</v>
      </c>
      <c r="N146" s="9">
        <v>3</v>
      </c>
      <c r="O146" s="9" t="s">
        <v>38</v>
      </c>
      <c r="P146" s="9">
        <v>1987</v>
      </c>
      <c r="Q146" s="9">
        <v>11195</v>
      </c>
      <c r="R146" s="9">
        <v>1981</v>
      </c>
      <c r="S146" s="9">
        <v>2</v>
      </c>
      <c r="T146" s="9" t="s">
        <v>39</v>
      </c>
    </row>
    <row r="147" spans="12:20" x14ac:dyDescent="0.15">
      <c r="L147" s="28">
        <v>394444</v>
      </c>
      <c r="M147" s="28">
        <v>4</v>
      </c>
      <c r="N147" s="28">
        <v>3</v>
      </c>
      <c r="O147" s="28" t="s">
        <v>57</v>
      </c>
      <c r="P147" s="28">
        <v>2042</v>
      </c>
      <c r="Q147" s="28">
        <v>11238</v>
      </c>
      <c r="R147" s="28">
        <v>1975</v>
      </c>
      <c r="S147" s="28">
        <v>2</v>
      </c>
      <c r="T147" s="28" t="s">
        <v>39</v>
      </c>
    </row>
    <row r="148" spans="12:20" x14ac:dyDescent="0.15">
      <c r="L148" s="9">
        <v>299900</v>
      </c>
      <c r="M148" s="9">
        <v>3</v>
      </c>
      <c r="N148" s="9">
        <v>3</v>
      </c>
      <c r="O148" s="9" t="s">
        <v>309</v>
      </c>
      <c r="P148" s="9">
        <v>1836</v>
      </c>
      <c r="Q148" s="9">
        <v>11282</v>
      </c>
      <c r="R148" s="9">
        <v>1976</v>
      </c>
      <c r="S148" s="9">
        <v>2</v>
      </c>
      <c r="T148" s="9" t="s">
        <v>39</v>
      </c>
    </row>
    <row r="149" spans="12:20" x14ac:dyDescent="0.15">
      <c r="L149" s="28">
        <v>345000</v>
      </c>
      <c r="M149" s="28">
        <v>3</v>
      </c>
      <c r="N149" s="28">
        <v>3</v>
      </c>
      <c r="O149" s="28" t="s">
        <v>57</v>
      </c>
      <c r="P149" s="28">
        <v>2618</v>
      </c>
      <c r="Q149" s="28">
        <v>11326</v>
      </c>
      <c r="R149" s="28">
        <v>1985</v>
      </c>
      <c r="S149" s="28">
        <v>2</v>
      </c>
      <c r="T149" s="28" t="s">
        <v>39</v>
      </c>
    </row>
    <row r="150" spans="12:20" x14ac:dyDescent="0.15">
      <c r="L150" s="9">
        <v>274900</v>
      </c>
      <c r="M150" s="9">
        <v>4</v>
      </c>
      <c r="N150" s="9">
        <v>3</v>
      </c>
      <c r="O150" s="9" t="s">
        <v>38</v>
      </c>
      <c r="P150" s="9">
        <v>2534</v>
      </c>
      <c r="Q150" s="9">
        <v>12502</v>
      </c>
      <c r="R150" s="9">
        <v>1979</v>
      </c>
      <c r="S150" s="9">
        <v>2</v>
      </c>
      <c r="T150" s="9" t="s">
        <v>39</v>
      </c>
    </row>
    <row r="151" spans="12:20" x14ac:dyDescent="0.15">
      <c r="L151" s="28">
        <v>279900</v>
      </c>
      <c r="M151" s="28">
        <v>5</v>
      </c>
      <c r="N151" s="28">
        <v>3</v>
      </c>
      <c r="O151" s="28" t="s">
        <v>47</v>
      </c>
      <c r="P151" s="28">
        <v>2466</v>
      </c>
      <c r="Q151" s="28">
        <v>12545</v>
      </c>
      <c r="R151" s="28">
        <v>1970</v>
      </c>
      <c r="S151" s="28">
        <v>2</v>
      </c>
      <c r="T151" s="28" t="s">
        <v>39</v>
      </c>
    </row>
    <row r="152" spans="12:20" x14ac:dyDescent="0.15">
      <c r="L152" s="9">
        <v>319900</v>
      </c>
      <c r="M152" s="9">
        <v>4</v>
      </c>
      <c r="N152" s="9">
        <v>3</v>
      </c>
      <c r="O152" s="9" t="s">
        <v>57</v>
      </c>
      <c r="P152" s="9">
        <v>2379</v>
      </c>
      <c r="Q152" s="9">
        <v>12632</v>
      </c>
      <c r="R152" s="9">
        <v>1977</v>
      </c>
      <c r="S152" s="9">
        <v>2</v>
      </c>
      <c r="T152" s="9" t="s">
        <v>39</v>
      </c>
    </row>
    <row r="153" spans="12:20" x14ac:dyDescent="0.15">
      <c r="L153" s="28">
        <v>345900</v>
      </c>
      <c r="M153" s="28">
        <v>4</v>
      </c>
      <c r="N153" s="28">
        <v>3</v>
      </c>
      <c r="O153" s="28" t="s">
        <v>57</v>
      </c>
      <c r="P153" s="28">
        <v>2279</v>
      </c>
      <c r="Q153" s="28">
        <v>12632</v>
      </c>
      <c r="R153" s="28">
        <v>1985</v>
      </c>
      <c r="S153" s="28">
        <v>2</v>
      </c>
      <c r="T153" s="28" t="s">
        <v>39</v>
      </c>
    </row>
    <row r="154" spans="12:20" x14ac:dyDescent="0.15">
      <c r="L154" s="9">
        <v>310000</v>
      </c>
      <c r="M154" s="9">
        <v>3</v>
      </c>
      <c r="N154" s="9">
        <v>3</v>
      </c>
      <c r="O154" s="9" t="s">
        <v>47</v>
      </c>
      <c r="P154" s="9">
        <v>1640</v>
      </c>
      <c r="Q154" s="9">
        <v>12763</v>
      </c>
      <c r="R154" s="9">
        <v>1972</v>
      </c>
      <c r="S154" s="9">
        <v>2</v>
      </c>
      <c r="T154" s="9" t="s">
        <v>39</v>
      </c>
    </row>
    <row r="155" spans="12:20" x14ac:dyDescent="0.15">
      <c r="L155" s="28">
        <v>459000</v>
      </c>
      <c r="M155" s="28">
        <v>4</v>
      </c>
      <c r="N155" s="28">
        <v>3</v>
      </c>
      <c r="O155" s="28" t="s">
        <v>309</v>
      </c>
      <c r="P155" s="28">
        <v>3108</v>
      </c>
      <c r="Q155" s="28">
        <v>12981</v>
      </c>
      <c r="R155" s="28">
        <v>1984</v>
      </c>
      <c r="S155" s="28">
        <v>2</v>
      </c>
      <c r="T155" s="28" t="s">
        <v>39</v>
      </c>
    </row>
    <row r="156" spans="12:20" x14ac:dyDescent="0.15">
      <c r="L156" s="9">
        <v>259900</v>
      </c>
      <c r="M156" s="9">
        <v>4</v>
      </c>
      <c r="N156" s="9">
        <v>3</v>
      </c>
      <c r="O156" s="9" t="s">
        <v>78</v>
      </c>
      <c r="P156" s="9">
        <v>2278</v>
      </c>
      <c r="Q156" s="9">
        <v>13112</v>
      </c>
      <c r="R156" s="9">
        <v>1977</v>
      </c>
      <c r="S156" s="9">
        <v>2</v>
      </c>
      <c r="T156" s="9" t="s">
        <v>39</v>
      </c>
    </row>
    <row r="157" spans="12:20" x14ac:dyDescent="0.15">
      <c r="L157" s="28">
        <v>425000</v>
      </c>
      <c r="M157" s="28">
        <v>4</v>
      </c>
      <c r="N157" s="28">
        <v>3</v>
      </c>
      <c r="O157" s="28" t="s">
        <v>309</v>
      </c>
      <c r="P157" s="28">
        <v>2834</v>
      </c>
      <c r="Q157" s="28">
        <v>13155</v>
      </c>
      <c r="R157" s="28">
        <v>1979</v>
      </c>
      <c r="S157" s="28">
        <v>2</v>
      </c>
      <c r="T157" s="28" t="s">
        <v>39</v>
      </c>
    </row>
    <row r="158" spans="12:20" x14ac:dyDescent="0.15">
      <c r="L158" s="9">
        <v>309000</v>
      </c>
      <c r="M158" s="9">
        <v>5</v>
      </c>
      <c r="N158" s="9">
        <v>3</v>
      </c>
      <c r="O158" s="9" t="s">
        <v>47</v>
      </c>
      <c r="P158" s="9">
        <v>2535</v>
      </c>
      <c r="Q158" s="9">
        <v>13547</v>
      </c>
      <c r="R158" s="9">
        <v>1970</v>
      </c>
      <c r="S158" s="9">
        <v>2</v>
      </c>
      <c r="T158" s="9" t="s">
        <v>39</v>
      </c>
    </row>
    <row r="159" spans="12:20" x14ac:dyDescent="0.15">
      <c r="L159" s="28">
        <v>359900</v>
      </c>
      <c r="M159" s="28">
        <v>4</v>
      </c>
      <c r="N159" s="28">
        <v>3</v>
      </c>
      <c r="O159" s="28" t="s">
        <v>57</v>
      </c>
      <c r="P159" s="28">
        <v>2234</v>
      </c>
      <c r="Q159" s="28">
        <v>13678</v>
      </c>
      <c r="R159" s="28">
        <v>1973</v>
      </c>
      <c r="S159" s="28">
        <v>2</v>
      </c>
      <c r="T159" s="28" t="s">
        <v>39</v>
      </c>
    </row>
    <row r="160" spans="12:20" x14ac:dyDescent="0.15">
      <c r="L160" s="9">
        <v>400000</v>
      </c>
      <c r="M160" s="9">
        <v>4</v>
      </c>
      <c r="N160" s="9">
        <v>3</v>
      </c>
      <c r="O160" s="9" t="s">
        <v>57</v>
      </c>
      <c r="P160" s="9">
        <v>2544</v>
      </c>
      <c r="Q160" s="9">
        <v>13939</v>
      </c>
      <c r="R160" s="9">
        <v>1984</v>
      </c>
      <c r="S160" s="9">
        <v>2</v>
      </c>
      <c r="T160" s="9" t="s">
        <v>39</v>
      </c>
    </row>
    <row r="161" spans="12:20" x14ac:dyDescent="0.15">
      <c r="L161" s="28">
        <v>419000</v>
      </c>
      <c r="M161" s="28">
        <v>4</v>
      </c>
      <c r="N161" s="28">
        <v>3</v>
      </c>
      <c r="O161" s="28" t="s">
        <v>309</v>
      </c>
      <c r="P161" s="28">
        <v>2242</v>
      </c>
      <c r="Q161" s="28">
        <v>14375</v>
      </c>
      <c r="R161" s="28">
        <v>1967</v>
      </c>
      <c r="S161" s="28">
        <v>2</v>
      </c>
      <c r="T161" s="28" t="s">
        <v>39</v>
      </c>
    </row>
    <row r="162" spans="12:20" x14ac:dyDescent="0.15">
      <c r="L162" s="9">
        <v>325000</v>
      </c>
      <c r="M162" s="9">
        <v>4</v>
      </c>
      <c r="N162" s="9">
        <v>3</v>
      </c>
      <c r="O162" s="9" t="s">
        <v>57</v>
      </c>
      <c r="P162" s="9">
        <v>2449</v>
      </c>
      <c r="Q162" s="9">
        <v>14375</v>
      </c>
      <c r="R162" s="9">
        <v>1976</v>
      </c>
      <c r="S162" s="9">
        <v>2</v>
      </c>
      <c r="T162" s="9" t="s">
        <v>39</v>
      </c>
    </row>
    <row r="163" spans="12:20" x14ac:dyDescent="0.15">
      <c r="L163" s="28">
        <v>359900</v>
      </c>
      <c r="M163" s="28">
        <v>4</v>
      </c>
      <c r="N163" s="28">
        <v>3</v>
      </c>
      <c r="O163" s="28" t="s">
        <v>47</v>
      </c>
      <c r="P163" s="28">
        <v>2658</v>
      </c>
      <c r="Q163" s="28">
        <v>14593</v>
      </c>
      <c r="R163" s="28">
        <v>1964</v>
      </c>
      <c r="S163" s="28">
        <v>2</v>
      </c>
      <c r="T163" s="28" t="s">
        <v>39</v>
      </c>
    </row>
    <row r="164" spans="12:20" x14ac:dyDescent="0.15">
      <c r="L164" s="9">
        <v>339000</v>
      </c>
      <c r="M164" s="9">
        <v>4</v>
      </c>
      <c r="N164" s="9">
        <v>3</v>
      </c>
      <c r="O164" s="9" t="s">
        <v>309</v>
      </c>
      <c r="P164" s="9">
        <v>2796</v>
      </c>
      <c r="Q164" s="9">
        <v>15246</v>
      </c>
      <c r="R164" s="9">
        <v>1979</v>
      </c>
      <c r="S164" s="9">
        <v>2</v>
      </c>
      <c r="T164" s="9" t="s">
        <v>39</v>
      </c>
    </row>
    <row r="165" spans="12:20" x14ac:dyDescent="0.15">
      <c r="L165" s="28">
        <v>394800</v>
      </c>
      <c r="M165" s="28">
        <v>4</v>
      </c>
      <c r="N165" s="28">
        <v>3</v>
      </c>
      <c r="O165" s="28" t="s">
        <v>57</v>
      </c>
      <c r="P165" s="28">
        <v>2283</v>
      </c>
      <c r="Q165" s="28">
        <v>15246</v>
      </c>
      <c r="R165" s="28">
        <v>1985</v>
      </c>
      <c r="S165" s="28">
        <v>2</v>
      </c>
      <c r="T165" s="28" t="s">
        <v>39</v>
      </c>
    </row>
    <row r="166" spans="12:20" x14ac:dyDescent="0.15">
      <c r="L166" s="9">
        <v>207000</v>
      </c>
      <c r="M166" s="9">
        <v>3</v>
      </c>
      <c r="N166" s="9">
        <v>3</v>
      </c>
      <c r="O166" s="9" t="s">
        <v>47</v>
      </c>
      <c r="P166" s="9">
        <v>1330</v>
      </c>
      <c r="Q166" s="9">
        <v>15507</v>
      </c>
      <c r="R166" s="9">
        <v>1966</v>
      </c>
      <c r="S166" s="9">
        <v>2</v>
      </c>
      <c r="T166" s="9" t="s">
        <v>39</v>
      </c>
    </row>
    <row r="167" spans="12:20" x14ac:dyDescent="0.15">
      <c r="L167" s="28">
        <v>374900</v>
      </c>
      <c r="M167" s="28">
        <v>4</v>
      </c>
      <c r="N167" s="28">
        <v>3</v>
      </c>
      <c r="O167" s="28" t="s">
        <v>309</v>
      </c>
      <c r="P167" s="28">
        <v>2538</v>
      </c>
      <c r="Q167" s="28">
        <v>15682</v>
      </c>
      <c r="R167" s="28">
        <v>1985</v>
      </c>
      <c r="S167" s="28">
        <v>2</v>
      </c>
      <c r="T167" s="28" t="s">
        <v>39</v>
      </c>
    </row>
    <row r="168" spans="12:20" x14ac:dyDescent="0.15">
      <c r="L168" s="9">
        <v>369900</v>
      </c>
      <c r="M168" s="9">
        <v>4</v>
      </c>
      <c r="N168" s="9">
        <v>3</v>
      </c>
      <c r="O168" s="9" t="s">
        <v>309</v>
      </c>
      <c r="P168" s="9">
        <v>2488</v>
      </c>
      <c r="Q168" s="9">
        <v>16074</v>
      </c>
      <c r="R168" s="9">
        <v>1977</v>
      </c>
      <c r="S168" s="9">
        <v>2</v>
      </c>
      <c r="T168" s="9" t="s">
        <v>39</v>
      </c>
    </row>
    <row r="169" spans="12:20" x14ac:dyDescent="0.15">
      <c r="L169" s="28">
        <v>487900</v>
      </c>
      <c r="M169" s="28">
        <v>4</v>
      </c>
      <c r="N169" s="28">
        <v>3</v>
      </c>
      <c r="O169" s="28" t="s">
        <v>47</v>
      </c>
      <c r="P169" s="28">
        <v>2512</v>
      </c>
      <c r="Q169" s="28">
        <v>16117</v>
      </c>
      <c r="R169" s="28">
        <v>1978</v>
      </c>
      <c r="S169" s="28">
        <v>2</v>
      </c>
      <c r="T169" s="28" t="s">
        <v>39</v>
      </c>
    </row>
    <row r="170" spans="12:20" x14ac:dyDescent="0.15">
      <c r="L170" s="9">
        <v>240000</v>
      </c>
      <c r="M170" s="9">
        <v>4</v>
      </c>
      <c r="N170" s="9">
        <v>3</v>
      </c>
      <c r="O170" s="9" t="s">
        <v>720</v>
      </c>
      <c r="P170" s="9">
        <v>2165</v>
      </c>
      <c r="Q170" s="9">
        <v>16335</v>
      </c>
      <c r="R170" s="9">
        <v>1940</v>
      </c>
      <c r="S170" s="9">
        <v>2</v>
      </c>
      <c r="T170" s="9" t="s">
        <v>39</v>
      </c>
    </row>
    <row r="171" spans="12:20" x14ac:dyDescent="0.15">
      <c r="L171" s="28">
        <v>274900</v>
      </c>
      <c r="M171" s="28">
        <v>3</v>
      </c>
      <c r="N171" s="28">
        <v>3</v>
      </c>
      <c r="O171" s="28" t="s">
        <v>47</v>
      </c>
      <c r="P171" s="28">
        <v>1608</v>
      </c>
      <c r="Q171" s="28">
        <v>17032</v>
      </c>
      <c r="R171" s="28">
        <v>1975</v>
      </c>
      <c r="S171" s="28">
        <v>2</v>
      </c>
      <c r="T171" s="28" t="s">
        <v>39</v>
      </c>
    </row>
    <row r="172" spans="12:20" x14ac:dyDescent="0.15">
      <c r="L172" s="9">
        <v>342500</v>
      </c>
      <c r="M172" s="9">
        <v>4</v>
      </c>
      <c r="N172" s="9">
        <v>3</v>
      </c>
      <c r="O172" s="9" t="s">
        <v>47</v>
      </c>
      <c r="P172" s="9">
        <v>2190</v>
      </c>
      <c r="Q172" s="9">
        <v>17380</v>
      </c>
      <c r="R172" s="9">
        <v>1966</v>
      </c>
      <c r="S172" s="9">
        <v>2</v>
      </c>
      <c r="T172" s="9" t="s">
        <v>39</v>
      </c>
    </row>
    <row r="173" spans="12:20" x14ac:dyDescent="0.15">
      <c r="L173" s="28">
        <v>229900</v>
      </c>
      <c r="M173" s="28">
        <v>4</v>
      </c>
      <c r="N173" s="28">
        <v>3</v>
      </c>
      <c r="O173" s="28" t="s">
        <v>720</v>
      </c>
      <c r="P173" s="28">
        <v>1944</v>
      </c>
      <c r="Q173" s="28">
        <v>18295</v>
      </c>
      <c r="R173" s="28">
        <v>1946</v>
      </c>
      <c r="S173" s="28">
        <v>2</v>
      </c>
      <c r="T173" s="28" t="s">
        <v>39</v>
      </c>
    </row>
    <row r="174" spans="12:20" x14ac:dyDescent="0.15">
      <c r="L174" s="9">
        <v>475000</v>
      </c>
      <c r="M174" s="9">
        <v>4</v>
      </c>
      <c r="N174" s="9">
        <v>3</v>
      </c>
      <c r="O174" s="9" t="s">
        <v>309</v>
      </c>
      <c r="P174" s="9">
        <v>2785</v>
      </c>
      <c r="Q174" s="9">
        <v>19166</v>
      </c>
      <c r="R174" s="9">
        <v>1984</v>
      </c>
      <c r="S174" s="9">
        <v>2</v>
      </c>
      <c r="T174" s="9" t="s">
        <v>39</v>
      </c>
    </row>
    <row r="175" spans="12:20" x14ac:dyDescent="0.15">
      <c r="L175" s="28">
        <v>348000</v>
      </c>
      <c r="M175" s="28">
        <v>4</v>
      </c>
      <c r="N175" s="28">
        <v>3</v>
      </c>
      <c r="O175" s="28" t="s">
        <v>47</v>
      </c>
      <c r="P175" s="28">
        <v>2366</v>
      </c>
      <c r="Q175" s="28">
        <v>19166</v>
      </c>
      <c r="R175" s="28">
        <v>1987</v>
      </c>
      <c r="S175" s="28">
        <v>2</v>
      </c>
      <c r="T175" s="28" t="s">
        <v>39</v>
      </c>
    </row>
    <row r="176" spans="12:20" x14ac:dyDescent="0.15">
      <c r="L176" s="9">
        <v>285000</v>
      </c>
      <c r="M176" s="9">
        <v>4</v>
      </c>
      <c r="N176" s="9">
        <v>3</v>
      </c>
      <c r="O176" s="9" t="s">
        <v>309</v>
      </c>
      <c r="P176" s="9">
        <v>1842</v>
      </c>
      <c r="Q176" s="9">
        <v>19863</v>
      </c>
      <c r="R176" s="9">
        <v>1969</v>
      </c>
      <c r="S176" s="9">
        <v>2</v>
      </c>
      <c r="T176" s="9" t="s">
        <v>39</v>
      </c>
    </row>
    <row r="177" spans="12:20" x14ac:dyDescent="0.15">
      <c r="L177" s="28">
        <v>369900</v>
      </c>
      <c r="M177" s="28">
        <v>4</v>
      </c>
      <c r="N177" s="28">
        <v>3</v>
      </c>
      <c r="O177" s="28" t="s">
        <v>47</v>
      </c>
      <c r="P177" s="28">
        <v>2398</v>
      </c>
      <c r="Q177" s="28">
        <v>21127</v>
      </c>
      <c r="R177" s="28">
        <v>1977</v>
      </c>
      <c r="S177" s="28">
        <v>2</v>
      </c>
      <c r="T177" s="28" t="s">
        <v>39</v>
      </c>
    </row>
    <row r="178" spans="12:20" x14ac:dyDescent="0.15">
      <c r="L178" s="9">
        <v>329900</v>
      </c>
      <c r="M178" s="9">
        <v>4</v>
      </c>
      <c r="N178" s="9">
        <v>3</v>
      </c>
      <c r="O178" s="9" t="s">
        <v>38</v>
      </c>
      <c r="P178" s="9">
        <v>2520</v>
      </c>
      <c r="Q178" s="9">
        <v>21780</v>
      </c>
      <c r="R178" s="9">
        <v>1982</v>
      </c>
      <c r="S178" s="9">
        <v>2</v>
      </c>
      <c r="T178" s="9" t="s">
        <v>39</v>
      </c>
    </row>
    <row r="179" spans="12:20" x14ac:dyDescent="0.15">
      <c r="L179" s="28">
        <v>329000</v>
      </c>
      <c r="M179" s="28">
        <v>3</v>
      </c>
      <c r="N179" s="28">
        <v>3</v>
      </c>
      <c r="O179" s="28" t="s">
        <v>309</v>
      </c>
      <c r="P179" s="28">
        <v>2144</v>
      </c>
      <c r="Q179" s="28">
        <v>21824</v>
      </c>
      <c r="R179" s="28">
        <v>1985</v>
      </c>
      <c r="S179" s="28">
        <v>2</v>
      </c>
      <c r="T179" s="28" t="s">
        <v>39</v>
      </c>
    </row>
    <row r="180" spans="12:20" x14ac:dyDescent="0.15">
      <c r="L180" s="9">
        <v>479900</v>
      </c>
      <c r="M180" s="9">
        <v>4</v>
      </c>
      <c r="N180" s="9">
        <v>3</v>
      </c>
      <c r="O180" s="9" t="s">
        <v>57</v>
      </c>
      <c r="P180" s="9">
        <v>2598</v>
      </c>
      <c r="Q180" s="9">
        <v>23784</v>
      </c>
      <c r="R180" s="9">
        <v>1986</v>
      </c>
      <c r="S180" s="9">
        <v>2</v>
      </c>
      <c r="T180" s="9" t="s">
        <v>39</v>
      </c>
    </row>
    <row r="181" spans="12:20" x14ac:dyDescent="0.15">
      <c r="L181" s="28">
        <v>399000</v>
      </c>
      <c r="M181" s="28">
        <v>4</v>
      </c>
      <c r="N181" s="28">
        <v>3</v>
      </c>
      <c r="O181" s="28" t="s">
        <v>57</v>
      </c>
      <c r="P181" s="28">
        <v>3084</v>
      </c>
      <c r="Q181" s="28">
        <v>24829</v>
      </c>
      <c r="R181" s="28">
        <v>1975</v>
      </c>
      <c r="S181" s="28">
        <v>2</v>
      </c>
      <c r="T181" s="28" t="s">
        <v>39</v>
      </c>
    </row>
    <row r="182" spans="12:20" x14ac:dyDescent="0.15">
      <c r="L182" s="9">
        <v>329900</v>
      </c>
      <c r="M182" s="9">
        <v>4</v>
      </c>
      <c r="N182" s="9">
        <v>3</v>
      </c>
      <c r="O182" s="9" t="s">
        <v>47</v>
      </c>
      <c r="P182" s="9">
        <v>2280</v>
      </c>
      <c r="Q182" s="9">
        <v>24873</v>
      </c>
      <c r="R182" s="9">
        <v>1950</v>
      </c>
      <c r="S182" s="9">
        <v>2</v>
      </c>
      <c r="T182" s="9" t="s">
        <v>39</v>
      </c>
    </row>
    <row r="183" spans="12:20" x14ac:dyDescent="0.15">
      <c r="L183" s="28">
        <v>369900</v>
      </c>
      <c r="M183" s="28">
        <v>3</v>
      </c>
      <c r="N183" s="28">
        <v>3</v>
      </c>
      <c r="O183" s="28" t="s">
        <v>38</v>
      </c>
      <c r="P183" s="28">
        <v>2427</v>
      </c>
      <c r="Q183" s="28">
        <v>27878</v>
      </c>
      <c r="R183" s="28">
        <v>1983</v>
      </c>
      <c r="S183" s="28">
        <v>2</v>
      </c>
      <c r="T183" s="28" t="s">
        <v>39</v>
      </c>
    </row>
    <row r="184" spans="12:20" x14ac:dyDescent="0.15">
      <c r="L184" s="9">
        <v>337900</v>
      </c>
      <c r="M184" s="9">
        <v>4</v>
      </c>
      <c r="N184" s="9">
        <v>3</v>
      </c>
      <c r="O184" s="9" t="s">
        <v>38</v>
      </c>
      <c r="P184" s="9">
        <v>2578</v>
      </c>
      <c r="Q184" s="9">
        <v>28750</v>
      </c>
      <c r="R184" s="9">
        <v>1994</v>
      </c>
      <c r="S184" s="9">
        <v>2</v>
      </c>
      <c r="T184" s="9" t="s">
        <v>39</v>
      </c>
    </row>
    <row r="185" spans="12:20" x14ac:dyDescent="0.15">
      <c r="L185" s="28">
        <v>529000</v>
      </c>
      <c r="M185" s="28">
        <v>4</v>
      </c>
      <c r="N185" s="28">
        <v>3</v>
      </c>
      <c r="O185" s="28" t="s">
        <v>309</v>
      </c>
      <c r="P185" s="28">
        <v>3101</v>
      </c>
      <c r="Q185" s="28">
        <v>45302</v>
      </c>
      <c r="R185" s="28">
        <v>1963</v>
      </c>
      <c r="S185" s="28">
        <v>2</v>
      </c>
      <c r="T185" s="28" t="s">
        <v>39</v>
      </c>
    </row>
    <row r="186" spans="12:20" x14ac:dyDescent="0.15">
      <c r="L186" s="9">
        <v>594900</v>
      </c>
      <c r="M186" s="9">
        <v>4</v>
      </c>
      <c r="N186" s="9">
        <v>3</v>
      </c>
      <c r="O186" s="9" t="s">
        <v>309</v>
      </c>
      <c r="P186" s="9">
        <v>2670</v>
      </c>
      <c r="Q186" s="9">
        <v>88122</v>
      </c>
      <c r="R186" s="9">
        <v>1965</v>
      </c>
      <c r="S186" s="9">
        <v>2</v>
      </c>
      <c r="T186" s="9" t="s">
        <v>39</v>
      </c>
    </row>
    <row r="187" spans="12:20" x14ac:dyDescent="0.15">
      <c r="L187" s="28">
        <v>275000</v>
      </c>
      <c r="M187" s="28">
        <v>3</v>
      </c>
      <c r="N187" s="28">
        <v>3</v>
      </c>
      <c r="O187" s="28" t="s">
        <v>57</v>
      </c>
      <c r="P187" s="28">
        <v>1472</v>
      </c>
      <c r="Q187" s="28">
        <v>117612</v>
      </c>
      <c r="R187" s="28">
        <v>1975</v>
      </c>
      <c r="S187" s="28">
        <v>2</v>
      </c>
      <c r="T187" s="28" t="s">
        <v>39</v>
      </c>
    </row>
    <row r="188" spans="12:20" x14ac:dyDescent="0.15">
      <c r="L188" s="9">
        <v>249900</v>
      </c>
      <c r="M188" s="9">
        <v>4</v>
      </c>
      <c r="N188" s="9">
        <v>3</v>
      </c>
      <c r="O188" s="9" t="s">
        <v>38</v>
      </c>
      <c r="P188" s="9">
        <v>2160</v>
      </c>
      <c r="Q188" s="9">
        <v>130724</v>
      </c>
      <c r="R188" s="9">
        <v>1975</v>
      </c>
      <c r="S188" s="9">
        <v>2</v>
      </c>
      <c r="T188" s="9" t="s">
        <v>39</v>
      </c>
    </row>
    <row r="189" spans="12:20" x14ac:dyDescent="0.15">
      <c r="L189" s="28">
        <v>599000</v>
      </c>
      <c r="M189" s="28">
        <v>4</v>
      </c>
      <c r="N189" s="28">
        <v>3</v>
      </c>
      <c r="O189" s="28" t="s">
        <v>47</v>
      </c>
      <c r="P189" s="28">
        <v>3248</v>
      </c>
      <c r="Q189" s="28">
        <v>7405</v>
      </c>
      <c r="R189" s="28">
        <v>2014</v>
      </c>
      <c r="S189" s="28">
        <v>3</v>
      </c>
      <c r="T189" s="28" t="s">
        <v>39</v>
      </c>
    </row>
    <row r="190" spans="12:20" x14ac:dyDescent="0.15">
      <c r="L190" s="9">
        <v>634900</v>
      </c>
      <c r="M190" s="9">
        <v>4</v>
      </c>
      <c r="N190" s="9">
        <v>3</v>
      </c>
      <c r="O190" s="9" t="s">
        <v>47</v>
      </c>
      <c r="P190" s="9">
        <v>2997</v>
      </c>
      <c r="Q190" s="9">
        <v>7841</v>
      </c>
      <c r="R190" s="9">
        <v>2015</v>
      </c>
      <c r="S190" s="9">
        <v>3</v>
      </c>
      <c r="T190" s="9" t="s">
        <v>39</v>
      </c>
    </row>
    <row r="191" spans="12:20" x14ac:dyDescent="0.15">
      <c r="L191" s="28">
        <v>440000</v>
      </c>
      <c r="M191" s="28">
        <v>4</v>
      </c>
      <c r="N191" s="28">
        <v>3</v>
      </c>
      <c r="O191" s="28" t="s">
        <v>38</v>
      </c>
      <c r="P191" s="28">
        <v>3391</v>
      </c>
      <c r="Q191" s="28">
        <v>11326</v>
      </c>
      <c r="R191" s="28">
        <v>1990</v>
      </c>
      <c r="S191" s="28">
        <v>3</v>
      </c>
      <c r="T191" s="28" t="s">
        <v>39</v>
      </c>
    </row>
    <row r="192" spans="12:20" x14ac:dyDescent="0.15">
      <c r="L192" s="9">
        <v>518000</v>
      </c>
      <c r="M192" s="9">
        <v>4</v>
      </c>
      <c r="N192" s="9">
        <v>3</v>
      </c>
      <c r="O192" s="9" t="s">
        <v>309</v>
      </c>
      <c r="P192" s="9">
        <v>3498</v>
      </c>
      <c r="Q192" s="9">
        <v>12197</v>
      </c>
      <c r="R192" s="9">
        <v>2000</v>
      </c>
      <c r="S192" s="9">
        <v>3</v>
      </c>
      <c r="T192" s="9" t="s">
        <v>39</v>
      </c>
    </row>
    <row r="193" spans="12:20" x14ac:dyDescent="0.15">
      <c r="L193" s="28">
        <v>472000</v>
      </c>
      <c r="M193" s="28">
        <v>4</v>
      </c>
      <c r="N193" s="28">
        <v>3</v>
      </c>
      <c r="O193" s="28" t="s">
        <v>309</v>
      </c>
      <c r="P193" s="28">
        <v>3158</v>
      </c>
      <c r="Q193" s="28">
        <v>12197</v>
      </c>
      <c r="R193" s="28">
        <v>2001</v>
      </c>
      <c r="S193" s="28">
        <v>3</v>
      </c>
      <c r="T193" s="28" t="s">
        <v>39</v>
      </c>
    </row>
    <row r="194" spans="12:20" x14ac:dyDescent="0.15">
      <c r="L194" s="9">
        <v>415000</v>
      </c>
      <c r="M194" s="9">
        <v>3</v>
      </c>
      <c r="N194" s="9">
        <v>3</v>
      </c>
      <c r="O194" s="9" t="s">
        <v>38</v>
      </c>
      <c r="P194" s="9">
        <v>2683</v>
      </c>
      <c r="Q194" s="9">
        <v>13068</v>
      </c>
      <c r="R194" s="9">
        <v>1997</v>
      </c>
      <c r="S194" s="9">
        <v>3</v>
      </c>
      <c r="T194" s="9" t="s">
        <v>39</v>
      </c>
    </row>
    <row r="195" spans="12:20" x14ac:dyDescent="0.15">
      <c r="L195" s="28">
        <v>369900</v>
      </c>
      <c r="M195" s="28">
        <v>4</v>
      </c>
      <c r="N195" s="28">
        <v>3</v>
      </c>
      <c r="O195" s="28" t="s">
        <v>38</v>
      </c>
      <c r="P195" s="28">
        <v>2666</v>
      </c>
      <c r="Q195" s="28">
        <v>13504</v>
      </c>
      <c r="R195" s="28">
        <v>1992</v>
      </c>
      <c r="S195" s="28">
        <v>3</v>
      </c>
      <c r="T195" s="28" t="s">
        <v>39</v>
      </c>
    </row>
    <row r="196" spans="12:20" x14ac:dyDescent="0.15">
      <c r="L196" s="9">
        <v>349900</v>
      </c>
      <c r="M196" s="9">
        <v>4</v>
      </c>
      <c r="N196" s="9">
        <v>3</v>
      </c>
      <c r="O196" s="9" t="s">
        <v>38</v>
      </c>
      <c r="P196" s="9">
        <v>2536</v>
      </c>
      <c r="Q196" s="9">
        <v>19166</v>
      </c>
      <c r="R196" s="9">
        <v>1998</v>
      </c>
      <c r="S196" s="9">
        <v>3</v>
      </c>
      <c r="T196" s="9" t="s">
        <v>39</v>
      </c>
    </row>
    <row r="197" spans="12:20" x14ac:dyDescent="0.15">
      <c r="L197" s="28">
        <v>399500</v>
      </c>
      <c r="M197" s="28">
        <v>4</v>
      </c>
      <c r="N197" s="28">
        <v>3</v>
      </c>
      <c r="O197" s="28" t="s">
        <v>38</v>
      </c>
      <c r="P197" s="28">
        <v>1800</v>
      </c>
      <c r="Q197" s="28">
        <v>20038</v>
      </c>
      <c r="R197" s="28">
        <v>1997</v>
      </c>
      <c r="S197" s="28">
        <v>3</v>
      </c>
      <c r="T197" s="28" t="s">
        <v>39</v>
      </c>
    </row>
    <row r="198" spans="12:20" x14ac:dyDescent="0.15">
      <c r="L198" s="9">
        <v>375000</v>
      </c>
      <c r="M198" s="9">
        <v>4</v>
      </c>
      <c r="N198" s="9">
        <v>3</v>
      </c>
      <c r="O198" s="9" t="s">
        <v>38</v>
      </c>
      <c r="P198" s="9">
        <v>2995</v>
      </c>
      <c r="Q198" s="9">
        <v>27007</v>
      </c>
      <c r="R198" s="9">
        <v>1994</v>
      </c>
      <c r="S198" s="9">
        <v>3</v>
      </c>
      <c r="T198" s="9" t="s">
        <v>39</v>
      </c>
    </row>
    <row r="199" spans="12:20" x14ac:dyDescent="0.15">
      <c r="L199" s="28">
        <v>410000</v>
      </c>
      <c r="M199" s="28">
        <v>3</v>
      </c>
      <c r="N199" s="28">
        <v>3</v>
      </c>
      <c r="O199" s="28" t="s">
        <v>38</v>
      </c>
      <c r="P199" s="28">
        <v>2525</v>
      </c>
      <c r="Q199" s="28">
        <v>29185</v>
      </c>
      <c r="R199" s="28">
        <v>1990</v>
      </c>
      <c r="S199" s="28">
        <v>3</v>
      </c>
      <c r="T199" s="28" t="s">
        <v>39</v>
      </c>
    </row>
    <row r="200" spans="12:20" x14ac:dyDescent="0.15">
      <c r="L200" s="9">
        <v>284500</v>
      </c>
      <c r="M200" s="9">
        <v>4</v>
      </c>
      <c r="N200" s="9">
        <v>3</v>
      </c>
      <c r="O200" s="9" t="s">
        <v>57</v>
      </c>
      <c r="P200" s="9">
        <v>1872</v>
      </c>
      <c r="Q200" s="9">
        <v>8146</v>
      </c>
      <c r="R200" s="9">
        <v>1974</v>
      </c>
      <c r="S200" s="9">
        <v>4</v>
      </c>
      <c r="T200" s="9" t="s">
        <v>39</v>
      </c>
    </row>
    <row r="201" spans="12:20" x14ac:dyDescent="0.15">
      <c r="L201" s="28">
        <v>127900</v>
      </c>
      <c r="M201" s="28">
        <v>3</v>
      </c>
      <c r="N201" s="28">
        <v>3</v>
      </c>
      <c r="O201" s="28" t="s">
        <v>716</v>
      </c>
      <c r="P201" s="28">
        <v>1665</v>
      </c>
      <c r="Q201" s="28">
        <v>3136</v>
      </c>
      <c r="R201" s="28">
        <v>1936</v>
      </c>
      <c r="S201" s="28">
        <v>0</v>
      </c>
      <c r="T201" s="28"/>
    </row>
    <row r="202" spans="12:20" x14ac:dyDescent="0.15">
      <c r="L202" s="9">
        <v>136900</v>
      </c>
      <c r="M202" s="9">
        <v>3</v>
      </c>
      <c r="N202" s="9">
        <v>3</v>
      </c>
      <c r="O202" s="9" t="s">
        <v>716</v>
      </c>
      <c r="P202" s="9">
        <v>1100</v>
      </c>
      <c r="Q202" s="9">
        <v>5924</v>
      </c>
      <c r="R202" s="9">
        <v>1956</v>
      </c>
      <c r="S202" s="9">
        <v>0</v>
      </c>
      <c r="T202" s="9"/>
    </row>
    <row r="203" spans="12:20" x14ac:dyDescent="0.15">
      <c r="L203" s="28">
        <v>349500</v>
      </c>
      <c r="M203" s="28">
        <v>4</v>
      </c>
      <c r="N203" s="28">
        <v>3</v>
      </c>
      <c r="O203" s="28" t="s">
        <v>57</v>
      </c>
      <c r="P203" s="28">
        <v>2457</v>
      </c>
      <c r="Q203" s="28">
        <v>11456</v>
      </c>
      <c r="R203" s="28">
        <v>1973</v>
      </c>
      <c r="S203" s="28">
        <v>2</v>
      </c>
      <c r="T203" s="28"/>
    </row>
    <row r="204" spans="12:20" x14ac:dyDescent="0.15">
      <c r="L204" s="9">
        <v>449000</v>
      </c>
      <c r="M204" s="9">
        <v>3</v>
      </c>
      <c r="N204" s="9">
        <v>3</v>
      </c>
      <c r="O204" s="9" t="s">
        <v>47</v>
      </c>
      <c r="P204" s="9">
        <v>4258</v>
      </c>
      <c r="Q204" s="9">
        <v>43691</v>
      </c>
      <c r="R204" s="9">
        <v>1964</v>
      </c>
      <c r="S204" s="9">
        <v>2</v>
      </c>
      <c r="T204" s="9"/>
    </row>
    <row r="205" spans="12:20" x14ac:dyDescent="0.15">
      <c r="L205" s="28">
        <v>229900</v>
      </c>
      <c r="M205" s="28">
        <v>3</v>
      </c>
      <c r="N205" s="28">
        <v>4</v>
      </c>
      <c r="O205" s="28" t="s">
        <v>765</v>
      </c>
      <c r="P205" s="28">
        <v>1622</v>
      </c>
      <c r="Q205" s="28">
        <v>6970</v>
      </c>
      <c r="R205" s="28">
        <v>1997</v>
      </c>
      <c r="S205" s="28">
        <v>2</v>
      </c>
      <c r="T205" s="28" t="s">
        <v>39</v>
      </c>
    </row>
    <row r="206" spans="12:20" x14ac:dyDescent="0.15">
      <c r="L206" s="9">
        <v>997000</v>
      </c>
      <c r="M206" s="9">
        <v>3</v>
      </c>
      <c r="N206" s="9">
        <v>4</v>
      </c>
      <c r="O206" s="9" t="s">
        <v>47</v>
      </c>
      <c r="P206" s="9">
        <v>1784</v>
      </c>
      <c r="Q206" s="9">
        <v>7405</v>
      </c>
      <c r="R206" s="9">
        <v>2013</v>
      </c>
      <c r="S206" s="9">
        <v>2</v>
      </c>
      <c r="T206" s="9" t="s">
        <v>39</v>
      </c>
    </row>
    <row r="207" spans="12:20" x14ac:dyDescent="0.15">
      <c r="L207" s="28">
        <v>997000</v>
      </c>
      <c r="M207" s="28">
        <v>3</v>
      </c>
      <c r="N207" s="28">
        <v>4</v>
      </c>
      <c r="O207" s="28" t="s">
        <v>47</v>
      </c>
      <c r="P207" s="28">
        <v>1784</v>
      </c>
      <c r="Q207" s="28">
        <v>7405</v>
      </c>
      <c r="R207" s="28">
        <v>2013</v>
      </c>
      <c r="S207" s="28">
        <v>2</v>
      </c>
      <c r="T207" s="28" t="s">
        <v>39</v>
      </c>
    </row>
    <row r="208" spans="12:20" x14ac:dyDescent="0.15">
      <c r="L208" s="9">
        <v>244900</v>
      </c>
      <c r="M208" s="9">
        <v>4</v>
      </c>
      <c r="N208" s="9">
        <v>4</v>
      </c>
      <c r="O208" s="9" t="s">
        <v>765</v>
      </c>
      <c r="P208" s="9">
        <v>2024</v>
      </c>
      <c r="Q208" s="9">
        <v>9148</v>
      </c>
      <c r="R208" s="9">
        <v>1993</v>
      </c>
      <c r="S208" s="9">
        <v>2</v>
      </c>
      <c r="T208" s="9" t="s">
        <v>39</v>
      </c>
    </row>
    <row r="209" spans="12:20" x14ac:dyDescent="0.15">
      <c r="L209" s="28">
        <v>298900</v>
      </c>
      <c r="M209" s="28">
        <v>4</v>
      </c>
      <c r="N209" s="28">
        <v>4</v>
      </c>
      <c r="O209" s="28" t="s">
        <v>309</v>
      </c>
      <c r="P209" s="28">
        <v>2056</v>
      </c>
      <c r="Q209" s="28">
        <v>9365</v>
      </c>
      <c r="R209" s="28">
        <v>1976</v>
      </c>
      <c r="S209" s="28">
        <v>2</v>
      </c>
      <c r="T209" s="28" t="s">
        <v>39</v>
      </c>
    </row>
    <row r="210" spans="12:20" x14ac:dyDescent="0.15">
      <c r="L210" s="9">
        <v>354900</v>
      </c>
      <c r="M210" s="9">
        <v>4</v>
      </c>
      <c r="N210" s="9">
        <v>4</v>
      </c>
      <c r="O210" s="9" t="s">
        <v>38</v>
      </c>
      <c r="P210" s="9">
        <v>2090</v>
      </c>
      <c r="Q210" s="9">
        <v>10019</v>
      </c>
      <c r="R210" s="9">
        <v>1984</v>
      </c>
      <c r="S210" s="9">
        <v>2</v>
      </c>
      <c r="T210" s="9" t="s">
        <v>39</v>
      </c>
    </row>
    <row r="211" spans="12:20" x14ac:dyDescent="0.15">
      <c r="L211" s="28">
        <v>389900</v>
      </c>
      <c r="M211" s="28">
        <v>4</v>
      </c>
      <c r="N211" s="28">
        <v>4</v>
      </c>
      <c r="O211" s="28" t="s">
        <v>47</v>
      </c>
      <c r="P211" s="28">
        <v>2390</v>
      </c>
      <c r="Q211" s="28">
        <v>10019</v>
      </c>
      <c r="R211" s="28">
        <v>1984</v>
      </c>
      <c r="S211" s="28">
        <v>2</v>
      </c>
      <c r="T211" s="28" t="s">
        <v>39</v>
      </c>
    </row>
    <row r="212" spans="12:20" x14ac:dyDescent="0.15">
      <c r="L212" s="9">
        <v>379000</v>
      </c>
      <c r="M212" s="9">
        <v>4</v>
      </c>
      <c r="N212" s="9">
        <v>4</v>
      </c>
      <c r="O212" s="9" t="s">
        <v>38</v>
      </c>
      <c r="P212" s="9">
        <v>2878</v>
      </c>
      <c r="Q212" s="9">
        <v>10019</v>
      </c>
      <c r="R212" s="9">
        <v>1989</v>
      </c>
      <c r="S212" s="9">
        <v>2</v>
      </c>
      <c r="T212" s="9" t="s">
        <v>39</v>
      </c>
    </row>
    <row r="213" spans="12:20" x14ac:dyDescent="0.15">
      <c r="L213" s="28">
        <v>520000</v>
      </c>
      <c r="M213" s="28">
        <v>3</v>
      </c>
      <c r="N213" s="28">
        <v>4</v>
      </c>
      <c r="O213" s="28" t="s">
        <v>309</v>
      </c>
      <c r="P213" s="28">
        <v>2792</v>
      </c>
      <c r="Q213" s="28">
        <v>10019</v>
      </c>
      <c r="R213" s="28">
        <v>2003</v>
      </c>
      <c r="S213" s="28">
        <v>2</v>
      </c>
      <c r="T213" s="28" t="s">
        <v>39</v>
      </c>
    </row>
    <row r="214" spans="12:20" x14ac:dyDescent="0.15">
      <c r="L214" s="9">
        <v>405000</v>
      </c>
      <c r="M214" s="9">
        <v>4</v>
      </c>
      <c r="N214" s="9">
        <v>4</v>
      </c>
      <c r="O214" s="9" t="s">
        <v>38</v>
      </c>
      <c r="P214" s="9">
        <v>2712</v>
      </c>
      <c r="Q214" s="9">
        <v>10454</v>
      </c>
      <c r="R214" s="9">
        <v>1989</v>
      </c>
      <c r="S214" s="9">
        <v>2</v>
      </c>
      <c r="T214" s="9" t="s">
        <v>39</v>
      </c>
    </row>
    <row r="215" spans="12:20" x14ac:dyDescent="0.15">
      <c r="L215" s="28">
        <v>845000</v>
      </c>
      <c r="M215" s="28">
        <v>3</v>
      </c>
      <c r="N215" s="28">
        <v>4</v>
      </c>
      <c r="O215" s="28" t="s">
        <v>47</v>
      </c>
      <c r="P215" s="28">
        <v>3635</v>
      </c>
      <c r="Q215" s="28">
        <v>10803</v>
      </c>
      <c r="R215" s="28">
        <v>2013</v>
      </c>
      <c r="S215" s="28">
        <v>2</v>
      </c>
      <c r="T215" s="28" t="s">
        <v>39</v>
      </c>
    </row>
    <row r="216" spans="12:20" x14ac:dyDescent="0.15">
      <c r="L216" s="9">
        <v>439900</v>
      </c>
      <c r="M216" s="9">
        <v>4</v>
      </c>
      <c r="N216" s="9">
        <v>4</v>
      </c>
      <c r="O216" s="9" t="s">
        <v>57</v>
      </c>
      <c r="P216" s="9">
        <v>2964</v>
      </c>
      <c r="Q216" s="9">
        <v>11238</v>
      </c>
      <c r="R216" s="9">
        <v>1978</v>
      </c>
      <c r="S216" s="9">
        <v>2</v>
      </c>
      <c r="T216" s="9" t="s">
        <v>39</v>
      </c>
    </row>
    <row r="217" spans="12:20" x14ac:dyDescent="0.15">
      <c r="L217" s="28">
        <v>409500</v>
      </c>
      <c r="M217" s="28">
        <v>4</v>
      </c>
      <c r="N217" s="28">
        <v>4</v>
      </c>
      <c r="O217" s="28" t="s">
        <v>309</v>
      </c>
      <c r="P217" s="28">
        <v>2864</v>
      </c>
      <c r="Q217" s="28">
        <v>11413</v>
      </c>
      <c r="R217" s="28">
        <v>1979</v>
      </c>
      <c r="S217" s="28">
        <v>2</v>
      </c>
      <c r="T217" s="28" t="s">
        <v>39</v>
      </c>
    </row>
    <row r="218" spans="12:20" x14ac:dyDescent="0.15">
      <c r="L218" s="9">
        <v>387950</v>
      </c>
      <c r="M218" s="9">
        <v>5</v>
      </c>
      <c r="N218" s="9">
        <v>4</v>
      </c>
      <c r="O218" s="9" t="s">
        <v>309</v>
      </c>
      <c r="P218" s="9">
        <v>2410</v>
      </c>
      <c r="Q218" s="9">
        <v>11761</v>
      </c>
      <c r="R218" s="9">
        <v>1985</v>
      </c>
      <c r="S218" s="9">
        <v>2</v>
      </c>
      <c r="T218" s="9" t="s">
        <v>39</v>
      </c>
    </row>
    <row r="219" spans="12:20" x14ac:dyDescent="0.15">
      <c r="L219" s="28">
        <v>339900</v>
      </c>
      <c r="M219" s="28">
        <v>4</v>
      </c>
      <c r="N219" s="28">
        <v>4</v>
      </c>
      <c r="O219" s="28" t="s">
        <v>309</v>
      </c>
      <c r="P219" s="28">
        <v>2828</v>
      </c>
      <c r="Q219" s="28">
        <v>12197</v>
      </c>
      <c r="R219" s="28">
        <v>1983</v>
      </c>
      <c r="S219" s="28">
        <v>2</v>
      </c>
      <c r="T219" s="28" t="s">
        <v>39</v>
      </c>
    </row>
    <row r="220" spans="12:20" x14ac:dyDescent="0.15">
      <c r="L220" s="9">
        <v>539885</v>
      </c>
      <c r="M220" s="9">
        <v>3</v>
      </c>
      <c r="N220" s="9">
        <v>4</v>
      </c>
      <c r="O220" s="9" t="s">
        <v>47</v>
      </c>
      <c r="P220" s="9">
        <v>2735</v>
      </c>
      <c r="Q220" s="9">
        <v>12415</v>
      </c>
      <c r="R220" s="9">
        <v>2008</v>
      </c>
      <c r="S220" s="9">
        <v>2</v>
      </c>
      <c r="T220" s="9" t="s">
        <v>39</v>
      </c>
    </row>
    <row r="221" spans="12:20" x14ac:dyDescent="0.15">
      <c r="L221" s="28">
        <v>345000</v>
      </c>
      <c r="M221" s="28">
        <v>4</v>
      </c>
      <c r="N221" s="28">
        <v>4</v>
      </c>
      <c r="O221" s="28" t="s">
        <v>47</v>
      </c>
      <c r="P221" s="28">
        <v>2872</v>
      </c>
      <c r="Q221" s="28">
        <v>13024</v>
      </c>
      <c r="R221" s="28">
        <v>1965</v>
      </c>
      <c r="S221" s="28">
        <v>2</v>
      </c>
      <c r="T221" s="28" t="s">
        <v>39</v>
      </c>
    </row>
    <row r="222" spans="12:20" x14ac:dyDescent="0.15">
      <c r="L222" s="9">
        <v>265000</v>
      </c>
      <c r="M222" s="9">
        <v>5</v>
      </c>
      <c r="N222" s="9">
        <v>4</v>
      </c>
      <c r="O222" s="9" t="s">
        <v>765</v>
      </c>
      <c r="P222" s="9">
        <v>2154</v>
      </c>
      <c r="Q222" s="9">
        <v>13068</v>
      </c>
      <c r="R222" s="9">
        <v>1993</v>
      </c>
      <c r="S222" s="9">
        <v>2</v>
      </c>
      <c r="T222" s="9" t="s">
        <v>39</v>
      </c>
    </row>
    <row r="223" spans="12:20" x14ac:dyDescent="0.15">
      <c r="L223" s="28">
        <v>374900</v>
      </c>
      <c r="M223" s="28">
        <v>4</v>
      </c>
      <c r="N223" s="28">
        <v>4</v>
      </c>
      <c r="O223" s="28" t="s">
        <v>309</v>
      </c>
      <c r="P223" s="28">
        <v>2538</v>
      </c>
      <c r="Q223" s="28">
        <v>13199</v>
      </c>
      <c r="R223" s="28">
        <v>1978</v>
      </c>
      <c r="S223" s="28">
        <v>2</v>
      </c>
      <c r="T223" s="28" t="s">
        <v>39</v>
      </c>
    </row>
    <row r="224" spans="12:20" x14ac:dyDescent="0.15">
      <c r="L224" s="9">
        <v>389900</v>
      </c>
      <c r="M224" s="9">
        <v>5</v>
      </c>
      <c r="N224" s="9">
        <v>4</v>
      </c>
      <c r="O224" s="9" t="s">
        <v>47</v>
      </c>
      <c r="P224" s="9">
        <v>2908</v>
      </c>
      <c r="Q224" s="9">
        <v>14375</v>
      </c>
      <c r="R224" s="9">
        <v>1967</v>
      </c>
      <c r="S224" s="9">
        <v>2</v>
      </c>
      <c r="T224" s="9" t="s">
        <v>39</v>
      </c>
    </row>
    <row r="225" spans="12:20" x14ac:dyDescent="0.15">
      <c r="L225" s="28">
        <v>434900</v>
      </c>
      <c r="M225" s="28">
        <v>5</v>
      </c>
      <c r="N225" s="28">
        <v>4</v>
      </c>
      <c r="O225" s="28" t="s">
        <v>57</v>
      </c>
      <c r="P225" s="28">
        <v>3057</v>
      </c>
      <c r="Q225" s="28">
        <v>14462</v>
      </c>
      <c r="R225" s="28">
        <v>1978</v>
      </c>
      <c r="S225" s="28">
        <v>2</v>
      </c>
      <c r="T225" s="28" t="s">
        <v>39</v>
      </c>
    </row>
    <row r="226" spans="12:20" x14ac:dyDescent="0.15">
      <c r="L226" s="9">
        <v>395000</v>
      </c>
      <c r="M226" s="9">
        <v>4</v>
      </c>
      <c r="N226" s="9">
        <v>4</v>
      </c>
      <c r="O226" s="9" t="s">
        <v>309</v>
      </c>
      <c r="P226" s="9">
        <v>2722</v>
      </c>
      <c r="Q226" s="9">
        <v>15682</v>
      </c>
      <c r="R226" s="9">
        <v>1983</v>
      </c>
      <c r="S226" s="9">
        <v>2</v>
      </c>
      <c r="T226" s="9" t="s">
        <v>39</v>
      </c>
    </row>
    <row r="227" spans="12:20" x14ac:dyDescent="0.15">
      <c r="L227" s="28">
        <v>520000</v>
      </c>
      <c r="M227" s="28">
        <v>4</v>
      </c>
      <c r="N227" s="28">
        <v>4</v>
      </c>
      <c r="O227" s="28" t="s">
        <v>309</v>
      </c>
      <c r="P227" s="28">
        <v>3085</v>
      </c>
      <c r="Q227" s="28">
        <v>16683</v>
      </c>
      <c r="R227" s="28">
        <v>1978</v>
      </c>
      <c r="S227" s="28">
        <v>2</v>
      </c>
      <c r="T227" s="28" t="s">
        <v>39</v>
      </c>
    </row>
    <row r="228" spans="12:20" x14ac:dyDescent="0.15">
      <c r="L228" s="9">
        <v>444900</v>
      </c>
      <c r="M228" s="9">
        <v>4</v>
      </c>
      <c r="N228" s="9">
        <v>4</v>
      </c>
      <c r="O228" s="9" t="s">
        <v>309</v>
      </c>
      <c r="P228" s="9">
        <v>2754</v>
      </c>
      <c r="Q228" s="9">
        <v>16814</v>
      </c>
      <c r="R228" s="9">
        <v>1975</v>
      </c>
      <c r="S228" s="9">
        <v>2</v>
      </c>
      <c r="T228" s="9" t="s">
        <v>39</v>
      </c>
    </row>
    <row r="229" spans="12:20" x14ac:dyDescent="0.15">
      <c r="L229" s="28">
        <v>425000</v>
      </c>
      <c r="M229" s="28">
        <v>4</v>
      </c>
      <c r="N229" s="28">
        <v>4</v>
      </c>
      <c r="O229" s="28" t="s">
        <v>38</v>
      </c>
      <c r="P229" s="28">
        <v>2818</v>
      </c>
      <c r="Q229" s="28">
        <v>19602</v>
      </c>
      <c r="R229" s="28">
        <v>1991</v>
      </c>
      <c r="S229" s="28">
        <v>2</v>
      </c>
      <c r="T229" s="28" t="s">
        <v>39</v>
      </c>
    </row>
    <row r="230" spans="12:20" x14ac:dyDescent="0.15">
      <c r="L230" s="9">
        <v>570000</v>
      </c>
      <c r="M230" s="9">
        <v>5</v>
      </c>
      <c r="N230" s="9">
        <v>4</v>
      </c>
      <c r="O230" s="9" t="s">
        <v>309</v>
      </c>
      <c r="P230" s="9">
        <v>3465</v>
      </c>
      <c r="Q230" s="9">
        <v>20038</v>
      </c>
      <c r="R230" s="9">
        <v>1990</v>
      </c>
      <c r="S230" s="9">
        <v>2</v>
      </c>
      <c r="T230" s="9" t="s">
        <v>39</v>
      </c>
    </row>
    <row r="231" spans="12:20" x14ac:dyDescent="0.15">
      <c r="L231" s="28">
        <v>537900</v>
      </c>
      <c r="M231" s="28">
        <v>4</v>
      </c>
      <c r="N231" s="28">
        <v>4</v>
      </c>
      <c r="O231" s="28" t="s">
        <v>47</v>
      </c>
      <c r="P231" s="28">
        <v>3310</v>
      </c>
      <c r="Q231" s="28">
        <v>20822</v>
      </c>
      <c r="R231" s="28">
        <v>1981</v>
      </c>
      <c r="S231" s="28">
        <v>2</v>
      </c>
      <c r="T231" s="28" t="s">
        <v>39</v>
      </c>
    </row>
    <row r="232" spans="12:20" x14ac:dyDescent="0.15">
      <c r="L232" s="9">
        <v>419500</v>
      </c>
      <c r="M232" s="9">
        <v>4</v>
      </c>
      <c r="N232" s="9">
        <v>4</v>
      </c>
      <c r="O232" s="9" t="s">
        <v>38</v>
      </c>
      <c r="P232" s="9">
        <v>2453</v>
      </c>
      <c r="Q232" s="9">
        <v>21344</v>
      </c>
      <c r="R232" s="9">
        <v>2008</v>
      </c>
      <c r="S232" s="9">
        <v>2</v>
      </c>
      <c r="T232" s="9" t="s">
        <v>39</v>
      </c>
    </row>
    <row r="233" spans="12:20" x14ac:dyDescent="0.15">
      <c r="L233" s="28">
        <v>450000</v>
      </c>
      <c r="M233" s="28">
        <v>3</v>
      </c>
      <c r="N233" s="28">
        <v>4</v>
      </c>
      <c r="O233" s="28" t="s">
        <v>57</v>
      </c>
      <c r="P233" s="28">
        <v>3044</v>
      </c>
      <c r="Q233" s="28">
        <v>22216</v>
      </c>
      <c r="R233" s="28">
        <v>1981</v>
      </c>
      <c r="S233" s="28">
        <v>2</v>
      </c>
      <c r="T233" s="28" t="s">
        <v>39</v>
      </c>
    </row>
    <row r="234" spans="12:20" x14ac:dyDescent="0.15">
      <c r="L234" s="9">
        <v>425000</v>
      </c>
      <c r="M234" s="9">
        <v>4</v>
      </c>
      <c r="N234" s="9">
        <v>4</v>
      </c>
      <c r="O234" s="9" t="s">
        <v>309</v>
      </c>
      <c r="P234" s="9">
        <v>2438</v>
      </c>
      <c r="Q234" s="9">
        <v>22216</v>
      </c>
      <c r="R234" s="9">
        <v>1986</v>
      </c>
      <c r="S234" s="9">
        <v>2</v>
      </c>
      <c r="T234" s="9" t="s">
        <v>39</v>
      </c>
    </row>
    <row r="235" spans="12:20" x14ac:dyDescent="0.15">
      <c r="L235" s="28">
        <v>479900</v>
      </c>
      <c r="M235" s="28">
        <v>4</v>
      </c>
      <c r="N235" s="28">
        <v>4</v>
      </c>
      <c r="O235" s="28" t="s">
        <v>309</v>
      </c>
      <c r="P235" s="28">
        <v>3110</v>
      </c>
      <c r="Q235" s="28">
        <v>22695</v>
      </c>
      <c r="R235" s="28">
        <v>1978</v>
      </c>
      <c r="S235" s="28">
        <v>2</v>
      </c>
      <c r="T235" s="28" t="s">
        <v>39</v>
      </c>
    </row>
    <row r="236" spans="12:20" x14ac:dyDescent="0.15">
      <c r="L236" s="9">
        <v>474900</v>
      </c>
      <c r="M236" s="9">
        <v>4</v>
      </c>
      <c r="N236" s="9">
        <v>4</v>
      </c>
      <c r="O236" s="9" t="s">
        <v>57</v>
      </c>
      <c r="P236" s="9">
        <v>2957</v>
      </c>
      <c r="Q236" s="9">
        <v>26572</v>
      </c>
      <c r="R236" s="9">
        <v>1975</v>
      </c>
      <c r="S236" s="9">
        <v>2</v>
      </c>
      <c r="T236" s="9" t="s">
        <v>39</v>
      </c>
    </row>
    <row r="237" spans="12:20" x14ac:dyDescent="0.15">
      <c r="L237" s="28">
        <v>375000</v>
      </c>
      <c r="M237" s="28">
        <v>4</v>
      </c>
      <c r="N237" s="28">
        <v>4</v>
      </c>
      <c r="O237" s="28" t="s">
        <v>38</v>
      </c>
      <c r="P237" s="28">
        <v>2608</v>
      </c>
      <c r="Q237" s="28">
        <v>31102</v>
      </c>
      <c r="R237" s="28">
        <v>1980</v>
      </c>
      <c r="S237" s="28">
        <v>2</v>
      </c>
      <c r="T237" s="28" t="s">
        <v>39</v>
      </c>
    </row>
    <row r="238" spans="12:20" x14ac:dyDescent="0.15">
      <c r="L238" s="9">
        <v>575000</v>
      </c>
      <c r="M238" s="9">
        <v>4</v>
      </c>
      <c r="N238" s="9">
        <v>4</v>
      </c>
      <c r="O238" s="9" t="s">
        <v>47</v>
      </c>
      <c r="P238" s="9">
        <v>2930</v>
      </c>
      <c r="Q238" s="9">
        <v>31712</v>
      </c>
      <c r="R238" s="9">
        <v>1968</v>
      </c>
      <c r="S238" s="9">
        <v>2</v>
      </c>
      <c r="T238" s="9" t="s">
        <v>39</v>
      </c>
    </row>
    <row r="239" spans="12:20" x14ac:dyDescent="0.15">
      <c r="L239" s="28">
        <v>362750</v>
      </c>
      <c r="M239" s="28">
        <v>3</v>
      </c>
      <c r="N239" s="28">
        <v>4</v>
      </c>
      <c r="O239" s="28" t="s">
        <v>57</v>
      </c>
      <c r="P239" s="28">
        <v>2128</v>
      </c>
      <c r="Q239" s="28">
        <v>34412</v>
      </c>
      <c r="R239" s="28">
        <v>1974</v>
      </c>
      <c r="S239" s="28">
        <v>2</v>
      </c>
      <c r="T239" s="28" t="s">
        <v>39</v>
      </c>
    </row>
    <row r="240" spans="12:20" x14ac:dyDescent="0.15">
      <c r="L240" s="9">
        <v>609000</v>
      </c>
      <c r="M240" s="9">
        <v>4</v>
      </c>
      <c r="N240" s="9">
        <v>4</v>
      </c>
      <c r="O240" s="9" t="s">
        <v>57</v>
      </c>
      <c r="P240" s="9">
        <v>3356</v>
      </c>
      <c r="Q240" s="9">
        <v>35719</v>
      </c>
      <c r="R240" s="9">
        <v>1977</v>
      </c>
      <c r="S240" s="9">
        <v>2</v>
      </c>
      <c r="T240" s="9" t="s">
        <v>39</v>
      </c>
    </row>
    <row r="241" spans="12:20" x14ac:dyDescent="0.15">
      <c r="L241" s="28">
        <v>649900</v>
      </c>
      <c r="M241" s="28">
        <v>4</v>
      </c>
      <c r="N241" s="28">
        <v>4</v>
      </c>
      <c r="O241" s="28" t="s">
        <v>47</v>
      </c>
      <c r="P241" s="28">
        <v>2968</v>
      </c>
      <c r="Q241" s="28">
        <v>7144</v>
      </c>
      <c r="R241" s="28">
        <v>2014</v>
      </c>
      <c r="S241" s="28">
        <v>3</v>
      </c>
      <c r="T241" s="28" t="s">
        <v>39</v>
      </c>
    </row>
    <row r="242" spans="12:20" x14ac:dyDescent="0.15">
      <c r="L242" s="9">
        <v>599900</v>
      </c>
      <c r="M242" s="9">
        <v>4</v>
      </c>
      <c r="N242" s="9">
        <v>4</v>
      </c>
      <c r="O242" s="9" t="s">
        <v>47</v>
      </c>
      <c r="P242" s="9">
        <v>2687</v>
      </c>
      <c r="Q242" s="9">
        <v>7492</v>
      </c>
      <c r="R242" s="9">
        <v>2015</v>
      </c>
      <c r="S242" s="9">
        <v>3</v>
      </c>
      <c r="T242" s="9" t="s">
        <v>39</v>
      </c>
    </row>
    <row r="243" spans="12:20" x14ac:dyDescent="0.15">
      <c r="L243" s="28">
        <v>575000</v>
      </c>
      <c r="M243" s="28">
        <v>4</v>
      </c>
      <c r="N243" s="28">
        <v>4</v>
      </c>
      <c r="O243" s="28" t="s">
        <v>309</v>
      </c>
      <c r="P243" s="28">
        <v>4534</v>
      </c>
      <c r="Q243" s="28">
        <v>10454</v>
      </c>
      <c r="R243" s="28">
        <v>1999</v>
      </c>
      <c r="S243" s="28">
        <v>3</v>
      </c>
      <c r="T243" s="28" t="s">
        <v>39</v>
      </c>
    </row>
    <row r="244" spans="12:20" x14ac:dyDescent="0.15">
      <c r="L244" s="9">
        <v>579900</v>
      </c>
      <c r="M244" s="9">
        <v>3</v>
      </c>
      <c r="N244" s="9">
        <v>4</v>
      </c>
      <c r="O244" s="9" t="s">
        <v>309</v>
      </c>
      <c r="P244" s="9">
        <v>3172</v>
      </c>
      <c r="Q244" s="9">
        <v>10454</v>
      </c>
      <c r="R244" s="9">
        <v>2004</v>
      </c>
      <c r="S244" s="9">
        <v>3</v>
      </c>
      <c r="T244" s="9" t="s">
        <v>39</v>
      </c>
    </row>
    <row r="245" spans="12:20" x14ac:dyDescent="0.15">
      <c r="L245" s="28">
        <v>399900</v>
      </c>
      <c r="M245" s="28">
        <v>4</v>
      </c>
      <c r="N245" s="28">
        <v>4</v>
      </c>
      <c r="O245" s="28" t="s">
        <v>309</v>
      </c>
      <c r="P245" s="28">
        <v>2953</v>
      </c>
      <c r="Q245" s="28">
        <v>13939</v>
      </c>
      <c r="R245" s="28">
        <v>1986</v>
      </c>
      <c r="S245" s="28">
        <v>3</v>
      </c>
      <c r="T245" s="28" t="s">
        <v>39</v>
      </c>
    </row>
    <row r="246" spans="12:20" x14ac:dyDescent="0.15">
      <c r="L246" s="9">
        <v>549900</v>
      </c>
      <c r="M246" s="9">
        <v>5</v>
      </c>
      <c r="N246" s="9">
        <v>4</v>
      </c>
      <c r="O246" s="9" t="s">
        <v>47</v>
      </c>
      <c r="P246" s="9">
        <v>3180</v>
      </c>
      <c r="Q246" s="9">
        <v>13939</v>
      </c>
      <c r="R246" s="9">
        <v>1990</v>
      </c>
      <c r="S246" s="9">
        <v>3</v>
      </c>
      <c r="T246" s="9" t="s">
        <v>39</v>
      </c>
    </row>
    <row r="247" spans="12:20" x14ac:dyDescent="0.15">
      <c r="L247" s="28">
        <v>589000</v>
      </c>
      <c r="M247" s="28">
        <v>4</v>
      </c>
      <c r="N247" s="28">
        <v>4</v>
      </c>
      <c r="O247" s="28" t="s">
        <v>38</v>
      </c>
      <c r="P247" s="28">
        <v>4226</v>
      </c>
      <c r="Q247" s="28">
        <v>13939</v>
      </c>
      <c r="R247" s="28">
        <v>2006</v>
      </c>
      <c r="S247" s="28">
        <v>3</v>
      </c>
      <c r="T247" s="28" t="s">
        <v>39</v>
      </c>
    </row>
    <row r="248" spans="12:20" x14ac:dyDescent="0.15">
      <c r="L248" s="9">
        <v>374900</v>
      </c>
      <c r="M248" s="9">
        <v>4</v>
      </c>
      <c r="N248" s="9">
        <v>4</v>
      </c>
      <c r="O248" s="9" t="s">
        <v>38</v>
      </c>
      <c r="P248" s="9">
        <v>2784</v>
      </c>
      <c r="Q248" s="9">
        <v>16553</v>
      </c>
      <c r="R248" s="9">
        <v>1986</v>
      </c>
      <c r="S248" s="9">
        <v>3</v>
      </c>
      <c r="T248" s="9" t="s">
        <v>39</v>
      </c>
    </row>
    <row r="249" spans="12:20" x14ac:dyDescent="0.15">
      <c r="L249" s="28">
        <v>519900</v>
      </c>
      <c r="M249" s="28">
        <v>4</v>
      </c>
      <c r="N249" s="28">
        <v>4</v>
      </c>
      <c r="O249" s="28" t="s">
        <v>309</v>
      </c>
      <c r="P249" s="28">
        <v>2784</v>
      </c>
      <c r="Q249" s="28">
        <v>16553</v>
      </c>
      <c r="R249" s="28">
        <v>1997</v>
      </c>
      <c r="S249" s="28">
        <v>3</v>
      </c>
      <c r="T249" s="28" t="s">
        <v>39</v>
      </c>
    </row>
    <row r="250" spans="12:20" x14ac:dyDescent="0.15">
      <c r="L250" s="9">
        <v>587000</v>
      </c>
      <c r="M250" s="9">
        <v>4</v>
      </c>
      <c r="N250" s="9">
        <v>4</v>
      </c>
      <c r="O250" s="9" t="s">
        <v>309</v>
      </c>
      <c r="P250" s="9">
        <v>2990</v>
      </c>
      <c r="Q250" s="9">
        <v>17424</v>
      </c>
      <c r="R250" s="9">
        <v>1987</v>
      </c>
      <c r="S250" s="9">
        <v>3</v>
      </c>
      <c r="T250" s="9" t="s">
        <v>39</v>
      </c>
    </row>
    <row r="251" spans="12:20" x14ac:dyDescent="0.15">
      <c r="L251" s="28">
        <v>424900</v>
      </c>
      <c r="M251" s="28">
        <v>5</v>
      </c>
      <c r="N251" s="28">
        <v>4</v>
      </c>
      <c r="O251" s="28" t="s">
        <v>38</v>
      </c>
      <c r="P251" s="28">
        <v>3428</v>
      </c>
      <c r="Q251" s="28">
        <v>17424</v>
      </c>
      <c r="R251" s="28">
        <v>1999</v>
      </c>
      <c r="S251" s="28">
        <v>3</v>
      </c>
      <c r="T251" s="28" t="s">
        <v>39</v>
      </c>
    </row>
    <row r="252" spans="12:20" x14ac:dyDescent="0.15">
      <c r="L252" s="9">
        <v>575000</v>
      </c>
      <c r="M252" s="9">
        <v>4</v>
      </c>
      <c r="N252" s="9">
        <v>4</v>
      </c>
      <c r="O252" s="9" t="s">
        <v>309</v>
      </c>
      <c r="P252" s="9">
        <v>3509</v>
      </c>
      <c r="Q252" s="9">
        <v>17860</v>
      </c>
      <c r="R252" s="9">
        <v>1989</v>
      </c>
      <c r="S252" s="9">
        <v>3</v>
      </c>
      <c r="T252" s="9" t="s">
        <v>39</v>
      </c>
    </row>
    <row r="253" spans="12:20" x14ac:dyDescent="0.15">
      <c r="L253" s="28">
        <v>599000</v>
      </c>
      <c r="M253" s="28">
        <v>5</v>
      </c>
      <c r="N253" s="28">
        <v>4</v>
      </c>
      <c r="O253" s="28" t="s">
        <v>309</v>
      </c>
      <c r="P253" s="28">
        <v>3352</v>
      </c>
      <c r="Q253" s="28">
        <v>21301</v>
      </c>
      <c r="R253" s="28">
        <v>1978</v>
      </c>
      <c r="S253" s="28">
        <v>3</v>
      </c>
      <c r="T253" s="28" t="s">
        <v>39</v>
      </c>
    </row>
    <row r="254" spans="12:20" x14ac:dyDescent="0.15">
      <c r="L254" s="9">
        <v>925000</v>
      </c>
      <c r="M254" s="9">
        <v>6</v>
      </c>
      <c r="N254" s="9">
        <v>4</v>
      </c>
      <c r="O254" s="9" t="s">
        <v>47</v>
      </c>
      <c r="P254" s="9">
        <v>3617</v>
      </c>
      <c r="Q254" s="9">
        <v>46609</v>
      </c>
      <c r="R254" s="9">
        <v>1984</v>
      </c>
      <c r="S254" s="9">
        <v>3</v>
      </c>
      <c r="T254" s="9" t="s">
        <v>39</v>
      </c>
    </row>
    <row r="255" spans="12:20" x14ac:dyDescent="0.15">
      <c r="L255" s="28">
        <v>398500</v>
      </c>
      <c r="M255" s="28">
        <v>4</v>
      </c>
      <c r="N255" s="28">
        <v>4</v>
      </c>
      <c r="O255" s="28" t="s">
        <v>38</v>
      </c>
      <c r="P255" s="28">
        <v>2907</v>
      </c>
      <c r="Q255" s="28">
        <v>16988</v>
      </c>
      <c r="R255" s="28">
        <v>1986</v>
      </c>
      <c r="S255" s="28">
        <v>4</v>
      </c>
      <c r="T255" s="28" t="s">
        <v>39</v>
      </c>
    </row>
    <row r="256" spans="12:20" x14ac:dyDescent="0.15">
      <c r="L256" s="9">
        <v>419000</v>
      </c>
      <c r="M256" s="9">
        <v>4</v>
      </c>
      <c r="N256" s="9">
        <v>4</v>
      </c>
      <c r="O256" s="9" t="s">
        <v>38</v>
      </c>
      <c r="P256" s="9">
        <v>3200</v>
      </c>
      <c r="Q256" s="9">
        <v>44867</v>
      </c>
      <c r="R256" s="9">
        <v>1985</v>
      </c>
      <c r="S256" s="9">
        <v>4</v>
      </c>
      <c r="T256" s="9" t="s">
        <v>39</v>
      </c>
    </row>
    <row r="257" spans="12:20" x14ac:dyDescent="0.15">
      <c r="L257" s="28">
        <v>459000</v>
      </c>
      <c r="M257" s="28">
        <v>4</v>
      </c>
      <c r="N257" s="28">
        <v>4</v>
      </c>
      <c r="O257" s="28" t="s">
        <v>309</v>
      </c>
      <c r="P257" s="28">
        <v>2283</v>
      </c>
      <c r="Q257" s="28">
        <v>18295</v>
      </c>
      <c r="R257" s="28">
        <v>1984</v>
      </c>
      <c r="S257" s="28">
        <v>5</v>
      </c>
      <c r="T257" s="28" t="s">
        <v>39</v>
      </c>
    </row>
    <row r="258" spans="12:20" x14ac:dyDescent="0.15">
      <c r="L258" s="9">
        <v>549900</v>
      </c>
      <c r="M258" s="9">
        <v>4</v>
      </c>
      <c r="N258" s="9">
        <v>4</v>
      </c>
      <c r="O258" s="9" t="s">
        <v>38</v>
      </c>
      <c r="P258" s="9">
        <v>2828</v>
      </c>
      <c r="Q258" s="9">
        <v>295772</v>
      </c>
      <c r="R258" s="9">
        <v>1971</v>
      </c>
      <c r="S258" s="9">
        <v>3</v>
      </c>
      <c r="T258" s="9"/>
    </row>
    <row r="259" spans="12:20" x14ac:dyDescent="0.15">
      <c r="L259" s="28">
        <v>474800</v>
      </c>
      <c r="M259" s="28">
        <v>5</v>
      </c>
      <c r="N259" s="28">
        <v>5</v>
      </c>
      <c r="O259" s="28" t="s">
        <v>309</v>
      </c>
      <c r="P259" s="28">
        <v>3272</v>
      </c>
      <c r="Q259" s="28">
        <v>14985</v>
      </c>
      <c r="R259" s="28">
        <v>1963</v>
      </c>
      <c r="S259" s="28">
        <v>2</v>
      </c>
      <c r="T259" s="28" t="s">
        <v>39</v>
      </c>
    </row>
    <row r="260" spans="12:20" x14ac:dyDescent="0.15">
      <c r="L260" s="9">
        <v>510000</v>
      </c>
      <c r="M260" s="9">
        <v>4</v>
      </c>
      <c r="N260" s="9">
        <v>5</v>
      </c>
      <c r="O260" s="9" t="s">
        <v>309</v>
      </c>
      <c r="P260" s="9">
        <v>2664</v>
      </c>
      <c r="Q260" s="9">
        <v>15682</v>
      </c>
      <c r="R260" s="9">
        <v>1990</v>
      </c>
      <c r="S260" s="9">
        <v>2</v>
      </c>
      <c r="T260" s="9" t="s">
        <v>39</v>
      </c>
    </row>
    <row r="261" spans="12:20" x14ac:dyDescent="0.15">
      <c r="L261" s="28">
        <v>524900</v>
      </c>
      <c r="M261" s="28">
        <v>4</v>
      </c>
      <c r="N261" s="28">
        <v>5</v>
      </c>
      <c r="O261" s="28" t="s">
        <v>309</v>
      </c>
      <c r="P261" s="28">
        <v>2950</v>
      </c>
      <c r="Q261" s="28">
        <v>16988</v>
      </c>
      <c r="R261" s="28">
        <v>1983</v>
      </c>
      <c r="S261" s="28">
        <v>2</v>
      </c>
      <c r="T261" s="28" t="s">
        <v>39</v>
      </c>
    </row>
    <row r="262" spans="12:20" x14ac:dyDescent="0.15">
      <c r="L262" s="9">
        <v>579900</v>
      </c>
      <c r="M262" s="9">
        <v>5</v>
      </c>
      <c r="N262" s="9">
        <v>5</v>
      </c>
      <c r="O262" s="9" t="s">
        <v>57</v>
      </c>
      <c r="P262" s="9">
        <v>3378</v>
      </c>
      <c r="Q262" s="9">
        <v>66560</v>
      </c>
      <c r="R262" s="9">
        <v>1970</v>
      </c>
      <c r="S262" s="9">
        <v>2</v>
      </c>
      <c r="T262" s="9" t="s">
        <v>39</v>
      </c>
    </row>
    <row r="263" spans="12:20" x14ac:dyDescent="0.15">
      <c r="L263" s="28">
        <v>849000</v>
      </c>
      <c r="M263" s="28">
        <v>4</v>
      </c>
      <c r="N263" s="28">
        <v>5</v>
      </c>
      <c r="O263" s="28" t="s">
        <v>47</v>
      </c>
      <c r="P263" s="28">
        <v>4298</v>
      </c>
      <c r="Q263" s="28">
        <v>75794</v>
      </c>
      <c r="R263" s="28">
        <v>1975</v>
      </c>
      <c r="S263" s="28">
        <v>2</v>
      </c>
      <c r="T263" s="28" t="s">
        <v>39</v>
      </c>
    </row>
    <row r="264" spans="12:20" x14ac:dyDescent="0.15">
      <c r="L264" s="9">
        <v>954000</v>
      </c>
      <c r="M264" s="9">
        <v>4</v>
      </c>
      <c r="N264" s="9">
        <v>5</v>
      </c>
      <c r="O264" s="9" t="s">
        <v>47</v>
      </c>
      <c r="P264" s="9">
        <v>4250</v>
      </c>
      <c r="Q264" s="9">
        <v>9148</v>
      </c>
      <c r="R264" s="9">
        <v>2015</v>
      </c>
      <c r="S264" s="9">
        <v>3</v>
      </c>
      <c r="T264" s="9" t="s">
        <v>39</v>
      </c>
    </row>
    <row r="265" spans="12:20" x14ac:dyDescent="0.15">
      <c r="L265" s="28">
        <v>954000</v>
      </c>
      <c r="M265" s="28">
        <v>4</v>
      </c>
      <c r="N265" s="28">
        <v>5</v>
      </c>
      <c r="O265" s="28" t="s">
        <v>47</v>
      </c>
      <c r="P265" s="28">
        <v>4250</v>
      </c>
      <c r="Q265" s="28">
        <v>9148</v>
      </c>
      <c r="R265" s="28">
        <v>2015</v>
      </c>
      <c r="S265" s="28">
        <v>3</v>
      </c>
      <c r="T265" s="28" t="s">
        <v>39</v>
      </c>
    </row>
    <row r="266" spans="12:20" x14ac:dyDescent="0.15">
      <c r="L266" s="9">
        <v>510000</v>
      </c>
      <c r="M266" s="9">
        <v>5</v>
      </c>
      <c r="N266" s="9">
        <v>5</v>
      </c>
      <c r="O266" s="9" t="s">
        <v>309</v>
      </c>
      <c r="P266" s="9">
        <v>3186</v>
      </c>
      <c r="Q266" s="9">
        <v>10019</v>
      </c>
      <c r="R266" s="9">
        <v>1999</v>
      </c>
      <c r="S266" s="9">
        <v>3</v>
      </c>
      <c r="T266" s="9" t="s">
        <v>39</v>
      </c>
    </row>
    <row r="267" spans="12:20" x14ac:dyDescent="0.15">
      <c r="L267" s="28">
        <v>599900</v>
      </c>
      <c r="M267" s="28">
        <v>4</v>
      </c>
      <c r="N267" s="28">
        <v>5</v>
      </c>
      <c r="O267" s="28" t="s">
        <v>309</v>
      </c>
      <c r="P267" s="28">
        <v>3779</v>
      </c>
      <c r="Q267" s="28">
        <v>10019</v>
      </c>
      <c r="R267" s="28">
        <v>2000</v>
      </c>
      <c r="S267" s="28">
        <v>3</v>
      </c>
      <c r="T267" s="28" t="s">
        <v>39</v>
      </c>
    </row>
    <row r="268" spans="12:20" x14ac:dyDescent="0.15">
      <c r="L268" s="9">
        <v>529900</v>
      </c>
      <c r="M268" s="9">
        <v>4</v>
      </c>
      <c r="N268" s="9">
        <v>5</v>
      </c>
      <c r="O268" s="9" t="s">
        <v>309</v>
      </c>
      <c r="P268" s="9">
        <v>3585</v>
      </c>
      <c r="Q268" s="9">
        <v>13504</v>
      </c>
      <c r="R268" s="9">
        <v>1997</v>
      </c>
      <c r="S268" s="9">
        <v>3</v>
      </c>
      <c r="T268" s="9" t="s">
        <v>39</v>
      </c>
    </row>
    <row r="269" spans="12:20" x14ac:dyDescent="0.15">
      <c r="L269" s="28">
        <v>469000</v>
      </c>
      <c r="M269" s="28">
        <v>5</v>
      </c>
      <c r="N269" s="28">
        <v>5</v>
      </c>
      <c r="O269" s="28" t="s">
        <v>38</v>
      </c>
      <c r="P269" s="28">
        <v>3390</v>
      </c>
      <c r="Q269" s="28">
        <v>14375</v>
      </c>
      <c r="R269" s="28">
        <v>1992</v>
      </c>
      <c r="S269" s="28">
        <v>3</v>
      </c>
      <c r="T269" s="28" t="s">
        <v>39</v>
      </c>
    </row>
    <row r="270" spans="12:20" x14ac:dyDescent="0.15">
      <c r="L270" s="9">
        <v>579000</v>
      </c>
      <c r="M270" s="9">
        <v>4</v>
      </c>
      <c r="N270" s="9">
        <v>5</v>
      </c>
      <c r="O270" s="9" t="s">
        <v>57</v>
      </c>
      <c r="P270" s="9">
        <v>3282</v>
      </c>
      <c r="Q270" s="9">
        <v>14810</v>
      </c>
      <c r="R270" s="9">
        <v>1993</v>
      </c>
      <c r="S270" s="9">
        <v>3</v>
      </c>
      <c r="T270" s="9" t="s">
        <v>39</v>
      </c>
    </row>
    <row r="271" spans="12:20" x14ac:dyDescent="0.15">
      <c r="L271" s="28">
        <v>792000</v>
      </c>
      <c r="M271" s="28">
        <v>4</v>
      </c>
      <c r="N271" s="28">
        <v>5</v>
      </c>
      <c r="O271" s="28" t="s">
        <v>47</v>
      </c>
      <c r="P271" s="28">
        <v>3829</v>
      </c>
      <c r="Q271" s="28">
        <v>14810</v>
      </c>
      <c r="R271" s="28">
        <v>2001</v>
      </c>
      <c r="S271" s="28">
        <v>3</v>
      </c>
      <c r="T271" s="28" t="s">
        <v>39</v>
      </c>
    </row>
    <row r="272" spans="12:20" x14ac:dyDescent="0.15">
      <c r="L272" s="9">
        <v>695900</v>
      </c>
      <c r="M272" s="9">
        <v>5</v>
      </c>
      <c r="N272" s="9">
        <v>5</v>
      </c>
      <c r="O272" s="9" t="s">
        <v>38</v>
      </c>
      <c r="P272" s="9">
        <v>5358</v>
      </c>
      <c r="Q272" s="9">
        <v>14810</v>
      </c>
      <c r="R272" s="9">
        <v>2008</v>
      </c>
      <c r="S272" s="9">
        <v>3</v>
      </c>
      <c r="T272" s="9" t="s">
        <v>39</v>
      </c>
    </row>
    <row r="273" spans="12:20" x14ac:dyDescent="0.15">
      <c r="L273" s="28">
        <v>385000</v>
      </c>
      <c r="M273" s="28">
        <v>4</v>
      </c>
      <c r="N273" s="28">
        <v>5</v>
      </c>
      <c r="O273" s="28" t="s">
        <v>309</v>
      </c>
      <c r="P273" s="28">
        <v>2846</v>
      </c>
      <c r="Q273" s="28">
        <v>15246</v>
      </c>
      <c r="R273" s="28">
        <v>2000</v>
      </c>
      <c r="S273" s="28">
        <v>3</v>
      </c>
      <c r="T273" s="28" t="s">
        <v>39</v>
      </c>
    </row>
    <row r="274" spans="12:20" x14ac:dyDescent="0.15">
      <c r="L274" s="9">
        <v>799000</v>
      </c>
      <c r="M274" s="9">
        <v>4</v>
      </c>
      <c r="N274" s="9">
        <v>5</v>
      </c>
      <c r="O274" s="9" t="s">
        <v>309</v>
      </c>
      <c r="P274" s="9">
        <v>6709</v>
      </c>
      <c r="Q274" s="9">
        <v>15725</v>
      </c>
      <c r="R274" s="9">
        <v>1980</v>
      </c>
      <c r="S274" s="9">
        <v>3</v>
      </c>
      <c r="T274" s="9" t="s">
        <v>39</v>
      </c>
    </row>
    <row r="275" spans="12:20" x14ac:dyDescent="0.15">
      <c r="L275" s="28">
        <v>780000</v>
      </c>
      <c r="M275" s="28">
        <v>4</v>
      </c>
      <c r="N275" s="28">
        <v>5</v>
      </c>
      <c r="O275" s="28" t="s">
        <v>47</v>
      </c>
      <c r="P275" s="28">
        <v>4158</v>
      </c>
      <c r="Q275" s="28">
        <v>16117</v>
      </c>
      <c r="R275" s="28">
        <v>1997</v>
      </c>
      <c r="S275" s="28">
        <v>3</v>
      </c>
      <c r="T275" s="28" t="s">
        <v>39</v>
      </c>
    </row>
    <row r="276" spans="12:20" x14ac:dyDescent="0.15">
      <c r="L276" s="9">
        <v>679900</v>
      </c>
      <c r="M276" s="9">
        <v>4</v>
      </c>
      <c r="N276" s="9">
        <v>5</v>
      </c>
      <c r="O276" s="9" t="s">
        <v>309</v>
      </c>
      <c r="P276" s="9">
        <v>3852</v>
      </c>
      <c r="Q276" s="9">
        <v>16117</v>
      </c>
      <c r="R276" s="9">
        <v>2000</v>
      </c>
      <c r="S276" s="9">
        <v>3</v>
      </c>
      <c r="T276" s="9" t="s">
        <v>39</v>
      </c>
    </row>
    <row r="277" spans="12:20" x14ac:dyDescent="0.15">
      <c r="L277" s="28">
        <v>795000</v>
      </c>
      <c r="M277" s="28">
        <v>4</v>
      </c>
      <c r="N277" s="28">
        <v>5</v>
      </c>
      <c r="O277" s="28" t="s">
        <v>38</v>
      </c>
      <c r="P277" s="28">
        <v>5173</v>
      </c>
      <c r="Q277" s="28">
        <v>16117</v>
      </c>
      <c r="R277" s="28">
        <v>2005</v>
      </c>
      <c r="S277" s="28">
        <v>3</v>
      </c>
      <c r="T277" s="28" t="s">
        <v>39</v>
      </c>
    </row>
    <row r="278" spans="12:20" x14ac:dyDescent="0.15">
      <c r="L278" s="9">
        <v>774500</v>
      </c>
      <c r="M278" s="9">
        <v>6</v>
      </c>
      <c r="N278" s="9">
        <v>5</v>
      </c>
      <c r="O278" s="9" t="s">
        <v>47</v>
      </c>
      <c r="P278" s="9">
        <v>3888</v>
      </c>
      <c r="Q278" s="9">
        <v>16553</v>
      </c>
      <c r="R278" s="9">
        <v>1994</v>
      </c>
      <c r="S278" s="9">
        <v>3</v>
      </c>
      <c r="T278" s="9" t="s">
        <v>39</v>
      </c>
    </row>
    <row r="279" spans="12:20" x14ac:dyDescent="0.15">
      <c r="L279" s="28">
        <v>850000</v>
      </c>
      <c r="M279" s="28">
        <v>5</v>
      </c>
      <c r="N279" s="28">
        <v>5</v>
      </c>
      <c r="O279" s="28" t="s">
        <v>47</v>
      </c>
      <c r="P279" s="28">
        <v>3747</v>
      </c>
      <c r="Q279" s="28">
        <v>17424</v>
      </c>
      <c r="R279" s="28">
        <v>1996</v>
      </c>
      <c r="S279" s="28">
        <v>3</v>
      </c>
      <c r="T279" s="28" t="s">
        <v>39</v>
      </c>
    </row>
    <row r="280" spans="12:20" x14ac:dyDescent="0.15">
      <c r="L280" s="9">
        <v>738000</v>
      </c>
      <c r="M280" s="9">
        <v>5</v>
      </c>
      <c r="N280" s="9">
        <v>5</v>
      </c>
      <c r="O280" s="9" t="s">
        <v>47</v>
      </c>
      <c r="P280" s="9">
        <v>4110</v>
      </c>
      <c r="Q280" s="9">
        <v>18295</v>
      </c>
      <c r="R280" s="9">
        <v>1998</v>
      </c>
      <c r="S280" s="9">
        <v>3</v>
      </c>
      <c r="T280" s="9" t="s">
        <v>39</v>
      </c>
    </row>
    <row r="281" spans="12:20" x14ac:dyDescent="0.15">
      <c r="L281" s="28">
        <v>719500</v>
      </c>
      <c r="M281" s="28">
        <v>5</v>
      </c>
      <c r="N281" s="28">
        <v>5</v>
      </c>
      <c r="O281" s="28" t="s">
        <v>47</v>
      </c>
      <c r="P281" s="28">
        <v>3347</v>
      </c>
      <c r="Q281" s="28">
        <v>19602</v>
      </c>
      <c r="R281" s="28">
        <v>1993</v>
      </c>
      <c r="S281" s="28">
        <v>3</v>
      </c>
      <c r="T281" s="28" t="s">
        <v>39</v>
      </c>
    </row>
    <row r="282" spans="12:20" x14ac:dyDescent="0.15">
      <c r="L282" s="9">
        <v>759900</v>
      </c>
      <c r="M282" s="9">
        <v>4</v>
      </c>
      <c r="N282" s="9">
        <v>5</v>
      </c>
      <c r="O282" s="9" t="s">
        <v>47</v>
      </c>
      <c r="P282" s="9">
        <v>3348</v>
      </c>
      <c r="Q282" s="9">
        <v>19602</v>
      </c>
      <c r="R282" s="9">
        <v>1994</v>
      </c>
      <c r="S282" s="9">
        <v>3</v>
      </c>
      <c r="T282" s="9" t="s">
        <v>39</v>
      </c>
    </row>
    <row r="283" spans="12:20" x14ac:dyDescent="0.15">
      <c r="L283" s="28">
        <v>669000</v>
      </c>
      <c r="M283" s="28">
        <v>6</v>
      </c>
      <c r="N283" s="28">
        <v>5</v>
      </c>
      <c r="O283" s="28" t="s">
        <v>57</v>
      </c>
      <c r="P283" s="28">
        <v>4182</v>
      </c>
      <c r="Q283" s="28">
        <v>23522</v>
      </c>
      <c r="R283" s="28">
        <v>1990</v>
      </c>
      <c r="S283" s="28">
        <v>3</v>
      </c>
      <c r="T283" s="28" t="s">
        <v>39</v>
      </c>
    </row>
    <row r="284" spans="12:20" x14ac:dyDescent="0.15">
      <c r="L284" s="9">
        <v>639900</v>
      </c>
      <c r="M284" s="9">
        <v>4</v>
      </c>
      <c r="N284" s="9">
        <v>5</v>
      </c>
      <c r="O284" s="9" t="s">
        <v>47</v>
      </c>
      <c r="P284" s="9">
        <v>2770</v>
      </c>
      <c r="Q284" s="9">
        <v>27007</v>
      </c>
      <c r="R284" s="9">
        <v>1994</v>
      </c>
      <c r="S284" s="9">
        <v>3</v>
      </c>
      <c r="T284" s="9" t="s">
        <v>39</v>
      </c>
    </row>
    <row r="285" spans="12:20" x14ac:dyDescent="0.15">
      <c r="L285" s="28">
        <v>1450000</v>
      </c>
      <c r="M285" s="28">
        <v>5</v>
      </c>
      <c r="N285" s="28">
        <v>5</v>
      </c>
      <c r="O285" s="28" t="s">
        <v>47</v>
      </c>
      <c r="P285" s="28">
        <v>4576</v>
      </c>
      <c r="Q285" s="28">
        <v>33236</v>
      </c>
      <c r="R285" s="28">
        <v>2013</v>
      </c>
      <c r="S285" s="28">
        <v>3</v>
      </c>
      <c r="T285" s="28" t="s">
        <v>39</v>
      </c>
    </row>
    <row r="286" spans="12:20" x14ac:dyDescent="0.15">
      <c r="L286" s="9">
        <v>519900</v>
      </c>
      <c r="M286" s="9">
        <v>4</v>
      </c>
      <c r="N286" s="9">
        <v>5</v>
      </c>
      <c r="O286" s="9" t="s">
        <v>38</v>
      </c>
      <c r="P286" s="9">
        <v>3272</v>
      </c>
      <c r="Q286" s="9">
        <v>60113</v>
      </c>
      <c r="R286" s="9">
        <v>1997</v>
      </c>
      <c r="S286" s="9">
        <v>3</v>
      </c>
      <c r="T286" s="9" t="s">
        <v>39</v>
      </c>
    </row>
    <row r="287" spans="12:20" x14ac:dyDescent="0.15">
      <c r="L287" s="28">
        <v>800000</v>
      </c>
      <c r="M287" s="28">
        <v>5</v>
      </c>
      <c r="N287" s="28">
        <v>5</v>
      </c>
      <c r="O287" s="28" t="s">
        <v>47</v>
      </c>
      <c r="P287" s="28">
        <v>5248</v>
      </c>
      <c r="Q287" s="28">
        <v>66647</v>
      </c>
      <c r="R287" s="28">
        <v>1950</v>
      </c>
      <c r="S287" s="28">
        <v>3</v>
      </c>
      <c r="T287" s="28" t="s">
        <v>39</v>
      </c>
    </row>
    <row r="288" spans="12:20" x14ac:dyDescent="0.15">
      <c r="L288" s="9">
        <v>487000</v>
      </c>
      <c r="M288" s="9">
        <v>5</v>
      </c>
      <c r="N288" s="9">
        <v>5</v>
      </c>
      <c r="O288" s="9" t="s">
        <v>309</v>
      </c>
      <c r="P288" s="9">
        <v>3208</v>
      </c>
      <c r="Q288" s="9">
        <v>15028</v>
      </c>
      <c r="R288" s="9">
        <v>1978</v>
      </c>
      <c r="S288" s="9">
        <v>2</v>
      </c>
      <c r="T288" s="9"/>
    </row>
    <row r="289" spans="12:20" x14ac:dyDescent="0.15">
      <c r="L289" s="28">
        <v>475000</v>
      </c>
      <c r="M289" s="28">
        <v>5</v>
      </c>
      <c r="N289" s="28">
        <v>6</v>
      </c>
      <c r="O289" s="28" t="s">
        <v>57</v>
      </c>
      <c r="P289" s="28">
        <v>3810</v>
      </c>
      <c r="Q289" s="28">
        <v>14375</v>
      </c>
      <c r="R289" s="28">
        <v>1990</v>
      </c>
      <c r="S289" s="28">
        <v>2</v>
      </c>
      <c r="T289" s="28" t="s">
        <v>39</v>
      </c>
    </row>
    <row r="290" spans="12:20" x14ac:dyDescent="0.15">
      <c r="L290" s="9">
        <v>560000</v>
      </c>
      <c r="M290" s="9">
        <v>4</v>
      </c>
      <c r="N290" s="9">
        <v>6</v>
      </c>
      <c r="O290" s="9" t="s">
        <v>57</v>
      </c>
      <c r="P290" s="9">
        <v>3316</v>
      </c>
      <c r="Q290" s="9">
        <v>10890</v>
      </c>
      <c r="R290" s="9">
        <v>1999</v>
      </c>
      <c r="S290" s="9">
        <v>3</v>
      </c>
      <c r="T290" s="9" t="s">
        <v>39</v>
      </c>
    </row>
    <row r="291" spans="12:20" x14ac:dyDescent="0.15">
      <c r="L291" s="28">
        <v>475000</v>
      </c>
      <c r="M291" s="28">
        <v>4</v>
      </c>
      <c r="N291" s="28">
        <v>6</v>
      </c>
      <c r="O291" s="28" t="s">
        <v>47</v>
      </c>
      <c r="P291" s="28">
        <v>3317</v>
      </c>
      <c r="Q291" s="28">
        <v>14375</v>
      </c>
      <c r="R291" s="28">
        <v>1991</v>
      </c>
      <c r="S291" s="28">
        <v>3</v>
      </c>
      <c r="T291" s="28" t="s">
        <v>39</v>
      </c>
    </row>
    <row r="292" spans="12:20" x14ac:dyDescent="0.15">
      <c r="L292" s="9">
        <v>825000</v>
      </c>
      <c r="M292" s="9">
        <v>5</v>
      </c>
      <c r="N292" s="9">
        <v>6</v>
      </c>
      <c r="O292" s="9" t="s">
        <v>47</v>
      </c>
      <c r="P292" s="9">
        <v>4309</v>
      </c>
      <c r="Q292" s="9">
        <v>15682</v>
      </c>
      <c r="R292" s="9">
        <v>1996</v>
      </c>
      <c r="S292" s="9">
        <v>3</v>
      </c>
      <c r="T292" s="9" t="s">
        <v>39</v>
      </c>
    </row>
    <row r="293" spans="12:20" x14ac:dyDescent="0.15">
      <c r="L293" s="28">
        <v>825000</v>
      </c>
      <c r="M293" s="28">
        <v>5</v>
      </c>
      <c r="N293" s="28">
        <v>6</v>
      </c>
      <c r="O293" s="28" t="s">
        <v>47</v>
      </c>
      <c r="P293" s="28">
        <v>4309</v>
      </c>
      <c r="Q293" s="28">
        <v>15682</v>
      </c>
      <c r="R293" s="28">
        <v>1996</v>
      </c>
      <c r="S293" s="28">
        <v>3</v>
      </c>
      <c r="T293" s="28" t="s">
        <v>39</v>
      </c>
    </row>
    <row r="294" spans="12:20" x14ac:dyDescent="0.15">
      <c r="L294" s="9">
        <v>815000</v>
      </c>
      <c r="M294" s="9">
        <v>4</v>
      </c>
      <c r="N294" s="9">
        <v>6</v>
      </c>
      <c r="O294" s="9" t="s">
        <v>47</v>
      </c>
      <c r="P294" s="9">
        <v>3796</v>
      </c>
      <c r="Q294" s="9">
        <v>17860</v>
      </c>
      <c r="R294" s="9">
        <v>1993</v>
      </c>
      <c r="S294" s="9">
        <v>3</v>
      </c>
      <c r="T294" s="9" t="s">
        <v>39</v>
      </c>
    </row>
    <row r="295" spans="12:20" x14ac:dyDescent="0.15">
      <c r="L295" s="28">
        <v>789000</v>
      </c>
      <c r="M295" s="28">
        <v>5</v>
      </c>
      <c r="N295" s="28">
        <v>6</v>
      </c>
      <c r="O295" s="28" t="s">
        <v>47</v>
      </c>
      <c r="P295" s="28">
        <v>4451</v>
      </c>
      <c r="Q295" s="28">
        <v>21344</v>
      </c>
      <c r="R295" s="28">
        <v>1993</v>
      </c>
      <c r="S295" s="28">
        <v>3</v>
      </c>
      <c r="T295" s="28" t="s">
        <v>39</v>
      </c>
    </row>
    <row r="296" spans="12:20" x14ac:dyDescent="0.15">
      <c r="L296" s="9">
        <v>999000</v>
      </c>
      <c r="M296" s="9">
        <v>5</v>
      </c>
      <c r="N296" s="9">
        <v>6</v>
      </c>
      <c r="O296" s="9" t="s">
        <v>47</v>
      </c>
      <c r="P296" s="9">
        <v>4600</v>
      </c>
      <c r="Q296" s="9">
        <v>28750</v>
      </c>
      <c r="R296" s="9">
        <v>1995</v>
      </c>
      <c r="S296" s="9">
        <v>3</v>
      </c>
      <c r="T296" s="9" t="s">
        <v>39</v>
      </c>
    </row>
    <row r="297" spans="12:20" x14ac:dyDescent="0.15">
      <c r="L297" s="28">
        <v>859900</v>
      </c>
      <c r="M297" s="28">
        <v>5</v>
      </c>
      <c r="N297" s="28">
        <v>6</v>
      </c>
      <c r="O297" s="28" t="s">
        <v>47</v>
      </c>
      <c r="P297" s="28">
        <v>2848</v>
      </c>
      <c r="Q297" s="28">
        <v>37462</v>
      </c>
      <c r="R297" s="28">
        <v>1995</v>
      </c>
      <c r="S297" s="28">
        <v>3</v>
      </c>
      <c r="T297" s="28" t="s">
        <v>39</v>
      </c>
    </row>
    <row r="298" spans="12:20" x14ac:dyDescent="0.15">
      <c r="L298" s="9">
        <v>975000</v>
      </c>
      <c r="M298" s="9">
        <v>5</v>
      </c>
      <c r="N298" s="9">
        <v>6</v>
      </c>
      <c r="O298" s="9" t="s">
        <v>47</v>
      </c>
      <c r="P298" s="9">
        <v>4102</v>
      </c>
      <c r="Q298" s="9">
        <v>43560</v>
      </c>
      <c r="R298" s="9">
        <v>1981</v>
      </c>
      <c r="S298" s="9">
        <v>3</v>
      </c>
      <c r="T298" s="9" t="s">
        <v>39</v>
      </c>
    </row>
    <row r="299" spans="12:20" x14ac:dyDescent="0.15">
      <c r="L299" s="28">
        <v>1725000</v>
      </c>
      <c r="M299" s="28">
        <v>5</v>
      </c>
      <c r="N299" s="28">
        <v>6</v>
      </c>
      <c r="O299" s="28" t="s">
        <v>47</v>
      </c>
      <c r="P299" s="28">
        <v>6512</v>
      </c>
      <c r="Q299" s="28">
        <v>52272</v>
      </c>
      <c r="R299" s="28">
        <v>1991</v>
      </c>
      <c r="S299" s="28">
        <v>3</v>
      </c>
      <c r="T299" s="28" t="s">
        <v>39</v>
      </c>
    </row>
    <row r="300" spans="12:20" x14ac:dyDescent="0.15">
      <c r="L300" s="9">
        <v>1195000</v>
      </c>
      <c r="M300" s="9">
        <v>5</v>
      </c>
      <c r="N300" s="9">
        <v>6</v>
      </c>
      <c r="O300" s="9" t="s">
        <v>309</v>
      </c>
      <c r="P300" s="9">
        <v>5372</v>
      </c>
      <c r="Q300" s="9">
        <v>152024</v>
      </c>
      <c r="R300" s="9">
        <v>1986</v>
      </c>
      <c r="S300" s="9">
        <v>3</v>
      </c>
      <c r="T300" s="9" t="s">
        <v>39</v>
      </c>
    </row>
    <row r="301" spans="12:20" x14ac:dyDescent="0.15">
      <c r="L301" s="28">
        <v>1149000</v>
      </c>
      <c r="M301" s="28">
        <v>5</v>
      </c>
      <c r="N301" s="28">
        <v>6</v>
      </c>
      <c r="O301" s="28" t="s">
        <v>309</v>
      </c>
      <c r="P301" s="28">
        <v>6014</v>
      </c>
      <c r="Q301" s="28">
        <v>230868</v>
      </c>
      <c r="R301" s="28">
        <v>1976</v>
      </c>
      <c r="S301" s="28">
        <v>3</v>
      </c>
      <c r="T301" s="28" t="s">
        <v>39</v>
      </c>
    </row>
    <row r="302" spans="12:20" x14ac:dyDescent="0.15">
      <c r="L302" s="9">
        <v>749900</v>
      </c>
      <c r="M302" s="9">
        <v>4</v>
      </c>
      <c r="N302" s="9">
        <v>7</v>
      </c>
      <c r="O302" s="9" t="s">
        <v>47</v>
      </c>
      <c r="P302" s="9">
        <v>3932</v>
      </c>
      <c r="Q302" s="9">
        <v>73181</v>
      </c>
      <c r="R302" s="9">
        <v>1990</v>
      </c>
      <c r="S302" s="9">
        <v>2</v>
      </c>
      <c r="T302" s="9" t="s">
        <v>39</v>
      </c>
    </row>
    <row r="303" spans="12:20" x14ac:dyDescent="0.15">
      <c r="L303" s="28">
        <v>875000</v>
      </c>
      <c r="M303" s="28">
        <v>5</v>
      </c>
      <c r="N303" s="28">
        <v>7</v>
      </c>
      <c r="O303" s="28" t="s">
        <v>38</v>
      </c>
      <c r="P303" s="28">
        <v>5618</v>
      </c>
      <c r="Q303" s="28">
        <v>19602</v>
      </c>
      <c r="R303" s="28">
        <v>2005</v>
      </c>
      <c r="S303" s="28">
        <v>3</v>
      </c>
      <c r="T303" s="28" t="s">
        <v>39</v>
      </c>
    </row>
    <row r="304" spans="12:20" x14ac:dyDescent="0.15">
      <c r="L304" s="9">
        <v>799000</v>
      </c>
      <c r="M304" s="9">
        <v>5</v>
      </c>
      <c r="N304" s="9">
        <v>7</v>
      </c>
      <c r="O304" s="9" t="s">
        <v>47</v>
      </c>
      <c r="P304" s="9">
        <v>4254</v>
      </c>
      <c r="Q304" s="9">
        <v>26136</v>
      </c>
      <c r="R304" s="9">
        <v>1991</v>
      </c>
      <c r="S304" s="9">
        <v>3</v>
      </c>
      <c r="T304" s="9" t="s">
        <v>39</v>
      </c>
    </row>
    <row r="305" spans="12:20" x14ac:dyDescent="0.15">
      <c r="L305" s="28">
        <v>1295000</v>
      </c>
      <c r="M305" s="28">
        <v>4</v>
      </c>
      <c r="N305" s="28">
        <v>7</v>
      </c>
      <c r="O305" s="28" t="s">
        <v>47</v>
      </c>
      <c r="P305" s="28">
        <v>5316</v>
      </c>
      <c r="Q305" s="28">
        <v>148104</v>
      </c>
      <c r="R305" s="28">
        <v>1993</v>
      </c>
      <c r="S305" s="28">
        <v>3</v>
      </c>
      <c r="T305" s="28" t="s">
        <v>39</v>
      </c>
    </row>
    <row r="306" spans="12:20" x14ac:dyDescent="0.15">
      <c r="L306" s="9">
        <v>1699000</v>
      </c>
      <c r="M306" s="9">
        <v>4</v>
      </c>
      <c r="N306" s="9">
        <v>7</v>
      </c>
      <c r="O306" s="9" t="s">
        <v>309</v>
      </c>
      <c r="P306" s="9">
        <v>5384</v>
      </c>
      <c r="Q306" s="9">
        <v>59634</v>
      </c>
      <c r="R306" s="9">
        <v>2006</v>
      </c>
      <c r="S306" s="9">
        <v>7</v>
      </c>
      <c r="T306" s="9" t="s">
        <v>39</v>
      </c>
    </row>
    <row r="307" spans="12:20" x14ac:dyDescent="0.15">
      <c r="L307" s="28">
        <v>1999999</v>
      </c>
      <c r="M307" s="28">
        <v>7</v>
      </c>
      <c r="N307" s="28">
        <v>10</v>
      </c>
      <c r="O307" s="28" t="s">
        <v>309</v>
      </c>
      <c r="P307" s="28">
        <v>11494</v>
      </c>
      <c r="Q307" s="28">
        <v>43996</v>
      </c>
      <c r="R307" s="28">
        <v>2005</v>
      </c>
      <c r="S307" s="28">
        <v>4</v>
      </c>
      <c r="T307" s="28" t="s">
        <v>39</v>
      </c>
    </row>
    <row r="308" spans="12:20" x14ac:dyDescent="0.15">
      <c r="L308" s="9">
        <v>1700000</v>
      </c>
      <c r="M308" s="9">
        <v>6</v>
      </c>
      <c r="N308" s="9">
        <v>10</v>
      </c>
      <c r="O308" s="9" t="s">
        <v>309</v>
      </c>
      <c r="P308" s="9">
        <v>5700</v>
      </c>
      <c r="Q308" s="9">
        <v>197327</v>
      </c>
      <c r="R308" s="9">
        <v>1968</v>
      </c>
      <c r="S308" s="9">
        <v>5</v>
      </c>
      <c r="T308" s="9" t="s">
        <v>39</v>
      </c>
    </row>
    <row r="309" spans="12:20" x14ac:dyDescent="0.15">
      <c r="L309" s="28">
        <v>109900</v>
      </c>
      <c r="M309" s="28">
        <v>2</v>
      </c>
      <c r="N309" s="28">
        <v>12</v>
      </c>
      <c r="O309" s="28" t="s">
        <v>720</v>
      </c>
      <c r="P309" s="28">
        <v>816</v>
      </c>
      <c r="Q309" s="28">
        <v>6752</v>
      </c>
      <c r="R309" s="28">
        <v>1955</v>
      </c>
      <c r="S309" s="28">
        <v>0</v>
      </c>
      <c r="T309" s="28"/>
    </row>
  </sheetData>
  <mergeCells count="6">
    <mergeCell ref="E95:I97"/>
    <mergeCell ref="A1:I1"/>
    <mergeCell ref="E7:I9"/>
    <mergeCell ref="E29:I31"/>
    <mergeCell ref="E51:I53"/>
    <mergeCell ref="E73:I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89C17-A6C7-D942-808D-795546E9F2BE}">
  <dimension ref="A1:U309"/>
  <sheetViews>
    <sheetView zoomScale="200" zoomScaleNormal="200" workbookViewId="0">
      <pane ySplit="1" topLeftCell="A2" activePane="bottomLeft" state="frozen"/>
      <selection pane="bottomLeft" activeCell="E53" sqref="E53:I55"/>
    </sheetView>
  </sheetViews>
  <sheetFormatPr baseColWidth="10" defaultRowHeight="13" x14ac:dyDescent="0.15"/>
  <cols>
    <col min="2" max="2" width="16.33203125" customWidth="1"/>
    <col min="5" max="5" width="16" bestFit="1" customWidth="1"/>
  </cols>
  <sheetData>
    <row r="1" spans="1:21" ht="16" x14ac:dyDescent="0.2">
      <c r="A1" s="62" t="s">
        <v>1275</v>
      </c>
      <c r="B1" s="62"/>
      <c r="C1" s="62"/>
      <c r="D1" s="62"/>
      <c r="E1" s="62"/>
      <c r="F1" s="62"/>
      <c r="G1" s="62"/>
      <c r="H1" s="62"/>
      <c r="I1" s="62"/>
      <c r="L1" s="43" t="s">
        <v>6</v>
      </c>
      <c r="M1" s="43" t="s">
        <v>12</v>
      </c>
      <c r="O1" s="43" t="s">
        <v>9</v>
      </c>
      <c r="P1" s="43" t="s">
        <v>10</v>
      </c>
      <c r="Q1" s="43" t="s">
        <v>7</v>
      </c>
      <c r="R1" s="43" t="s">
        <v>11</v>
      </c>
      <c r="S1" s="43" t="s">
        <v>8</v>
      </c>
      <c r="T1" s="43" t="s">
        <v>13</v>
      </c>
      <c r="U1" s="43" t="s">
        <v>14</v>
      </c>
    </row>
    <row r="2" spans="1:21" x14ac:dyDescent="0.15">
      <c r="L2" s="9">
        <v>77900</v>
      </c>
      <c r="M2" s="9">
        <v>1905</v>
      </c>
      <c r="O2" s="9" t="s">
        <v>716</v>
      </c>
      <c r="P2" s="9">
        <v>781</v>
      </c>
      <c r="Q2" s="9">
        <v>2</v>
      </c>
      <c r="R2" s="9">
        <v>3354</v>
      </c>
      <c r="S2" s="9">
        <v>1</v>
      </c>
      <c r="T2" s="9">
        <v>1</v>
      </c>
      <c r="U2" s="9" t="s">
        <v>39</v>
      </c>
    </row>
    <row r="3" spans="1:21" ht="18" x14ac:dyDescent="0.2">
      <c r="A3" s="24" t="s">
        <v>1276</v>
      </c>
      <c r="L3" s="28">
        <v>126500</v>
      </c>
      <c r="M3" s="28">
        <v>1950</v>
      </c>
      <c r="O3" s="28" t="s">
        <v>716</v>
      </c>
      <c r="P3" s="28">
        <v>910</v>
      </c>
      <c r="Q3" s="28">
        <v>2</v>
      </c>
      <c r="R3" s="28">
        <v>4835</v>
      </c>
      <c r="S3" s="28">
        <v>1</v>
      </c>
      <c r="T3" s="28">
        <v>1</v>
      </c>
      <c r="U3" s="28" t="s">
        <v>39</v>
      </c>
    </row>
    <row r="4" spans="1:21" x14ac:dyDescent="0.15">
      <c r="L4" s="9">
        <v>139000</v>
      </c>
      <c r="M4" s="9">
        <v>1939</v>
      </c>
      <c r="O4" s="9" t="s">
        <v>720</v>
      </c>
      <c r="P4" s="9">
        <v>1092</v>
      </c>
      <c r="Q4" s="9">
        <v>2</v>
      </c>
      <c r="R4" s="9">
        <v>5009</v>
      </c>
      <c r="S4" s="9">
        <v>1</v>
      </c>
      <c r="T4" s="9">
        <v>1</v>
      </c>
      <c r="U4" s="9" t="s">
        <v>39</v>
      </c>
    </row>
    <row r="5" spans="1:21" x14ac:dyDescent="0.15">
      <c r="A5" t="s">
        <v>1256</v>
      </c>
      <c r="L5" s="28">
        <v>125000</v>
      </c>
      <c r="M5" s="28">
        <v>1934</v>
      </c>
      <c r="O5" s="28" t="s">
        <v>720</v>
      </c>
      <c r="P5" s="28">
        <v>1828</v>
      </c>
      <c r="Q5" s="28">
        <v>2</v>
      </c>
      <c r="R5" s="28">
        <v>5184</v>
      </c>
      <c r="S5" s="28">
        <v>1</v>
      </c>
      <c r="T5" s="28">
        <v>1</v>
      </c>
      <c r="U5" s="28" t="s">
        <v>39</v>
      </c>
    </row>
    <row r="6" spans="1:21" ht="14" thickBot="1" x14ac:dyDescent="0.2">
      <c r="L6" s="9">
        <v>120000</v>
      </c>
      <c r="M6" s="9">
        <v>1940</v>
      </c>
      <c r="O6" s="9" t="s">
        <v>720</v>
      </c>
      <c r="P6" s="9">
        <v>864</v>
      </c>
      <c r="Q6" s="9">
        <v>2</v>
      </c>
      <c r="R6" s="9">
        <v>5445</v>
      </c>
      <c r="S6" s="9">
        <v>1</v>
      </c>
      <c r="T6" s="9">
        <v>1</v>
      </c>
      <c r="U6" s="9" t="s">
        <v>39</v>
      </c>
    </row>
    <row r="7" spans="1:21" ht="18" x14ac:dyDescent="0.2">
      <c r="A7" s="44" t="s">
        <v>1257</v>
      </c>
      <c r="B7" s="44"/>
      <c r="D7" s="49" t="s">
        <v>1279</v>
      </c>
      <c r="E7" s="56" t="s">
        <v>1280</v>
      </c>
      <c r="F7" s="56"/>
      <c r="G7" s="56"/>
      <c r="H7" s="56"/>
      <c r="I7" s="56"/>
      <c r="L7" s="28">
        <v>139900</v>
      </c>
      <c r="M7" s="28">
        <v>1963</v>
      </c>
      <c r="O7" s="28" t="s">
        <v>720</v>
      </c>
      <c r="P7" s="28">
        <v>1102</v>
      </c>
      <c r="Q7" s="28">
        <v>3</v>
      </c>
      <c r="R7" s="28">
        <v>5663</v>
      </c>
      <c r="S7" s="28">
        <v>1</v>
      </c>
      <c r="T7" s="28">
        <v>1</v>
      </c>
      <c r="U7" s="28" t="s">
        <v>39</v>
      </c>
    </row>
    <row r="8" spans="1:21" x14ac:dyDescent="0.15">
      <c r="A8" s="15" t="s">
        <v>1258</v>
      </c>
      <c r="B8" s="15">
        <v>0.89225626099882394</v>
      </c>
      <c r="E8" s="56"/>
      <c r="F8" s="56"/>
      <c r="G8" s="56"/>
      <c r="H8" s="56"/>
      <c r="I8" s="56"/>
      <c r="L8" s="9">
        <v>97500</v>
      </c>
      <c r="M8" s="9">
        <v>1950</v>
      </c>
      <c r="O8" s="9" t="s">
        <v>716</v>
      </c>
      <c r="P8" s="9">
        <v>971</v>
      </c>
      <c r="Q8" s="9">
        <v>2</v>
      </c>
      <c r="R8" s="9">
        <v>6011</v>
      </c>
      <c r="S8" s="9">
        <v>1</v>
      </c>
      <c r="T8" s="9">
        <v>1</v>
      </c>
      <c r="U8" s="9" t="s">
        <v>39</v>
      </c>
    </row>
    <row r="9" spans="1:21" ht="18" x14ac:dyDescent="0.2">
      <c r="A9" s="45" t="s">
        <v>1259</v>
      </c>
      <c r="B9" s="45">
        <v>0.7961212352916015</v>
      </c>
      <c r="L9" s="28">
        <v>125000</v>
      </c>
      <c r="M9" s="28">
        <v>1952</v>
      </c>
      <c r="O9" s="28" t="s">
        <v>720</v>
      </c>
      <c r="P9" s="28">
        <v>864</v>
      </c>
      <c r="Q9" s="28">
        <v>2</v>
      </c>
      <c r="R9" s="28">
        <v>6621</v>
      </c>
      <c r="S9" s="28">
        <v>1</v>
      </c>
      <c r="T9" s="28">
        <v>1</v>
      </c>
      <c r="U9" s="28" t="s">
        <v>39</v>
      </c>
    </row>
    <row r="10" spans="1:21" x14ac:dyDescent="0.15">
      <c r="A10" s="15" t="s">
        <v>1260</v>
      </c>
      <c r="B10" s="15">
        <v>0.79478432535908738</v>
      </c>
      <c r="L10" s="9">
        <v>130000</v>
      </c>
      <c r="M10" s="9">
        <v>1950</v>
      </c>
      <c r="O10" s="9" t="s">
        <v>731</v>
      </c>
      <c r="P10" s="9">
        <v>1395</v>
      </c>
      <c r="Q10" s="9">
        <v>3</v>
      </c>
      <c r="R10" s="9">
        <v>8102</v>
      </c>
      <c r="S10" s="9">
        <v>1</v>
      </c>
      <c r="T10" s="9">
        <v>1</v>
      </c>
      <c r="U10" s="9" t="s">
        <v>39</v>
      </c>
    </row>
    <row r="11" spans="1:21" x14ac:dyDescent="0.15">
      <c r="A11" s="15" t="s">
        <v>1261</v>
      </c>
      <c r="B11" s="15">
        <v>132551.33292170041</v>
      </c>
      <c r="L11" s="28">
        <v>99000</v>
      </c>
      <c r="M11" s="28">
        <v>1951</v>
      </c>
      <c r="O11" s="28" t="s">
        <v>720</v>
      </c>
      <c r="P11" s="28">
        <v>1128</v>
      </c>
      <c r="Q11" s="28">
        <v>2</v>
      </c>
      <c r="R11" s="28">
        <v>9714</v>
      </c>
      <c r="S11" s="28">
        <v>1</v>
      </c>
      <c r="T11" s="28">
        <v>1</v>
      </c>
      <c r="U11" s="28" t="s">
        <v>39</v>
      </c>
    </row>
    <row r="12" spans="1:21" ht="14" thickBot="1" x14ac:dyDescent="0.2">
      <c r="A12" s="16" t="s">
        <v>1262</v>
      </c>
      <c r="B12" s="16">
        <v>308</v>
      </c>
      <c r="L12" s="9">
        <v>124900</v>
      </c>
      <c r="M12" s="9">
        <v>1955</v>
      </c>
      <c r="O12" s="9" t="s">
        <v>720</v>
      </c>
      <c r="P12" s="9">
        <v>1164</v>
      </c>
      <c r="Q12" s="9">
        <v>4</v>
      </c>
      <c r="R12" s="9">
        <v>10890</v>
      </c>
      <c r="S12" s="9">
        <v>1</v>
      </c>
      <c r="T12" s="9">
        <v>2</v>
      </c>
      <c r="U12" s="9" t="s">
        <v>39</v>
      </c>
    </row>
    <row r="13" spans="1:21" x14ac:dyDescent="0.15">
      <c r="L13" s="28">
        <v>92500</v>
      </c>
      <c r="M13" s="28">
        <v>1967</v>
      </c>
      <c r="O13" s="28" t="s">
        <v>716</v>
      </c>
      <c r="P13" s="28">
        <v>1000</v>
      </c>
      <c r="Q13" s="28">
        <v>2</v>
      </c>
      <c r="R13" s="28">
        <v>5009</v>
      </c>
      <c r="S13" s="28">
        <v>1</v>
      </c>
      <c r="T13" s="28">
        <v>4</v>
      </c>
      <c r="U13" s="28" t="s">
        <v>39</v>
      </c>
    </row>
    <row r="14" spans="1:21" ht="14" thickBot="1" x14ac:dyDescent="0.2">
      <c r="A14" t="s">
        <v>1220</v>
      </c>
      <c r="L14" s="9">
        <v>109000</v>
      </c>
      <c r="M14" s="9">
        <v>1950</v>
      </c>
      <c r="O14" s="9" t="s">
        <v>720</v>
      </c>
      <c r="P14" s="9">
        <v>1080</v>
      </c>
      <c r="Q14" s="9">
        <v>2</v>
      </c>
      <c r="R14" s="9">
        <v>8276</v>
      </c>
      <c r="S14" s="9">
        <v>1</v>
      </c>
      <c r="T14" s="9">
        <v>4</v>
      </c>
      <c r="U14" s="9" t="s">
        <v>39</v>
      </c>
    </row>
    <row r="15" spans="1:21" x14ac:dyDescent="0.15">
      <c r="A15" s="17"/>
      <c r="B15" s="17" t="s">
        <v>1223</v>
      </c>
      <c r="C15" s="17" t="s">
        <v>1222</v>
      </c>
      <c r="D15" s="17" t="s">
        <v>1224</v>
      </c>
      <c r="E15" s="17" t="s">
        <v>1225</v>
      </c>
      <c r="F15" s="17" t="s">
        <v>1266</v>
      </c>
      <c r="L15" s="28">
        <v>49900</v>
      </c>
      <c r="M15" s="28">
        <v>1901</v>
      </c>
      <c r="O15" s="28" t="s">
        <v>716</v>
      </c>
      <c r="P15" s="28">
        <v>688</v>
      </c>
      <c r="Q15" s="28">
        <v>2</v>
      </c>
      <c r="R15" s="28">
        <v>3006</v>
      </c>
      <c r="S15" s="28">
        <v>1</v>
      </c>
      <c r="T15" s="28">
        <v>0</v>
      </c>
      <c r="U15" s="28"/>
    </row>
    <row r="16" spans="1:21" x14ac:dyDescent="0.15">
      <c r="A16" s="15" t="s">
        <v>1263</v>
      </c>
      <c r="B16" s="15">
        <v>2</v>
      </c>
      <c r="C16" s="15">
        <v>20925471507736.566</v>
      </c>
      <c r="D16" s="15">
        <v>10462735753868.283</v>
      </c>
      <c r="E16" s="15">
        <v>595.49354517433949</v>
      </c>
      <c r="F16" s="15">
        <v>4.7778115632180542E-106</v>
      </c>
      <c r="L16" s="9">
        <v>38900</v>
      </c>
      <c r="M16" s="9">
        <v>1921</v>
      </c>
      <c r="O16" s="9" t="s">
        <v>716</v>
      </c>
      <c r="P16" s="9">
        <v>1219</v>
      </c>
      <c r="Q16" s="9">
        <v>2</v>
      </c>
      <c r="R16" s="9">
        <v>3615</v>
      </c>
      <c r="S16" s="9">
        <v>1</v>
      </c>
      <c r="T16" s="9">
        <v>0</v>
      </c>
      <c r="U16" s="9"/>
    </row>
    <row r="17" spans="1:21" x14ac:dyDescent="0.15">
      <c r="A17" s="15" t="s">
        <v>1264</v>
      </c>
      <c r="B17" s="15">
        <v>305</v>
      </c>
      <c r="C17" s="15">
        <v>5358806037092.4336</v>
      </c>
      <c r="D17" s="15">
        <v>17569855859.319454</v>
      </c>
      <c r="E17" s="15"/>
      <c r="F17" s="15"/>
      <c r="L17" s="28">
        <v>113000</v>
      </c>
      <c r="M17" s="28">
        <v>1940</v>
      </c>
      <c r="O17" s="28" t="s">
        <v>720</v>
      </c>
      <c r="P17" s="28">
        <v>1085</v>
      </c>
      <c r="Q17" s="28">
        <v>2</v>
      </c>
      <c r="R17" s="28">
        <v>4966</v>
      </c>
      <c r="S17" s="28">
        <v>1</v>
      </c>
      <c r="T17" s="28">
        <v>0</v>
      </c>
      <c r="U17" s="28"/>
    </row>
    <row r="18" spans="1:21" ht="14" thickBot="1" x14ac:dyDescent="0.2">
      <c r="A18" s="16" t="s">
        <v>1140</v>
      </c>
      <c r="B18" s="16">
        <v>307</v>
      </c>
      <c r="C18" s="16">
        <v>26284277544829</v>
      </c>
      <c r="D18" s="16"/>
      <c r="E18" s="16"/>
      <c r="F18" s="16"/>
      <c r="L18" s="9">
        <v>110000</v>
      </c>
      <c r="M18" s="9">
        <v>1937</v>
      </c>
      <c r="O18" s="9" t="s">
        <v>716</v>
      </c>
      <c r="P18" s="9">
        <v>960</v>
      </c>
      <c r="Q18" s="9">
        <v>2</v>
      </c>
      <c r="R18" s="9">
        <v>5009</v>
      </c>
      <c r="S18" s="9">
        <v>1</v>
      </c>
      <c r="T18" s="9">
        <v>0</v>
      </c>
      <c r="U18" s="9"/>
    </row>
    <row r="19" spans="1:21" ht="14" thickBot="1" x14ac:dyDescent="0.2">
      <c r="L19" s="28">
        <v>94900</v>
      </c>
      <c r="M19" s="28">
        <v>1953</v>
      </c>
      <c r="O19" s="28" t="s">
        <v>720</v>
      </c>
      <c r="P19" s="28">
        <v>768</v>
      </c>
      <c r="Q19" s="28">
        <v>2</v>
      </c>
      <c r="R19" s="28">
        <v>5271</v>
      </c>
      <c r="S19" s="28">
        <v>1</v>
      </c>
      <c r="T19" s="28">
        <v>0</v>
      </c>
      <c r="U19" s="28"/>
    </row>
    <row r="20" spans="1:21" x14ac:dyDescent="0.15">
      <c r="A20" s="17"/>
      <c r="B20" s="17" t="s">
        <v>1267</v>
      </c>
      <c r="C20" s="17" t="s">
        <v>1261</v>
      </c>
      <c r="D20" s="17" t="s">
        <v>1268</v>
      </c>
      <c r="E20" s="17" t="s">
        <v>1226</v>
      </c>
      <c r="F20" s="17" t="s">
        <v>1269</v>
      </c>
      <c r="G20" s="17" t="s">
        <v>1270</v>
      </c>
      <c r="H20" s="17" t="s">
        <v>1271</v>
      </c>
      <c r="I20" s="17" t="s">
        <v>1272</v>
      </c>
      <c r="L20" s="9">
        <v>109000</v>
      </c>
      <c r="M20" s="9">
        <v>1937</v>
      </c>
      <c r="O20" s="9" t="s">
        <v>716</v>
      </c>
      <c r="P20" s="9">
        <v>1066</v>
      </c>
      <c r="Q20" s="9">
        <v>2</v>
      </c>
      <c r="R20" s="9">
        <v>5401</v>
      </c>
      <c r="S20" s="9">
        <v>1</v>
      </c>
      <c r="T20" s="9">
        <v>0</v>
      </c>
      <c r="U20" s="9"/>
    </row>
    <row r="21" spans="1:21" x14ac:dyDescent="0.15">
      <c r="A21" s="15" t="s">
        <v>1265</v>
      </c>
      <c r="B21" s="15">
        <v>-87838.586489852838</v>
      </c>
      <c r="C21" s="15">
        <v>29440.576836251865</v>
      </c>
      <c r="D21" s="15">
        <v>-2.9835891796009979</v>
      </c>
      <c r="E21" s="15">
        <v>3.0790315505509471E-3</v>
      </c>
      <c r="F21" s="15">
        <v>-145770.93969043362</v>
      </c>
      <c r="G21" s="15">
        <v>-29906.233289272051</v>
      </c>
      <c r="H21" s="15">
        <v>-145770.93969043362</v>
      </c>
      <c r="I21" s="15">
        <v>-29906.233289272051</v>
      </c>
      <c r="L21" s="28">
        <v>95500</v>
      </c>
      <c r="M21" s="28">
        <v>1956</v>
      </c>
      <c r="O21" s="28" t="s">
        <v>716</v>
      </c>
      <c r="P21" s="28">
        <v>1050</v>
      </c>
      <c r="Q21" s="28">
        <v>3</v>
      </c>
      <c r="R21" s="28">
        <v>6011</v>
      </c>
      <c r="S21" s="28">
        <v>1</v>
      </c>
      <c r="T21" s="28">
        <v>0</v>
      </c>
      <c r="U21" s="28"/>
    </row>
    <row r="22" spans="1:21" ht="18" x14ac:dyDescent="0.2">
      <c r="A22" s="45" t="s">
        <v>10</v>
      </c>
      <c r="B22" s="15">
        <v>203.73453928135618</v>
      </c>
      <c r="C22" s="15">
        <v>8.6207987071335648</v>
      </c>
      <c r="D22" s="15">
        <v>23.632907599706428</v>
      </c>
      <c r="E22" s="45">
        <v>6.7282565922507838E-71</v>
      </c>
      <c r="F22" s="15">
        <v>186.77076991126</v>
      </c>
      <c r="G22" s="15">
        <v>220.69830865145235</v>
      </c>
      <c r="H22" s="15">
        <v>186.77076991126</v>
      </c>
      <c r="I22" s="15">
        <v>220.69830865145235</v>
      </c>
      <c r="L22" s="9">
        <v>143900</v>
      </c>
      <c r="M22" s="9">
        <v>1964</v>
      </c>
      <c r="O22" s="9" t="s">
        <v>716</v>
      </c>
      <c r="P22" s="9">
        <v>1102</v>
      </c>
      <c r="Q22" s="9">
        <v>3</v>
      </c>
      <c r="R22" s="9">
        <v>6403</v>
      </c>
      <c r="S22" s="9">
        <v>1</v>
      </c>
      <c r="T22" s="9">
        <v>0</v>
      </c>
      <c r="U22" s="9"/>
    </row>
    <row r="23" spans="1:21" ht="19" thickBot="1" x14ac:dyDescent="0.25">
      <c r="A23" s="46" t="s">
        <v>7</v>
      </c>
      <c r="B23" s="16">
        <v>-1280.4328909843109</v>
      </c>
      <c r="C23" s="16">
        <v>11235.721545020186</v>
      </c>
      <c r="D23" s="16">
        <v>-0.11396089568914379</v>
      </c>
      <c r="E23" s="46">
        <v>0.90934377113750409</v>
      </c>
      <c r="F23" s="16">
        <v>-23389.775130772894</v>
      </c>
      <c r="G23" s="16">
        <v>20828.909348804274</v>
      </c>
      <c r="H23" s="16">
        <v>-23389.775130772894</v>
      </c>
      <c r="I23" s="16">
        <v>20828.909348804274</v>
      </c>
      <c r="L23" s="28">
        <v>97000</v>
      </c>
      <c r="M23" s="28">
        <v>1940</v>
      </c>
      <c r="O23" s="28" t="s">
        <v>720</v>
      </c>
      <c r="P23" s="28">
        <v>768</v>
      </c>
      <c r="Q23" s="28">
        <v>2</v>
      </c>
      <c r="R23" s="28">
        <v>6534</v>
      </c>
      <c r="S23" s="28">
        <v>1</v>
      </c>
      <c r="T23" s="28">
        <v>0</v>
      </c>
      <c r="U23" s="28"/>
    </row>
    <row r="24" spans="1:21" x14ac:dyDescent="0.15">
      <c r="L24" s="9">
        <v>89000</v>
      </c>
      <c r="M24" s="9">
        <v>1951</v>
      </c>
      <c r="O24" s="9" t="s">
        <v>731</v>
      </c>
      <c r="P24" s="9">
        <v>768</v>
      </c>
      <c r="Q24" s="9">
        <v>2</v>
      </c>
      <c r="R24" s="9">
        <v>6621</v>
      </c>
      <c r="S24" s="9">
        <v>1</v>
      </c>
      <c r="T24" s="9">
        <v>0</v>
      </c>
      <c r="U24" s="9"/>
    </row>
    <row r="25" spans="1:21" x14ac:dyDescent="0.15">
      <c r="L25" s="28">
        <v>46900</v>
      </c>
      <c r="M25" s="28">
        <v>1953</v>
      </c>
      <c r="O25" s="28" t="s">
        <v>716</v>
      </c>
      <c r="P25" s="28">
        <v>830</v>
      </c>
      <c r="Q25" s="28">
        <v>2</v>
      </c>
      <c r="R25" s="28">
        <v>6752</v>
      </c>
      <c r="S25" s="28">
        <v>1</v>
      </c>
      <c r="T25" s="28">
        <v>0</v>
      </c>
      <c r="U25" s="28"/>
    </row>
    <row r="26" spans="1:21" ht="18" x14ac:dyDescent="0.2">
      <c r="A26" s="24" t="s">
        <v>1277</v>
      </c>
      <c r="L26" s="9">
        <v>134900</v>
      </c>
      <c r="M26" s="9">
        <v>1939</v>
      </c>
      <c r="O26" s="9" t="s">
        <v>720</v>
      </c>
      <c r="P26" s="9">
        <v>1370</v>
      </c>
      <c r="Q26" s="9">
        <v>4</v>
      </c>
      <c r="R26" s="9">
        <v>6882</v>
      </c>
      <c r="S26" s="9">
        <v>1</v>
      </c>
      <c r="T26" s="9">
        <v>0</v>
      </c>
      <c r="U26" s="9"/>
    </row>
    <row r="27" spans="1:21" x14ac:dyDescent="0.15">
      <c r="L27" s="28">
        <v>124900</v>
      </c>
      <c r="M27" s="28">
        <v>1906</v>
      </c>
      <c r="O27" s="28" t="s">
        <v>731</v>
      </c>
      <c r="P27" s="28">
        <v>936</v>
      </c>
      <c r="Q27" s="28">
        <v>3</v>
      </c>
      <c r="R27" s="28">
        <v>6970</v>
      </c>
      <c r="S27" s="28">
        <v>1</v>
      </c>
      <c r="T27" s="28">
        <v>0</v>
      </c>
      <c r="U27" s="28"/>
    </row>
    <row r="28" spans="1:21" x14ac:dyDescent="0.15">
      <c r="A28" t="s">
        <v>1256</v>
      </c>
      <c r="L28" s="9">
        <v>55900</v>
      </c>
      <c r="M28" s="9">
        <v>1917</v>
      </c>
      <c r="O28" s="9" t="s">
        <v>716</v>
      </c>
      <c r="P28" s="9">
        <v>848</v>
      </c>
      <c r="Q28" s="9">
        <v>1</v>
      </c>
      <c r="R28" s="9">
        <v>7187</v>
      </c>
      <c r="S28" s="9">
        <v>1</v>
      </c>
      <c r="T28" s="9">
        <v>0</v>
      </c>
      <c r="U28" s="9"/>
    </row>
    <row r="29" spans="1:21" ht="14" thickBot="1" x14ac:dyDescent="0.2">
      <c r="L29" s="28">
        <v>154900</v>
      </c>
      <c r="M29" s="28">
        <v>1955</v>
      </c>
      <c r="O29" s="28" t="s">
        <v>720</v>
      </c>
      <c r="P29" s="28">
        <v>1213</v>
      </c>
      <c r="Q29" s="28">
        <v>3</v>
      </c>
      <c r="R29" s="28">
        <v>7362</v>
      </c>
      <c r="S29" s="28">
        <v>1</v>
      </c>
      <c r="T29" s="28">
        <v>0</v>
      </c>
      <c r="U29" s="28"/>
    </row>
    <row r="30" spans="1:21" ht="18" x14ac:dyDescent="0.2">
      <c r="A30" s="44" t="s">
        <v>1257</v>
      </c>
      <c r="B30" s="44"/>
      <c r="D30" s="49" t="s">
        <v>1279</v>
      </c>
      <c r="E30" s="56" t="s">
        <v>1285</v>
      </c>
      <c r="F30" s="56"/>
      <c r="G30" s="56"/>
      <c r="H30" s="56"/>
      <c r="I30" s="56"/>
      <c r="L30" s="9">
        <v>149900</v>
      </c>
      <c r="M30" s="9">
        <v>1956</v>
      </c>
      <c r="O30" s="9" t="s">
        <v>726</v>
      </c>
      <c r="P30" s="9">
        <v>960</v>
      </c>
      <c r="Q30" s="9">
        <v>3</v>
      </c>
      <c r="R30" s="9">
        <v>7492</v>
      </c>
      <c r="S30" s="9">
        <v>1</v>
      </c>
      <c r="T30" s="9">
        <v>0</v>
      </c>
      <c r="U30" s="9"/>
    </row>
    <row r="31" spans="1:21" x14ac:dyDescent="0.15">
      <c r="A31" s="15" t="s">
        <v>1258</v>
      </c>
      <c r="B31" s="15">
        <v>0.74865967208252915</v>
      </c>
      <c r="E31" s="56"/>
      <c r="F31" s="56"/>
      <c r="G31" s="56"/>
      <c r="H31" s="56"/>
      <c r="I31" s="56"/>
      <c r="L31" s="28">
        <v>134900</v>
      </c>
      <c r="M31" s="28">
        <v>1957</v>
      </c>
      <c r="O31" s="28" t="s">
        <v>726</v>
      </c>
      <c r="P31" s="28">
        <v>864</v>
      </c>
      <c r="Q31" s="28">
        <v>2</v>
      </c>
      <c r="R31" s="28">
        <v>7492</v>
      </c>
      <c r="S31" s="28">
        <v>1</v>
      </c>
      <c r="T31" s="28">
        <v>0</v>
      </c>
      <c r="U31" s="28"/>
    </row>
    <row r="32" spans="1:21" ht="18" x14ac:dyDescent="0.2">
      <c r="A32" s="45" t="s">
        <v>1259</v>
      </c>
      <c r="B32" s="45">
        <v>0.56049130460272012</v>
      </c>
      <c r="L32" s="9">
        <v>129900</v>
      </c>
      <c r="M32" s="9">
        <v>1964</v>
      </c>
      <c r="O32" s="9" t="s">
        <v>765</v>
      </c>
      <c r="P32" s="9">
        <v>950</v>
      </c>
      <c r="Q32" s="9">
        <v>3</v>
      </c>
      <c r="R32" s="9">
        <v>7710</v>
      </c>
      <c r="S32" s="9">
        <v>1</v>
      </c>
      <c r="T32" s="9">
        <v>0</v>
      </c>
      <c r="U32" s="9"/>
    </row>
    <row r="33" spans="1:21" x14ac:dyDescent="0.15">
      <c r="A33" s="15" t="s">
        <v>1260</v>
      </c>
      <c r="B33" s="15">
        <v>0.55760928037060686</v>
      </c>
      <c r="L33" s="28">
        <v>84000</v>
      </c>
      <c r="M33" s="28">
        <v>1949</v>
      </c>
      <c r="O33" s="28" t="s">
        <v>720</v>
      </c>
      <c r="P33" s="28">
        <v>936</v>
      </c>
      <c r="Q33" s="28">
        <v>2</v>
      </c>
      <c r="R33" s="28">
        <v>8276</v>
      </c>
      <c r="S33" s="28">
        <v>1</v>
      </c>
      <c r="T33" s="28">
        <v>0</v>
      </c>
      <c r="U33" s="28"/>
    </row>
    <row r="34" spans="1:21" x14ac:dyDescent="0.15">
      <c r="A34" s="15" t="s">
        <v>1261</v>
      </c>
      <c r="B34" s="15">
        <v>194617.47712858286</v>
      </c>
      <c r="L34" s="9">
        <v>95000</v>
      </c>
      <c r="M34" s="9">
        <v>1938</v>
      </c>
      <c r="O34" s="9" t="s">
        <v>720</v>
      </c>
      <c r="P34" s="9">
        <v>949</v>
      </c>
      <c r="Q34" s="9">
        <v>2</v>
      </c>
      <c r="R34" s="9">
        <v>9017</v>
      </c>
      <c r="S34" s="9">
        <v>1</v>
      </c>
      <c r="T34" s="9">
        <v>0</v>
      </c>
      <c r="U34" s="9"/>
    </row>
    <row r="35" spans="1:21" ht="14" thickBot="1" x14ac:dyDescent="0.2">
      <c r="A35" s="16" t="s">
        <v>1262</v>
      </c>
      <c r="B35" s="16">
        <v>308</v>
      </c>
      <c r="L35" s="28">
        <v>139999</v>
      </c>
      <c r="M35" s="28">
        <v>1940</v>
      </c>
      <c r="O35" s="28" t="s">
        <v>720</v>
      </c>
      <c r="P35" s="28">
        <v>1216</v>
      </c>
      <c r="Q35" s="28">
        <v>2</v>
      </c>
      <c r="R35" s="28">
        <v>9148</v>
      </c>
      <c r="S35" s="28">
        <v>1</v>
      </c>
      <c r="T35" s="28">
        <v>0</v>
      </c>
      <c r="U35" s="28"/>
    </row>
    <row r="36" spans="1:21" x14ac:dyDescent="0.15">
      <c r="L36" s="9">
        <v>139900</v>
      </c>
      <c r="M36" s="9">
        <v>1962</v>
      </c>
      <c r="O36" s="9" t="s">
        <v>765</v>
      </c>
      <c r="P36" s="9">
        <v>908</v>
      </c>
      <c r="Q36" s="9">
        <v>3</v>
      </c>
      <c r="R36" s="9">
        <v>10542</v>
      </c>
      <c r="S36" s="9">
        <v>1</v>
      </c>
      <c r="T36" s="9">
        <v>0</v>
      </c>
      <c r="U36" s="9"/>
    </row>
    <row r="37" spans="1:21" ht="14" thickBot="1" x14ac:dyDescent="0.2">
      <c r="A37" t="s">
        <v>1220</v>
      </c>
      <c r="L37" s="28">
        <v>144900</v>
      </c>
      <c r="M37" s="28">
        <v>1927</v>
      </c>
      <c r="O37" s="28" t="s">
        <v>720</v>
      </c>
      <c r="P37" s="28">
        <v>1259</v>
      </c>
      <c r="Q37" s="28">
        <v>3</v>
      </c>
      <c r="R37" s="28">
        <v>12110</v>
      </c>
      <c r="S37" s="28">
        <v>1</v>
      </c>
      <c r="T37" s="28">
        <v>0</v>
      </c>
      <c r="U37" s="28"/>
    </row>
    <row r="38" spans="1:21" x14ac:dyDescent="0.15">
      <c r="A38" s="17"/>
      <c r="B38" s="17" t="s">
        <v>1223</v>
      </c>
      <c r="C38" s="17" t="s">
        <v>1222</v>
      </c>
      <c r="D38" s="17" t="s">
        <v>1224</v>
      </c>
      <c r="E38" s="17" t="s">
        <v>1225</v>
      </c>
      <c r="F38" s="17" t="s">
        <v>1266</v>
      </c>
      <c r="L38" s="9">
        <v>135000</v>
      </c>
      <c r="M38" s="9">
        <v>1946</v>
      </c>
      <c r="O38" s="9" t="s">
        <v>726</v>
      </c>
      <c r="P38" s="9">
        <v>1505</v>
      </c>
      <c r="Q38" s="9">
        <v>3</v>
      </c>
      <c r="R38" s="9">
        <v>16553</v>
      </c>
      <c r="S38" s="9">
        <v>1</v>
      </c>
      <c r="T38" s="9">
        <v>0</v>
      </c>
      <c r="U38" s="9"/>
    </row>
    <row r="39" spans="1:21" x14ac:dyDescent="0.15">
      <c r="A39" s="15" t="s">
        <v>1263</v>
      </c>
      <c r="B39" s="15">
        <v>2</v>
      </c>
      <c r="C39" s="15">
        <v>14732109011641.188</v>
      </c>
      <c r="D39" s="15">
        <v>7366054505820.5938</v>
      </c>
      <c r="E39" s="15">
        <v>194.47834558688874</v>
      </c>
      <c r="F39" s="15">
        <v>3.5689415809270353E-55</v>
      </c>
      <c r="L39" s="28">
        <v>82500</v>
      </c>
      <c r="M39" s="28">
        <v>1921</v>
      </c>
      <c r="O39" s="28" t="s">
        <v>716</v>
      </c>
      <c r="P39" s="28">
        <v>832</v>
      </c>
      <c r="Q39" s="28">
        <v>2</v>
      </c>
      <c r="R39" s="28">
        <v>3311</v>
      </c>
      <c r="S39" s="28">
        <v>1</v>
      </c>
      <c r="T39" s="28">
        <v>1</v>
      </c>
      <c r="U39" s="28"/>
    </row>
    <row r="40" spans="1:21" x14ac:dyDescent="0.15">
      <c r="A40" s="15" t="s">
        <v>1264</v>
      </c>
      <c r="B40" s="15">
        <v>305</v>
      </c>
      <c r="C40" s="15">
        <v>11552168533187.812</v>
      </c>
      <c r="D40" s="15">
        <v>37875962403.89447</v>
      </c>
      <c r="E40" s="15"/>
      <c r="F40" s="15"/>
      <c r="L40" s="9">
        <v>124900</v>
      </c>
      <c r="M40" s="9">
        <v>1925</v>
      </c>
      <c r="O40" s="9" t="s">
        <v>716</v>
      </c>
      <c r="P40" s="9">
        <v>768</v>
      </c>
      <c r="Q40" s="9">
        <v>3</v>
      </c>
      <c r="R40" s="9">
        <v>4835</v>
      </c>
      <c r="S40" s="9">
        <v>1</v>
      </c>
      <c r="T40" s="9">
        <v>1</v>
      </c>
      <c r="U40" s="9"/>
    </row>
    <row r="41" spans="1:21" ht="14" thickBot="1" x14ac:dyDescent="0.2">
      <c r="A41" s="16" t="s">
        <v>1140</v>
      </c>
      <c r="B41" s="16">
        <v>307</v>
      </c>
      <c r="C41" s="16">
        <v>26284277544829</v>
      </c>
      <c r="D41" s="16"/>
      <c r="E41" s="16"/>
      <c r="F41" s="16"/>
      <c r="L41" s="28">
        <v>109900</v>
      </c>
      <c r="M41" s="28">
        <v>1953</v>
      </c>
      <c r="O41" s="28" t="s">
        <v>731</v>
      </c>
      <c r="P41" s="28">
        <v>792</v>
      </c>
      <c r="Q41" s="28">
        <v>2</v>
      </c>
      <c r="R41" s="28">
        <v>4879</v>
      </c>
      <c r="S41" s="28">
        <v>1</v>
      </c>
      <c r="T41" s="28">
        <v>1</v>
      </c>
      <c r="U41" s="28"/>
    </row>
    <row r="42" spans="1:21" ht="14" thickBot="1" x14ac:dyDescent="0.2">
      <c r="L42" s="9">
        <v>132900</v>
      </c>
      <c r="M42" s="9">
        <v>1950</v>
      </c>
      <c r="O42" s="9" t="s">
        <v>731</v>
      </c>
      <c r="P42" s="9">
        <v>989</v>
      </c>
      <c r="Q42" s="9">
        <v>2</v>
      </c>
      <c r="R42" s="9">
        <v>5271</v>
      </c>
      <c r="S42" s="9">
        <v>1</v>
      </c>
      <c r="T42" s="9">
        <v>1</v>
      </c>
      <c r="U42" s="9"/>
    </row>
    <row r="43" spans="1:21" x14ac:dyDescent="0.15">
      <c r="A43" s="17"/>
      <c r="B43" s="17" t="s">
        <v>1267</v>
      </c>
      <c r="C43" s="17" t="s">
        <v>1261</v>
      </c>
      <c r="D43" s="17" t="s">
        <v>1268</v>
      </c>
      <c r="E43" s="17" t="s">
        <v>1226</v>
      </c>
      <c r="F43" s="17" t="s">
        <v>1269</v>
      </c>
      <c r="G43" s="17" t="s">
        <v>1270</v>
      </c>
      <c r="H43" s="17" t="s">
        <v>1271</v>
      </c>
      <c r="I43" s="17" t="s">
        <v>1272</v>
      </c>
      <c r="L43" s="28">
        <v>124900</v>
      </c>
      <c r="M43" s="28">
        <v>1945</v>
      </c>
      <c r="O43" s="28" t="s">
        <v>720</v>
      </c>
      <c r="P43" s="28">
        <v>864</v>
      </c>
      <c r="Q43" s="28">
        <v>2</v>
      </c>
      <c r="R43" s="28">
        <v>5314</v>
      </c>
      <c r="S43" s="28">
        <v>1</v>
      </c>
      <c r="T43" s="28">
        <v>1</v>
      </c>
      <c r="U43" s="28"/>
    </row>
    <row r="44" spans="1:21" x14ac:dyDescent="0.15">
      <c r="A44" s="15" t="s">
        <v>1265</v>
      </c>
      <c r="B44" s="15">
        <v>-14680571.70854084</v>
      </c>
      <c r="C44" s="15">
        <v>963539.57491534972</v>
      </c>
      <c r="D44" s="15">
        <v>-15.236085876213833</v>
      </c>
      <c r="E44" s="15">
        <v>2.2769582281896633E-39</v>
      </c>
      <c r="F44" s="15">
        <v>-16576598.246580645</v>
      </c>
      <c r="G44" s="15">
        <v>-12784545.170501035</v>
      </c>
      <c r="H44" s="15">
        <v>-16576598.246580645</v>
      </c>
      <c r="I44" s="15">
        <v>-12784545.170501035</v>
      </c>
      <c r="L44" s="9">
        <v>114900</v>
      </c>
      <c r="M44" s="9">
        <v>1953</v>
      </c>
      <c r="O44" s="9" t="s">
        <v>716</v>
      </c>
      <c r="P44" s="9">
        <v>1581</v>
      </c>
      <c r="Q44" s="9">
        <v>3</v>
      </c>
      <c r="R44" s="9">
        <v>6098</v>
      </c>
      <c r="S44" s="9">
        <v>1</v>
      </c>
      <c r="T44" s="9">
        <v>1</v>
      </c>
      <c r="U44" s="9"/>
    </row>
    <row r="45" spans="1:21" ht="18" x14ac:dyDescent="0.2">
      <c r="A45" s="48" t="s">
        <v>11</v>
      </c>
      <c r="B45" s="15">
        <v>3.9118503134783387</v>
      </c>
      <c r="C45" s="15">
        <v>0.38436143061906847</v>
      </c>
      <c r="D45" s="15">
        <v>10.17753083907964</v>
      </c>
      <c r="E45" s="45">
        <v>3.8813424633861888E-21</v>
      </c>
      <c r="F45" s="15">
        <v>3.1555145161482461</v>
      </c>
      <c r="G45" s="15">
        <v>4.6681861108084313</v>
      </c>
      <c r="H45" s="15">
        <v>3.1555145161482461</v>
      </c>
      <c r="I45" s="15">
        <v>4.6681861108084313</v>
      </c>
      <c r="L45" s="28">
        <v>154900</v>
      </c>
      <c r="M45" s="28">
        <v>1953</v>
      </c>
      <c r="O45" s="28" t="s">
        <v>720</v>
      </c>
      <c r="P45" s="28">
        <v>978</v>
      </c>
      <c r="Q45" s="28">
        <v>2</v>
      </c>
      <c r="R45" s="28">
        <v>6142</v>
      </c>
      <c r="S45" s="28">
        <v>1</v>
      </c>
      <c r="T45" s="28">
        <v>1</v>
      </c>
      <c r="U45" s="28"/>
    </row>
    <row r="46" spans="1:21" ht="19" thickBot="1" x14ac:dyDescent="0.25">
      <c r="A46" s="47" t="s">
        <v>12</v>
      </c>
      <c r="B46" s="16">
        <v>7596.7452985775426</v>
      </c>
      <c r="C46" s="16">
        <v>488.86238552166338</v>
      </c>
      <c r="D46" s="16">
        <v>15.539639627767805</v>
      </c>
      <c r="E46" s="46">
        <v>1.6240977583897132E-40</v>
      </c>
      <c r="F46" s="16">
        <v>6634.7754111653403</v>
      </c>
      <c r="G46" s="16">
        <v>8558.715185989744</v>
      </c>
      <c r="H46" s="16">
        <v>6634.7754111653403</v>
      </c>
      <c r="I46" s="16">
        <v>8558.715185989744</v>
      </c>
      <c r="L46" s="9">
        <v>93000</v>
      </c>
      <c r="M46" s="9">
        <v>1953</v>
      </c>
      <c r="O46" s="9" t="s">
        <v>716</v>
      </c>
      <c r="P46" s="9">
        <v>925</v>
      </c>
      <c r="Q46" s="9">
        <v>3</v>
      </c>
      <c r="R46" s="9">
        <v>11413</v>
      </c>
      <c r="S46" s="9">
        <v>1</v>
      </c>
      <c r="T46" s="9">
        <v>1</v>
      </c>
      <c r="U46" s="9"/>
    </row>
    <row r="47" spans="1:21" x14ac:dyDescent="0.15">
      <c r="L47" s="28">
        <v>114900</v>
      </c>
      <c r="M47" s="28">
        <v>1931</v>
      </c>
      <c r="O47" s="28" t="s">
        <v>720</v>
      </c>
      <c r="P47" s="28">
        <v>1261</v>
      </c>
      <c r="Q47" s="28">
        <v>3</v>
      </c>
      <c r="R47" s="28">
        <v>5009</v>
      </c>
      <c r="S47" s="28">
        <v>1</v>
      </c>
      <c r="T47" s="28">
        <v>2</v>
      </c>
      <c r="U47" s="28"/>
    </row>
    <row r="48" spans="1:21" x14ac:dyDescent="0.15">
      <c r="L48" s="9">
        <v>112500</v>
      </c>
      <c r="M48" s="9">
        <v>1954</v>
      </c>
      <c r="O48" s="9" t="s">
        <v>731</v>
      </c>
      <c r="P48" s="9">
        <v>845</v>
      </c>
      <c r="Q48" s="9">
        <v>3</v>
      </c>
      <c r="R48" s="9">
        <v>8712</v>
      </c>
      <c r="S48" s="9">
        <v>1</v>
      </c>
      <c r="T48" s="9">
        <v>2</v>
      </c>
      <c r="U48" s="9"/>
    </row>
    <row r="49" spans="1:21" ht="18" x14ac:dyDescent="0.2">
      <c r="A49" s="24" t="s">
        <v>1278</v>
      </c>
      <c r="L49" s="28">
        <v>56500</v>
      </c>
      <c r="M49" s="28">
        <v>1928</v>
      </c>
      <c r="O49" s="28" t="s">
        <v>720</v>
      </c>
      <c r="P49" s="28">
        <v>780</v>
      </c>
      <c r="Q49" s="28">
        <v>1</v>
      </c>
      <c r="R49" s="28">
        <v>9670</v>
      </c>
      <c r="S49" s="28">
        <v>1</v>
      </c>
      <c r="T49" s="28">
        <v>2</v>
      </c>
      <c r="U49" s="28"/>
    </row>
    <row r="50" spans="1:21" x14ac:dyDescent="0.15">
      <c r="L50" s="9">
        <v>99900</v>
      </c>
      <c r="M50" s="9">
        <v>1929</v>
      </c>
      <c r="O50" s="9" t="s">
        <v>716</v>
      </c>
      <c r="P50" s="9">
        <v>1070</v>
      </c>
      <c r="Q50" s="9">
        <v>2</v>
      </c>
      <c r="R50" s="9">
        <v>6011</v>
      </c>
      <c r="S50" s="9">
        <v>2</v>
      </c>
      <c r="T50" s="9">
        <v>1</v>
      </c>
      <c r="U50" s="9" t="s">
        <v>39</v>
      </c>
    </row>
    <row r="51" spans="1:21" x14ac:dyDescent="0.15">
      <c r="A51" t="s">
        <v>1256</v>
      </c>
      <c r="L51" s="28">
        <v>142500</v>
      </c>
      <c r="M51" s="28">
        <v>1952</v>
      </c>
      <c r="O51" s="28" t="s">
        <v>731</v>
      </c>
      <c r="P51" s="28">
        <v>1085</v>
      </c>
      <c r="Q51" s="28">
        <v>3</v>
      </c>
      <c r="R51" s="28">
        <v>6534</v>
      </c>
      <c r="S51" s="28">
        <v>2</v>
      </c>
      <c r="T51" s="28">
        <v>1</v>
      </c>
      <c r="U51" s="28" t="s">
        <v>39</v>
      </c>
    </row>
    <row r="52" spans="1:21" ht="14" thickBot="1" x14ac:dyDescent="0.2">
      <c r="L52" s="9">
        <v>150000</v>
      </c>
      <c r="M52" s="9">
        <v>1954</v>
      </c>
      <c r="O52" s="9" t="s">
        <v>720</v>
      </c>
      <c r="P52" s="9">
        <v>1000</v>
      </c>
      <c r="Q52" s="9">
        <v>3</v>
      </c>
      <c r="R52" s="9">
        <v>6882</v>
      </c>
      <c r="S52" s="9">
        <v>2</v>
      </c>
      <c r="T52" s="9">
        <v>1</v>
      </c>
      <c r="U52" s="9" t="s">
        <v>39</v>
      </c>
    </row>
    <row r="53" spans="1:21" ht="18" x14ac:dyDescent="0.2">
      <c r="A53" s="44" t="s">
        <v>1257</v>
      </c>
      <c r="B53" s="44"/>
      <c r="D53" s="49" t="s">
        <v>1279</v>
      </c>
      <c r="E53" s="56" t="s">
        <v>1286</v>
      </c>
      <c r="F53" s="56"/>
      <c r="G53" s="56"/>
      <c r="H53" s="56"/>
      <c r="I53" s="56"/>
      <c r="L53" s="28">
        <v>131000</v>
      </c>
      <c r="M53" s="28">
        <v>1956</v>
      </c>
      <c r="O53" s="28" t="s">
        <v>716</v>
      </c>
      <c r="P53" s="28">
        <v>912</v>
      </c>
      <c r="Q53" s="28">
        <v>2</v>
      </c>
      <c r="R53" s="28">
        <v>7405</v>
      </c>
      <c r="S53" s="28">
        <v>2</v>
      </c>
      <c r="T53" s="28">
        <v>1</v>
      </c>
      <c r="U53" s="28" t="s">
        <v>39</v>
      </c>
    </row>
    <row r="54" spans="1:21" x14ac:dyDescent="0.15">
      <c r="A54" s="15" t="s">
        <v>1258</v>
      </c>
      <c r="B54" s="15">
        <v>0.831169579984542</v>
      </c>
      <c r="E54" s="56"/>
      <c r="F54" s="56"/>
      <c r="G54" s="56"/>
      <c r="H54" s="56"/>
      <c r="I54" s="56"/>
      <c r="L54" s="9">
        <v>129900</v>
      </c>
      <c r="M54" s="9">
        <v>1963</v>
      </c>
      <c r="O54" s="9" t="s">
        <v>765</v>
      </c>
      <c r="P54" s="9">
        <v>1008</v>
      </c>
      <c r="Q54" s="9">
        <v>3</v>
      </c>
      <c r="R54" s="9">
        <v>7405</v>
      </c>
      <c r="S54" s="9">
        <v>2</v>
      </c>
      <c r="T54" s="9">
        <v>1</v>
      </c>
      <c r="U54" s="9" t="s">
        <v>39</v>
      </c>
    </row>
    <row r="55" spans="1:21" ht="18" x14ac:dyDescent="0.2">
      <c r="A55" s="45" t="s">
        <v>1259</v>
      </c>
      <c r="B55" s="45">
        <v>0.69084287069168004</v>
      </c>
      <c r="E55" s="57"/>
      <c r="F55" s="57"/>
      <c r="G55" s="57"/>
      <c r="H55" s="57"/>
      <c r="I55" s="57"/>
      <c r="L55" s="28">
        <v>189900</v>
      </c>
      <c r="M55" s="28">
        <v>1960</v>
      </c>
      <c r="O55" s="28" t="s">
        <v>720</v>
      </c>
      <c r="P55" s="28">
        <v>1562</v>
      </c>
      <c r="Q55" s="28">
        <v>3</v>
      </c>
      <c r="R55" s="28">
        <v>7492</v>
      </c>
      <c r="S55" s="28">
        <v>2</v>
      </c>
      <c r="T55" s="28">
        <v>1</v>
      </c>
      <c r="U55" s="28" t="s">
        <v>39</v>
      </c>
    </row>
    <row r="56" spans="1:21" x14ac:dyDescent="0.15">
      <c r="A56" s="15" t="s">
        <v>1260</v>
      </c>
      <c r="B56" s="15">
        <v>0.6888156108273632</v>
      </c>
      <c r="L56" s="9">
        <v>155000</v>
      </c>
      <c r="M56" s="9">
        <v>1960</v>
      </c>
      <c r="O56" s="9" t="s">
        <v>716</v>
      </c>
      <c r="P56" s="9">
        <v>1300</v>
      </c>
      <c r="Q56" s="9">
        <v>3</v>
      </c>
      <c r="R56" s="9">
        <v>9191</v>
      </c>
      <c r="S56" s="9">
        <v>2</v>
      </c>
      <c r="T56" s="9">
        <v>1</v>
      </c>
      <c r="U56" s="9" t="s">
        <v>39</v>
      </c>
    </row>
    <row r="57" spans="1:21" x14ac:dyDescent="0.15">
      <c r="A57" s="15" t="s">
        <v>1261</v>
      </c>
      <c r="B57" s="15">
        <v>163225.39773147518</v>
      </c>
      <c r="L57" s="28">
        <v>159900</v>
      </c>
      <c r="M57" s="28">
        <v>1959</v>
      </c>
      <c r="O57" s="28" t="s">
        <v>765</v>
      </c>
      <c r="P57" s="28">
        <v>1196</v>
      </c>
      <c r="Q57" s="28">
        <v>3</v>
      </c>
      <c r="R57" s="28">
        <v>9627</v>
      </c>
      <c r="S57" s="28">
        <v>2</v>
      </c>
      <c r="T57" s="28">
        <v>1</v>
      </c>
      <c r="U57" s="28" t="s">
        <v>39</v>
      </c>
    </row>
    <row r="58" spans="1:21" ht="14" thickBot="1" x14ac:dyDescent="0.2">
      <c r="A58" s="16" t="s">
        <v>1262</v>
      </c>
      <c r="B58" s="16">
        <v>308</v>
      </c>
      <c r="L58" s="9">
        <v>159900</v>
      </c>
      <c r="M58" s="9">
        <v>1961</v>
      </c>
      <c r="O58" s="9" t="s">
        <v>726</v>
      </c>
      <c r="P58" s="9">
        <v>1462</v>
      </c>
      <c r="Q58" s="9">
        <v>3</v>
      </c>
      <c r="R58" s="9">
        <v>9757</v>
      </c>
      <c r="S58" s="9">
        <v>2</v>
      </c>
      <c r="T58" s="9">
        <v>1</v>
      </c>
      <c r="U58" s="9" t="s">
        <v>39</v>
      </c>
    </row>
    <row r="59" spans="1:21" x14ac:dyDescent="0.15">
      <c r="L59" s="28">
        <v>129900</v>
      </c>
      <c r="M59" s="28">
        <v>1956</v>
      </c>
      <c r="O59" s="28" t="s">
        <v>765</v>
      </c>
      <c r="P59" s="28">
        <v>915</v>
      </c>
      <c r="Q59" s="28">
        <v>3</v>
      </c>
      <c r="R59" s="28">
        <v>10629</v>
      </c>
      <c r="S59" s="28">
        <v>2</v>
      </c>
      <c r="T59" s="28">
        <v>1</v>
      </c>
      <c r="U59" s="28" t="s">
        <v>39</v>
      </c>
    </row>
    <row r="60" spans="1:21" ht="14" thickBot="1" x14ac:dyDescent="0.2">
      <c r="A60" t="s">
        <v>1220</v>
      </c>
      <c r="L60" s="9">
        <v>114900</v>
      </c>
      <c r="M60" s="9">
        <v>1940</v>
      </c>
      <c r="O60" s="9" t="s">
        <v>720</v>
      </c>
      <c r="P60" s="9">
        <v>1311</v>
      </c>
      <c r="Q60" s="9">
        <v>3</v>
      </c>
      <c r="R60" s="9">
        <v>12502</v>
      </c>
      <c r="S60" s="9">
        <v>2</v>
      </c>
      <c r="T60" s="9">
        <v>1</v>
      </c>
      <c r="U60" s="9" t="s">
        <v>39</v>
      </c>
    </row>
    <row r="61" spans="1:21" x14ac:dyDescent="0.15">
      <c r="A61" s="17"/>
      <c r="B61" s="17" t="s">
        <v>1223</v>
      </c>
      <c r="C61" s="17" t="s">
        <v>1222</v>
      </c>
      <c r="D61" s="17" t="s">
        <v>1224</v>
      </c>
      <c r="E61" s="17" t="s">
        <v>1225</v>
      </c>
      <c r="F61" s="17" t="s">
        <v>1266</v>
      </c>
      <c r="L61" s="28">
        <v>179900</v>
      </c>
      <c r="M61" s="28">
        <v>1937</v>
      </c>
      <c r="O61" s="28" t="s">
        <v>716</v>
      </c>
      <c r="P61" s="28">
        <v>1318</v>
      </c>
      <c r="Q61" s="28">
        <v>3</v>
      </c>
      <c r="R61" s="28">
        <v>16988</v>
      </c>
      <c r="S61" s="28">
        <v>2</v>
      </c>
      <c r="T61" s="28">
        <v>1</v>
      </c>
      <c r="U61" s="28" t="s">
        <v>39</v>
      </c>
    </row>
    <row r="62" spans="1:21" x14ac:dyDescent="0.15">
      <c r="A62" s="15" t="s">
        <v>1263</v>
      </c>
      <c r="B62" s="15">
        <v>2</v>
      </c>
      <c r="C62" s="15">
        <v>18158305753126.531</v>
      </c>
      <c r="D62" s="15">
        <v>9079152876563.2656</v>
      </c>
      <c r="E62" s="15">
        <v>340.77667241958687</v>
      </c>
      <c r="F62" s="15">
        <v>1.7878787504272149E-78</v>
      </c>
      <c r="L62" s="9">
        <v>150000</v>
      </c>
      <c r="M62" s="9">
        <v>1957</v>
      </c>
      <c r="O62" s="9" t="s">
        <v>726</v>
      </c>
      <c r="P62" s="9">
        <v>864</v>
      </c>
      <c r="Q62" s="9">
        <v>3</v>
      </c>
      <c r="R62" s="9">
        <v>40075</v>
      </c>
      <c r="S62" s="9">
        <v>2</v>
      </c>
      <c r="T62" s="9">
        <v>1</v>
      </c>
      <c r="U62" s="9" t="s">
        <v>39</v>
      </c>
    </row>
    <row r="63" spans="1:21" x14ac:dyDescent="0.15">
      <c r="A63" s="15" t="s">
        <v>1264</v>
      </c>
      <c r="B63" s="15">
        <v>305</v>
      </c>
      <c r="C63" s="15">
        <v>8125971791702.4707</v>
      </c>
      <c r="D63" s="15">
        <v>26642530464.598263</v>
      </c>
      <c r="E63" s="15"/>
      <c r="F63" s="15"/>
      <c r="L63" s="28">
        <v>285000</v>
      </c>
      <c r="M63" s="28">
        <v>1980</v>
      </c>
      <c r="O63" s="28" t="s">
        <v>38</v>
      </c>
      <c r="P63" s="28">
        <v>2462</v>
      </c>
      <c r="Q63" s="28">
        <v>5</v>
      </c>
      <c r="R63" s="28">
        <v>1655</v>
      </c>
      <c r="S63" s="28">
        <v>2</v>
      </c>
      <c r="T63" s="28">
        <v>2</v>
      </c>
      <c r="U63" s="28" t="s">
        <v>39</v>
      </c>
    </row>
    <row r="64" spans="1:21" ht="14" thickBot="1" x14ac:dyDescent="0.2">
      <c r="A64" s="16" t="s">
        <v>1140</v>
      </c>
      <c r="B64" s="16">
        <v>307</v>
      </c>
      <c r="C64" s="16">
        <v>26284277544829</v>
      </c>
      <c r="D64" s="16"/>
      <c r="E64" s="16"/>
      <c r="F64" s="16"/>
      <c r="L64" s="9">
        <v>144900</v>
      </c>
      <c r="M64" s="9">
        <v>1984</v>
      </c>
      <c r="O64" s="9" t="s">
        <v>720</v>
      </c>
      <c r="P64" s="9">
        <v>1065</v>
      </c>
      <c r="Q64" s="9">
        <v>2</v>
      </c>
      <c r="R64" s="9">
        <v>3049</v>
      </c>
      <c r="S64" s="9">
        <v>2</v>
      </c>
      <c r="T64" s="9">
        <v>2</v>
      </c>
      <c r="U64" s="9" t="s">
        <v>39</v>
      </c>
    </row>
    <row r="65" spans="1:21" ht="14" thickBot="1" x14ac:dyDescent="0.2">
      <c r="L65" s="28">
        <v>259900</v>
      </c>
      <c r="M65" s="28">
        <v>1978</v>
      </c>
      <c r="O65" s="28" t="s">
        <v>309</v>
      </c>
      <c r="P65" s="28">
        <v>1638</v>
      </c>
      <c r="Q65" s="28">
        <v>3</v>
      </c>
      <c r="R65" s="28">
        <v>4095</v>
      </c>
      <c r="S65" s="28">
        <v>2</v>
      </c>
      <c r="T65" s="28">
        <v>2</v>
      </c>
      <c r="U65" s="28" t="s">
        <v>39</v>
      </c>
    </row>
    <row r="66" spans="1:21" x14ac:dyDescent="0.15">
      <c r="A66" s="17"/>
      <c r="B66" s="17" t="s">
        <v>1267</v>
      </c>
      <c r="C66" s="17" t="s">
        <v>1261</v>
      </c>
      <c r="D66" s="17" t="s">
        <v>1268</v>
      </c>
      <c r="E66" s="17" t="s">
        <v>1226</v>
      </c>
      <c r="F66" s="17" t="s">
        <v>1269</v>
      </c>
      <c r="G66" s="17" t="s">
        <v>1270</v>
      </c>
      <c r="H66" s="17" t="s">
        <v>1271</v>
      </c>
      <c r="I66" s="17" t="s">
        <v>1272</v>
      </c>
      <c r="L66" s="9">
        <v>149475</v>
      </c>
      <c r="M66" s="9">
        <v>1977</v>
      </c>
      <c r="O66" s="9" t="s">
        <v>716</v>
      </c>
      <c r="P66" s="9">
        <v>988</v>
      </c>
      <c r="Q66" s="9">
        <v>3</v>
      </c>
      <c r="R66" s="9">
        <v>6578</v>
      </c>
      <c r="S66" s="9">
        <v>2</v>
      </c>
      <c r="T66" s="9">
        <v>2</v>
      </c>
      <c r="U66" s="9" t="s">
        <v>39</v>
      </c>
    </row>
    <row r="67" spans="1:21" x14ac:dyDescent="0.15">
      <c r="A67" s="15" t="s">
        <v>1265</v>
      </c>
      <c r="B67" s="15">
        <v>-119828.86718252863</v>
      </c>
      <c r="C67" s="15">
        <v>21237.445350924361</v>
      </c>
      <c r="D67" s="15">
        <v>-5.6423390479643105</v>
      </c>
      <c r="E67" s="15">
        <v>3.8322589723270809E-8</v>
      </c>
      <c r="F67" s="15">
        <v>-161619.32502548775</v>
      </c>
      <c r="G67" s="15">
        <v>-78038.409339569509</v>
      </c>
      <c r="H67" s="15">
        <v>-161619.32502548775</v>
      </c>
      <c r="I67" s="15">
        <v>-78038.409339569509</v>
      </c>
      <c r="L67" s="28">
        <v>214900</v>
      </c>
      <c r="M67" s="28">
        <v>1975</v>
      </c>
      <c r="O67" s="28" t="s">
        <v>726</v>
      </c>
      <c r="P67" s="28">
        <v>1323</v>
      </c>
      <c r="Q67" s="28">
        <v>3</v>
      </c>
      <c r="R67" s="28">
        <v>7318</v>
      </c>
      <c r="S67" s="28">
        <v>2</v>
      </c>
      <c r="T67" s="28">
        <v>2</v>
      </c>
      <c r="U67" s="28" t="s">
        <v>39</v>
      </c>
    </row>
    <row r="68" spans="1:21" ht="18" x14ac:dyDescent="0.2">
      <c r="A68" s="45" t="s">
        <v>8</v>
      </c>
      <c r="B68" s="15">
        <v>109623.08892552584</v>
      </c>
      <c r="C68" s="15">
        <v>7443.9006226351448</v>
      </c>
      <c r="D68" s="15">
        <v>14.726565342931622</v>
      </c>
      <c r="E68" s="45">
        <v>1.8853758643373749E-37</v>
      </c>
      <c r="F68" s="15">
        <v>94975.187070236483</v>
      </c>
      <c r="G68" s="15">
        <v>124270.99078081519</v>
      </c>
      <c r="H68" s="15">
        <v>94975.187070236483</v>
      </c>
      <c r="I68" s="15">
        <v>124270.99078081519</v>
      </c>
      <c r="L68" s="9">
        <v>219900</v>
      </c>
      <c r="M68" s="9">
        <v>1969</v>
      </c>
      <c r="O68" s="9" t="s">
        <v>726</v>
      </c>
      <c r="P68" s="9">
        <v>1608</v>
      </c>
      <c r="Q68" s="9">
        <v>3</v>
      </c>
      <c r="R68" s="9">
        <v>7492</v>
      </c>
      <c r="S68" s="9">
        <v>2</v>
      </c>
      <c r="T68" s="9">
        <v>2</v>
      </c>
      <c r="U68" s="9" t="s">
        <v>39</v>
      </c>
    </row>
    <row r="69" spans="1:21" ht="19" thickBot="1" x14ac:dyDescent="0.25">
      <c r="A69" s="47" t="s">
        <v>13</v>
      </c>
      <c r="B69" s="16">
        <v>83253.707442154089</v>
      </c>
      <c r="C69" s="16">
        <v>11360.294377586381</v>
      </c>
      <c r="D69" s="16">
        <v>7.3284815230150979</v>
      </c>
      <c r="E69" s="46">
        <v>2.0992280334986647E-12</v>
      </c>
      <c r="F69" s="16">
        <v>60899.234226312918</v>
      </c>
      <c r="G69" s="16">
        <v>105608.18065799525</v>
      </c>
      <c r="H69" s="16">
        <v>60899.234226312918</v>
      </c>
      <c r="I69" s="16">
        <v>105608.18065799525</v>
      </c>
      <c r="L69" s="28">
        <v>275000</v>
      </c>
      <c r="M69" s="28">
        <v>1971</v>
      </c>
      <c r="O69" s="28" t="s">
        <v>726</v>
      </c>
      <c r="P69" s="28">
        <v>1400</v>
      </c>
      <c r="Q69" s="28">
        <v>3</v>
      </c>
      <c r="R69" s="28">
        <v>8843</v>
      </c>
      <c r="S69" s="28">
        <v>2</v>
      </c>
      <c r="T69" s="28">
        <v>2</v>
      </c>
      <c r="U69" s="28" t="s">
        <v>39</v>
      </c>
    </row>
    <row r="70" spans="1:21" x14ac:dyDescent="0.15">
      <c r="L70" s="9">
        <v>159900</v>
      </c>
      <c r="M70" s="9">
        <v>1972</v>
      </c>
      <c r="O70" s="9" t="s">
        <v>720</v>
      </c>
      <c r="P70" s="9">
        <v>1102</v>
      </c>
      <c r="Q70" s="9">
        <v>3</v>
      </c>
      <c r="R70" s="9">
        <v>8843</v>
      </c>
      <c r="S70" s="9">
        <v>2</v>
      </c>
      <c r="T70" s="9">
        <v>2</v>
      </c>
      <c r="U70" s="9" t="s">
        <v>39</v>
      </c>
    </row>
    <row r="71" spans="1:21" x14ac:dyDescent="0.15">
      <c r="L71" s="28">
        <v>259900</v>
      </c>
      <c r="M71" s="28">
        <v>1983</v>
      </c>
      <c r="O71" s="28" t="s">
        <v>38</v>
      </c>
      <c r="P71" s="28">
        <v>1469</v>
      </c>
      <c r="Q71" s="28">
        <v>3</v>
      </c>
      <c r="R71" s="28">
        <v>9583</v>
      </c>
      <c r="S71" s="28">
        <v>2</v>
      </c>
      <c r="T71" s="28">
        <v>2</v>
      </c>
      <c r="U71" s="28" t="s">
        <v>39</v>
      </c>
    </row>
    <row r="72" spans="1:21" x14ac:dyDescent="0.15">
      <c r="L72" s="9">
        <v>234900</v>
      </c>
      <c r="M72" s="9">
        <v>1962</v>
      </c>
      <c r="O72" s="9" t="s">
        <v>726</v>
      </c>
      <c r="P72" s="9">
        <v>1526</v>
      </c>
      <c r="Q72" s="9">
        <v>3</v>
      </c>
      <c r="R72" s="9">
        <v>10019</v>
      </c>
      <c r="S72" s="9">
        <v>2</v>
      </c>
      <c r="T72" s="9">
        <v>2</v>
      </c>
      <c r="U72" s="9" t="s">
        <v>39</v>
      </c>
    </row>
    <row r="73" spans="1:21" x14ac:dyDescent="0.15">
      <c r="L73" s="28">
        <v>289900</v>
      </c>
      <c r="M73" s="28">
        <v>1969</v>
      </c>
      <c r="O73" s="28" t="s">
        <v>47</v>
      </c>
      <c r="P73" s="28">
        <v>2133</v>
      </c>
      <c r="Q73" s="28">
        <v>3</v>
      </c>
      <c r="R73" s="28">
        <v>10629</v>
      </c>
      <c r="S73" s="28">
        <v>2</v>
      </c>
      <c r="T73" s="28">
        <v>2</v>
      </c>
      <c r="U73" s="28" t="s">
        <v>39</v>
      </c>
    </row>
    <row r="74" spans="1:21" x14ac:dyDescent="0.15">
      <c r="L74" s="9">
        <v>276500</v>
      </c>
      <c r="M74" s="9">
        <v>1968</v>
      </c>
      <c r="O74" s="9" t="s">
        <v>309</v>
      </c>
      <c r="P74" s="9">
        <v>1756</v>
      </c>
      <c r="Q74" s="9">
        <v>4</v>
      </c>
      <c r="R74" s="9">
        <v>12110</v>
      </c>
      <c r="S74" s="9">
        <v>2</v>
      </c>
      <c r="T74" s="9">
        <v>2</v>
      </c>
      <c r="U74" s="9" t="s">
        <v>39</v>
      </c>
    </row>
    <row r="75" spans="1:21" x14ac:dyDescent="0.15">
      <c r="L75" s="28">
        <v>258000</v>
      </c>
      <c r="M75" s="28">
        <v>1969</v>
      </c>
      <c r="O75" s="28" t="s">
        <v>57</v>
      </c>
      <c r="P75" s="28">
        <v>1846</v>
      </c>
      <c r="Q75" s="28">
        <v>3</v>
      </c>
      <c r="R75" s="28">
        <v>12197</v>
      </c>
      <c r="S75" s="28">
        <v>2</v>
      </c>
      <c r="T75" s="28">
        <v>2</v>
      </c>
      <c r="U75" s="28" t="s">
        <v>39</v>
      </c>
    </row>
    <row r="76" spans="1:21" x14ac:dyDescent="0.15">
      <c r="L76" s="9">
        <v>289900</v>
      </c>
      <c r="M76" s="9">
        <v>1977</v>
      </c>
      <c r="O76" s="9" t="s">
        <v>47</v>
      </c>
      <c r="P76" s="9">
        <v>1832</v>
      </c>
      <c r="Q76" s="9">
        <v>3</v>
      </c>
      <c r="R76" s="9">
        <v>12894</v>
      </c>
      <c r="S76" s="9">
        <v>2</v>
      </c>
      <c r="T76" s="9">
        <v>2</v>
      </c>
      <c r="U76" s="9" t="s">
        <v>39</v>
      </c>
    </row>
    <row r="77" spans="1:21" x14ac:dyDescent="0.15">
      <c r="L77" s="28">
        <v>189900</v>
      </c>
      <c r="M77" s="28">
        <v>1972</v>
      </c>
      <c r="O77" s="28" t="s">
        <v>57</v>
      </c>
      <c r="P77" s="28">
        <v>1647</v>
      </c>
      <c r="Q77" s="28">
        <v>3</v>
      </c>
      <c r="R77" s="28">
        <v>13112</v>
      </c>
      <c r="S77" s="28">
        <v>2</v>
      </c>
      <c r="T77" s="28">
        <v>2</v>
      </c>
      <c r="U77" s="28" t="s">
        <v>39</v>
      </c>
    </row>
    <row r="78" spans="1:21" x14ac:dyDescent="0.15">
      <c r="L78" s="9">
        <v>229900</v>
      </c>
      <c r="M78" s="9">
        <v>1965</v>
      </c>
      <c r="O78" s="9" t="s">
        <v>720</v>
      </c>
      <c r="P78" s="9">
        <v>840</v>
      </c>
      <c r="Q78" s="9">
        <v>4</v>
      </c>
      <c r="R78" s="9">
        <v>13329</v>
      </c>
      <c r="S78" s="9">
        <v>2</v>
      </c>
      <c r="T78" s="9">
        <v>2</v>
      </c>
      <c r="U78" s="9" t="s">
        <v>39</v>
      </c>
    </row>
    <row r="79" spans="1:21" x14ac:dyDescent="0.15">
      <c r="L79" s="28">
        <v>350000</v>
      </c>
      <c r="M79" s="28">
        <v>1963</v>
      </c>
      <c r="O79" s="28" t="s">
        <v>47</v>
      </c>
      <c r="P79" s="28">
        <v>2072</v>
      </c>
      <c r="Q79" s="28">
        <v>4</v>
      </c>
      <c r="R79" s="28">
        <v>13504</v>
      </c>
      <c r="S79" s="28">
        <v>2</v>
      </c>
      <c r="T79" s="28">
        <v>2</v>
      </c>
      <c r="U79" s="28" t="s">
        <v>39</v>
      </c>
    </row>
    <row r="80" spans="1:21" x14ac:dyDescent="0.15">
      <c r="L80" s="9">
        <v>469500</v>
      </c>
      <c r="M80" s="9">
        <v>1995</v>
      </c>
      <c r="O80" s="9" t="s">
        <v>47</v>
      </c>
      <c r="P80" s="9">
        <v>2430</v>
      </c>
      <c r="Q80" s="9">
        <v>3</v>
      </c>
      <c r="R80" s="9">
        <v>13504</v>
      </c>
      <c r="S80" s="9">
        <v>2</v>
      </c>
      <c r="T80" s="9">
        <v>2</v>
      </c>
      <c r="U80" s="9" t="s">
        <v>39</v>
      </c>
    </row>
    <row r="81" spans="12:21" x14ac:dyDescent="0.15">
      <c r="L81" s="28">
        <v>198900</v>
      </c>
      <c r="M81" s="28">
        <v>1964</v>
      </c>
      <c r="O81" s="28" t="s">
        <v>47</v>
      </c>
      <c r="P81" s="28">
        <v>1794</v>
      </c>
      <c r="Q81" s="28">
        <v>3</v>
      </c>
      <c r="R81" s="28">
        <v>13983</v>
      </c>
      <c r="S81" s="28">
        <v>2</v>
      </c>
      <c r="T81" s="28">
        <v>2</v>
      </c>
      <c r="U81" s="28" t="s">
        <v>39</v>
      </c>
    </row>
    <row r="82" spans="12:21" x14ac:dyDescent="0.15">
      <c r="L82" s="9">
        <v>264900</v>
      </c>
      <c r="M82" s="9">
        <v>1988</v>
      </c>
      <c r="O82" s="9" t="s">
        <v>38</v>
      </c>
      <c r="P82" s="9">
        <v>1652</v>
      </c>
      <c r="Q82" s="9">
        <v>3</v>
      </c>
      <c r="R82" s="9">
        <v>16553</v>
      </c>
      <c r="S82" s="9">
        <v>2</v>
      </c>
      <c r="T82" s="9">
        <v>2</v>
      </c>
      <c r="U82" s="9" t="s">
        <v>39</v>
      </c>
    </row>
    <row r="83" spans="12:21" x14ac:dyDescent="0.15">
      <c r="L83" s="28">
        <v>215000</v>
      </c>
      <c r="M83" s="28">
        <v>1968</v>
      </c>
      <c r="O83" s="28" t="s">
        <v>47</v>
      </c>
      <c r="P83" s="28">
        <v>2250</v>
      </c>
      <c r="Q83" s="28">
        <v>3</v>
      </c>
      <c r="R83" s="28">
        <v>16814</v>
      </c>
      <c r="S83" s="28">
        <v>2</v>
      </c>
      <c r="T83" s="28">
        <v>2</v>
      </c>
      <c r="U83" s="28" t="s">
        <v>39</v>
      </c>
    </row>
    <row r="84" spans="12:21" x14ac:dyDescent="0.15">
      <c r="L84" s="9">
        <v>204900</v>
      </c>
      <c r="M84" s="9">
        <v>1965</v>
      </c>
      <c r="O84" s="9" t="s">
        <v>47</v>
      </c>
      <c r="P84" s="9">
        <v>1998</v>
      </c>
      <c r="Q84" s="9">
        <v>3</v>
      </c>
      <c r="R84" s="9">
        <v>16858</v>
      </c>
      <c r="S84" s="9">
        <v>2</v>
      </c>
      <c r="T84" s="9">
        <v>2</v>
      </c>
      <c r="U84" s="9" t="s">
        <v>39</v>
      </c>
    </row>
    <row r="85" spans="12:21" x14ac:dyDescent="0.15">
      <c r="L85" s="28">
        <v>239900</v>
      </c>
      <c r="M85" s="28">
        <v>1966</v>
      </c>
      <c r="O85" s="28" t="s">
        <v>47</v>
      </c>
      <c r="P85" s="28">
        <v>1701</v>
      </c>
      <c r="Q85" s="28">
        <v>3</v>
      </c>
      <c r="R85" s="28">
        <v>17250</v>
      </c>
      <c r="S85" s="28">
        <v>2</v>
      </c>
      <c r="T85" s="28">
        <v>2</v>
      </c>
      <c r="U85" s="28" t="s">
        <v>39</v>
      </c>
    </row>
    <row r="86" spans="12:21" x14ac:dyDescent="0.15">
      <c r="L86" s="9">
        <v>135000</v>
      </c>
      <c r="M86" s="9">
        <v>1950</v>
      </c>
      <c r="O86" s="9" t="s">
        <v>720</v>
      </c>
      <c r="P86" s="9">
        <v>1436</v>
      </c>
      <c r="Q86" s="9">
        <v>4</v>
      </c>
      <c r="R86" s="9">
        <v>17424</v>
      </c>
      <c r="S86" s="9">
        <v>2</v>
      </c>
      <c r="T86" s="9">
        <v>2</v>
      </c>
      <c r="U86" s="9" t="s">
        <v>39</v>
      </c>
    </row>
    <row r="87" spans="12:21" x14ac:dyDescent="0.15">
      <c r="L87" s="28">
        <v>205000</v>
      </c>
      <c r="M87" s="28">
        <v>1966</v>
      </c>
      <c r="O87" s="28" t="s">
        <v>47</v>
      </c>
      <c r="P87" s="28">
        <v>1451</v>
      </c>
      <c r="Q87" s="28">
        <v>4</v>
      </c>
      <c r="R87" s="28">
        <v>24481</v>
      </c>
      <c r="S87" s="28">
        <v>2</v>
      </c>
      <c r="T87" s="28">
        <v>2</v>
      </c>
      <c r="U87" s="28" t="s">
        <v>39</v>
      </c>
    </row>
    <row r="88" spans="12:21" x14ac:dyDescent="0.15">
      <c r="L88" s="9">
        <v>379900</v>
      </c>
      <c r="M88" s="9">
        <v>1957</v>
      </c>
      <c r="O88" s="9" t="s">
        <v>726</v>
      </c>
      <c r="P88" s="9">
        <v>2462</v>
      </c>
      <c r="Q88" s="9">
        <v>3</v>
      </c>
      <c r="R88" s="9">
        <v>24786</v>
      </c>
      <c r="S88" s="9">
        <v>2</v>
      </c>
      <c r="T88" s="9">
        <v>2</v>
      </c>
      <c r="U88" s="9" t="s">
        <v>39</v>
      </c>
    </row>
    <row r="89" spans="12:21" x14ac:dyDescent="0.15">
      <c r="L89" s="28">
        <v>204900</v>
      </c>
      <c r="M89" s="28">
        <v>1960</v>
      </c>
      <c r="O89" s="28" t="s">
        <v>57</v>
      </c>
      <c r="P89" s="28">
        <v>1131</v>
      </c>
      <c r="Q89" s="28">
        <v>3</v>
      </c>
      <c r="R89" s="28">
        <v>48787</v>
      </c>
      <c r="S89" s="28">
        <v>2</v>
      </c>
      <c r="T89" s="28">
        <v>2</v>
      </c>
      <c r="U89" s="28" t="s">
        <v>39</v>
      </c>
    </row>
    <row r="90" spans="12:21" x14ac:dyDescent="0.15">
      <c r="L90" s="9">
        <v>215000</v>
      </c>
      <c r="M90" s="9">
        <v>1957</v>
      </c>
      <c r="O90" s="9" t="s">
        <v>720</v>
      </c>
      <c r="P90" s="9">
        <v>1326</v>
      </c>
      <c r="Q90" s="9">
        <v>3</v>
      </c>
      <c r="R90" s="9">
        <v>19994</v>
      </c>
      <c r="S90" s="9">
        <v>2</v>
      </c>
      <c r="T90" s="9">
        <v>3</v>
      </c>
      <c r="U90" s="9" t="s">
        <v>39</v>
      </c>
    </row>
    <row r="91" spans="12:21" x14ac:dyDescent="0.15">
      <c r="L91" s="28">
        <v>79900</v>
      </c>
      <c r="M91" s="28">
        <v>1905</v>
      </c>
      <c r="O91" s="28" t="s">
        <v>716</v>
      </c>
      <c r="P91" s="28">
        <v>1042</v>
      </c>
      <c r="Q91" s="28">
        <v>1</v>
      </c>
      <c r="R91" s="28">
        <v>3093</v>
      </c>
      <c r="S91" s="28">
        <v>2</v>
      </c>
      <c r="T91" s="28">
        <v>0</v>
      </c>
      <c r="U91" s="28"/>
    </row>
    <row r="92" spans="12:21" x14ac:dyDescent="0.15">
      <c r="L92" s="9">
        <v>84900</v>
      </c>
      <c r="M92" s="9">
        <v>1931</v>
      </c>
      <c r="O92" s="9" t="s">
        <v>716</v>
      </c>
      <c r="P92" s="9">
        <v>910</v>
      </c>
      <c r="Q92" s="9">
        <v>2</v>
      </c>
      <c r="R92" s="9">
        <v>3136</v>
      </c>
      <c r="S92" s="9">
        <v>2</v>
      </c>
      <c r="T92" s="9">
        <v>0</v>
      </c>
      <c r="U92" s="9"/>
    </row>
    <row r="93" spans="12:21" x14ac:dyDescent="0.15">
      <c r="L93" s="28">
        <v>116900</v>
      </c>
      <c r="M93" s="28">
        <v>1964</v>
      </c>
      <c r="O93" s="28" t="s">
        <v>731</v>
      </c>
      <c r="P93" s="28">
        <v>1017</v>
      </c>
      <c r="Q93" s="28">
        <v>2</v>
      </c>
      <c r="R93" s="28">
        <v>5053</v>
      </c>
      <c r="S93" s="28">
        <v>2</v>
      </c>
      <c r="T93" s="28">
        <v>0</v>
      </c>
      <c r="U93" s="28"/>
    </row>
    <row r="94" spans="12:21" x14ac:dyDescent="0.15">
      <c r="L94" s="9">
        <v>42000</v>
      </c>
      <c r="M94" s="9">
        <v>1909</v>
      </c>
      <c r="O94" s="9" t="s">
        <v>716</v>
      </c>
      <c r="P94" s="9">
        <v>980</v>
      </c>
      <c r="Q94" s="9">
        <v>2</v>
      </c>
      <c r="R94" s="9">
        <v>5401</v>
      </c>
      <c r="S94" s="9">
        <v>2</v>
      </c>
      <c r="T94" s="9">
        <v>0</v>
      </c>
      <c r="U94" s="9"/>
    </row>
    <row r="95" spans="12:21" x14ac:dyDescent="0.15">
      <c r="L95" s="28">
        <v>139900</v>
      </c>
      <c r="M95" s="28">
        <v>1940</v>
      </c>
      <c r="O95" s="28" t="s">
        <v>720</v>
      </c>
      <c r="P95" s="28">
        <v>1020</v>
      </c>
      <c r="Q95" s="28">
        <v>2</v>
      </c>
      <c r="R95" s="28">
        <v>5445</v>
      </c>
      <c r="S95" s="28">
        <v>2</v>
      </c>
      <c r="T95" s="28">
        <v>0</v>
      </c>
      <c r="U95" s="28"/>
    </row>
    <row r="96" spans="12:21" x14ac:dyDescent="0.15">
      <c r="L96" s="9">
        <v>82000</v>
      </c>
      <c r="M96" s="9">
        <v>1923</v>
      </c>
      <c r="O96" s="9" t="s">
        <v>716</v>
      </c>
      <c r="P96" s="9">
        <v>1540</v>
      </c>
      <c r="Q96" s="9">
        <v>3</v>
      </c>
      <c r="R96" s="9">
        <v>5663</v>
      </c>
      <c r="S96" s="9">
        <v>2</v>
      </c>
      <c r="T96" s="9">
        <v>0</v>
      </c>
      <c r="U96" s="9"/>
    </row>
    <row r="97" spans="12:21" x14ac:dyDescent="0.15">
      <c r="L97" s="28">
        <v>164900</v>
      </c>
      <c r="M97" s="28">
        <v>1940</v>
      </c>
      <c r="O97" s="28" t="s">
        <v>716</v>
      </c>
      <c r="P97" s="28">
        <v>1400</v>
      </c>
      <c r="Q97" s="28">
        <v>3</v>
      </c>
      <c r="R97" s="28">
        <v>5837</v>
      </c>
      <c r="S97" s="28">
        <v>2</v>
      </c>
      <c r="T97" s="28">
        <v>0</v>
      </c>
      <c r="U97" s="28"/>
    </row>
    <row r="98" spans="12:21" x14ac:dyDescent="0.15">
      <c r="L98" s="9">
        <v>205000</v>
      </c>
      <c r="M98" s="9">
        <v>1996</v>
      </c>
      <c r="O98" s="9" t="s">
        <v>720</v>
      </c>
      <c r="P98" s="9">
        <v>1688</v>
      </c>
      <c r="Q98" s="9">
        <v>4</v>
      </c>
      <c r="R98" s="9">
        <v>6098</v>
      </c>
      <c r="S98" s="9">
        <v>2</v>
      </c>
      <c r="T98" s="9">
        <v>0</v>
      </c>
      <c r="U98" s="9"/>
    </row>
    <row r="99" spans="12:21" x14ac:dyDescent="0.15">
      <c r="L99" s="28">
        <v>147900</v>
      </c>
      <c r="M99" s="28">
        <v>1949</v>
      </c>
      <c r="O99" s="28" t="s">
        <v>720</v>
      </c>
      <c r="P99" s="28">
        <v>1365</v>
      </c>
      <c r="Q99" s="28">
        <v>3</v>
      </c>
      <c r="R99" s="28">
        <v>6534</v>
      </c>
      <c r="S99" s="28">
        <v>2</v>
      </c>
      <c r="T99" s="28">
        <v>0</v>
      </c>
      <c r="U99" s="28"/>
    </row>
    <row r="100" spans="12:21" x14ac:dyDescent="0.15">
      <c r="L100" s="9">
        <v>155000</v>
      </c>
      <c r="M100" s="9">
        <v>1955</v>
      </c>
      <c r="O100" s="9" t="s">
        <v>716</v>
      </c>
      <c r="P100" s="9">
        <v>1110</v>
      </c>
      <c r="Q100" s="9">
        <v>3</v>
      </c>
      <c r="R100" s="9">
        <v>6534</v>
      </c>
      <c r="S100" s="9">
        <v>2</v>
      </c>
      <c r="T100" s="9">
        <v>0</v>
      </c>
      <c r="U100" s="9"/>
    </row>
    <row r="101" spans="12:21" x14ac:dyDescent="0.15">
      <c r="L101" s="28">
        <v>85500</v>
      </c>
      <c r="M101" s="28">
        <v>1947</v>
      </c>
      <c r="O101" s="28" t="s">
        <v>343</v>
      </c>
      <c r="P101" s="28">
        <v>1780</v>
      </c>
      <c r="Q101" s="28">
        <v>3</v>
      </c>
      <c r="R101" s="28">
        <v>6752</v>
      </c>
      <c r="S101" s="28">
        <v>2</v>
      </c>
      <c r="T101" s="28">
        <v>0</v>
      </c>
      <c r="U101" s="28"/>
    </row>
    <row r="102" spans="12:21" x14ac:dyDescent="0.15">
      <c r="L102" s="9">
        <v>124900</v>
      </c>
      <c r="M102" s="9">
        <v>1948</v>
      </c>
      <c r="O102" s="9" t="s">
        <v>720</v>
      </c>
      <c r="P102" s="9">
        <v>1100</v>
      </c>
      <c r="Q102" s="9">
        <v>3</v>
      </c>
      <c r="R102" s="9">
        <v>6752</v>
      </c>
      <c r="S102" s="9">
        <v>2</v>
      </c>
      <c r="T102" s="9">
        <v>0</v>
      </c>
      <c r="U102" s="9"/>
    </row>
    <row r="103" spans="12:21" x14ac:dyDescent="0.15">
      <c r="L103" s="28">
        <v>139700</v>
      </c>
      <c r="M103" s="28">
        <v>1960</v>
      </c>
      <c r="O103" s="28" t="s">
        <v>720</v>
      </c>
      <c r="P103" s="28">
        <v>1120</v>
      </c>
      <c r="Q103" s="28">
        <v>3</v>
      </c>
      <c r="R103" s="28">
        <v>6752</v>
      </c>
      <c r="S103" s="28">
        <v>2</v>
      </c>
      <c r="T103" s="28">
        <v>0</v>
      </c>
      <c r="U103" s="28"/>
    </row>
    <row r="104" spans="12:21" x14ac:dyDescent="0.15">
      <c r="L104" s="9">
        <v>130000</v>
      </c>
      <c r="M104" s="9">
        <v>1962</v>
      </c>
      <c r="O104" s="9" t="s">
        <v>720</v>
      </c>
      <c r="P104" s="9">
        <v>1074</v>
      </c>
      <c r="Q104" s="9">
        <v>3</v>
      </c>
      <c r="R104" s="9">
        <v>6752</v>
      </c>
      <c r="S104" s="9">
        <v>2</v>
      </c>
      <c r="T104" s="9">
        <v>0</v>
      </c>
      <c r="U104" s="9"/>
    </row>
    <row r="105" spans="12:21" x14ac:dyDescent="0.15">
      <c r="L105" s="28">
        <v>139900</v>
      </c>
      <c r="M105" s="28">
        <v>1956</v>
      </c>
      <c r="O105" s="28" t="s">
        <v>720</v>
      </c>
      <c r="P105" s="28">
        <v>1212</v>
      </c>
      <c r="Q105" s="28">
        <v>3</v>
      </c>
      <c r="R105" s="28">
        <v>8059</v>
      </c>
      <c r="S105" s="28">
        <v>2</v>
      </c>
      <c r="T105" s="28">
        <v>0</v>
      </c>
      <c r="U105" s="28"/>
    </row>
    <row r="106" spans="12:21" x14ac:dyDescent="0.15">
      <c r="L106" s="9">
        <v>239000</v>
      </c>
      <c r="M106" s="9">
        <v>1956</v>
      </c>
      <c r="O106" s="9" t="s">
        <v>726</v>
      </c>
      <c r="P106" s="9">
        <v>1304</v>
      </c>
      <c r="Q106" s="9">
        <v>3</v>
      </c>
      <c r="R106" s="9">
        <v>9714</v>
      </c>
      <c r="S106" s="9">
        <v>2</v>
      </c>
      <c r="T106" s="9">
        <v>0</v>
      </c>
      <c r="U106" s="9"/>
    </row>
    <row r="107" spans="12:21" x14ac:dyDescent="0.15">
      <c r="L107" s="28">
        <v>182000</v>
      </c>
      <c r="M107" s="28">
        <v>1963</v>
      </c>
      <c r="O107" s="28" t="s">
        <v>720</v>
      </c>
      <c r="P107" s="28">
        <v>1244</v>
      </c>
      <c r="Q107" s="28">
        <v>4</v>
      </c>
      <c r="R107" s="28">
        <v>15987</v>
      </c>
      <c r="S107" s="28">
        <v>2</v>
      </c>
      <c r="T107" s="28">
        <v>0</v>
      </c>
      <c r="U107" s="28"/>
    </row>
    <row r="108" spans="12:21" x14ac:dyDescent="0.15">
      <c r="L108" s="9">
        <v>200000</v>
      </c>
      <c r="M108" s="9">
        <v>1960</v>
      </c>
      <c r="O108" s="9" t="s">
        <v>720</v>
      </c>
      <c r="P108" s="9">
        <v>1134</v>
      </c>
      <c r="Q108" s="9">
        <v>3</v>
      </c>
      <c r="R108" s="9">
        <v>18731</v>
      </c>
      <c r="S108" s="9">
        <v>2</v>
      </c>
      <c r="T108" s="9">
        <v>0</v>
      </c>
      <c r="U108" s="9"/>
    </row>
    <row r="109" spans="12:21" x14ac:dyDescent="0.15">
      <c r="L109" s="28">
        <v>109500</v>
      </c>
      <c r="M109" s="28">
        <v>1927</v>
      </c>
      <c r="O109" s="28" t="s">
        <v>716</v>
      </c>
      <c r="P109" s="28">
        <v>1370</v>
      </c>
      <c r="Q109" s="28">
        <v>3</v>
      </c>
      <c r="R109" s="28">
        <v>4008</v>
      </c>
      <c r="S109" s="28">
        <v>2</v>
      </c>
      <c r="T109" s="28">
        <v>1</v>
      </c>
      <c r="U109" s="28"/>
    </row>
    <row r="110" spans="12:21" x14ac:dyDescent="0.15">
      <c r="L110" s="9">
        <v>129900</v>
      </c>
      <c r="M110" s="9">
        <v>1954</v>
      </c>
      <c r="O110" s="9" t="s">
        <v>731</v>
      </c>
      <c r="P110" s="9">
        <v>1000</v>
      </c>
      <c r="Q110" s="9">
        <v>2</v>
      </c>
      <c r="R110" s="9">
        <v>6578</v>
      </c>
      <c r="S110" s="9">
        <v>2</v>
      </c>
      <c r="T110" s="9">
        <v>1</v>
      </c>
      <c r="U110" s="9"/>
    </row>
    <row r="111" spans="12:21" x14ac:dyDescent="0.15">
      <c r="L111" s="28">
        <v>124900</v>
      </c>
      <c r="M111" s="28">
        <v>1950</v>
      </c>
      <c r="O111" s="28" t="s">
        <v>731</v>
      </c>
      <c r="P111" s="28">
        <v>1230</v>
      </c>
      <c r="Q111" s="28">
        <v>3</v>
      </c>
      <c r="R111" s="28">
        <v>7100</v>
      </c>
      <c r="S111" s="28">
        <v>2</v>
      </c>
      <c r="T111" s="28">
        <v>1</v>
      </c>
      <c r="U111" s="28"/>
    </row>
    <row r="112" spans="12:21" x14ac:dyDescent="0.15">
      <c r="L112" s="9">
        <v>49900</v>
      </c>
      <c r="M112" s="9">
        <v>1914</v>
      </c>
      <c r="O112" s="9" t="s">
        <v>716</v>
      </c>
      <c r="P112" s="9">
        <v>1653</v>
      </c>
      <c r="Q112" s="9">
        <v>2</v>
      </c>
      <c r="R112" s="9">
        <v>7187</v>
      </c>
      <c r="S112" s="9">
        <v>2</v>
      </c>
      <c r="T112" s="9">
        <v>2</v>
      </c>
      <c r="U112" s="9"/>
    </row>
    <row r="113" spans="12:21" x14ac:dyDescent="0.15">
      <c r="L113" s="28">
        <v>142000</v>
      </c>
      <c r="M113" s="28">
        <v>1959</v>
      </c>
      <c r="O113" s="28" t="s">
        <v>726</v>
      </c>
      <c r="P113" s="28">
        <v>864</v>
      </c>
      <c r="Q113" s="28">
        <v>2</v>
      </c>
      <c r="R113" s="28">
        <v>11326</v>
      </c>
      <c r="S113" s="28">
        <v>2</v>
      </c>
      <c r="T113" s="28">
        <v>2</v>
      </c>
      <c r="U113" s="28"/>
    </row>
    <row r="114" spans="12:21" x14ac:dyDescent="0.15">
      <c r="L114" s="9">
        <v>250000</v>
      </c>
      <c r="M114" s="9">
        <v>1962</v>
      </c>
      <c r="O114" s="9" t="s">
        <v>309</v>
      </c>
      <c r="P114" s="9">
        <v>1774</v>
      </c>
      <c r="Q114" s="9">
        <v>3</v>
      </c>
      <c r="R114" s="9">
        <v>17903</v>
      </c>
      <c r="S114" s="9">
        <v>2</v>
      </c>
      <c r="T114" s="9">
        <v>2</v>
      </c>
      <c r="U114" s="9"/>
    </row>
    <row r="115" spans="12:21" x14ac:dyDescent="0.15">
      <c r="L115" s="28">
        <v>249900</v>
      </c>
      <c r="M115" s="28">
        <v>1960</v>
      </c>
      <c r="O115" s="28" t="s">
        <v>57</v>
      </c>
      <c r="P115" s="28">
        <v>2080</v>
      </c>
      <c r="Q115" s="28">
        <v>4</v>
      </c>
      <c r="R115" s="28">
        <v>41992</v>
      </c>
      <c r="S115" s="28">
        <v>2</v>
      </c>
      <c r="T115" s="28">
        <v>2</v>
      </c>
      <c r="U115" s="28"/>
    </row>
    <row r="116" spans="12:21" x14ac:dyDescent="0.15">
      <c r="L116" s="9">
        <v>159900</v>
      </c>
      <c r="M116" s="9">
        <v>1955</v>
      </c>
      <c r="O116" s="9" t="s">
        <v>716</v>
      </c>
      <c r="P116" s="9">
        <v>1030</v>
      </c>
      <c r="Q116" s="9">
        <v>3</v>
      </c>
      <c r="R116" s="9">
        <v>6011</v>
      </c>
      <c r="S116" s="9">
        <v>3</v>
      </c>
      <c r="T116" s="9">
        <v>1</v>
      </c>
      <c r="U116" s="9" t="s">
        <v>39</v>
      </c>
    </row>
    <row r="117" spans="12:21" x14ac:dyDescent="0.15">
      <c r="L117" s="28">
        <v>175000</v>
      </c>
      <c r="M117" s="28">
        <v>1940</v>
      </c>
      <c r="O117" s="28" t="s">
        <v>716</v>
      </c>
      <c r="P117" s="28">
        <v>1674</v>
      </c>
      <c r="Q117" s="28">
        <v>3</v>
      </c>
      <c r="R117" s="28">
        <v>8843</v>
      </c>
      <c r="S117" s="28">
        <v>3</v>
      </c>
      <c r="T117" s="28">
        <v>1</v>
      </c>
      <c r="U117" s="28" t="s">
        <v>39</v>
      </c>
    </row>
    <row r="118" spans="12:21" x14ac:dyDescent="0.15">
      <c r="L118" s="9">
        <v>234900</v>
      </c>
      <c r="M118" s="9">
        <v>1968</v>
      </c>
      <c r="O118" s="9" t="s">
        <v>47</v>
      </c>
      <c r="P118" s="9">
        <v>1234</v>
      </c>
      <c r="Q118" s="9">
        <v>3</v>
      </c>
      <c r="R118" s="9">
        <v>9148</v>
      </c>
      <c r="S118" s="9">
        <v>3</v>
      </c>
      <c r="T118" s="9">
        <v>1</v>
      </c>
      <c r="U118" s="9" t="s">
        <v>39</v>
      </c>
    </row>
    <row r="119" spans="12:21" x14ac:dyDescent="0.15">
      <c r="L119" s="28">
        <v>149900</v>
      </c>
      <c r="M119" s="28">
        <v>1985</v>
      </c>
      <c r="O119" s="28" t="s">
        <v>720</v>
      </c>
      <c r="P119" s="28">
        <v>1073</v>
      </c>
      <c r="Q119" s="28">
        <v>2</v>
      </c>
      <c r="R119" s="28">
        <v>2614</v>
      </c>
      <c r="S119" s="28">
        <v>3</v>
      </c>
      <c r="T119" s="28">
        <v>2</v>
      </c>
      <c r="U119" s="28" t="s">
        <v>39</v>
      </c>
    </row>
    <row r="120" spans="12:21" x14ac:dyDescent="0.15">
      <c r="L120" s="9">
        <v>429900</v>
      </c>
      <c r="M120" s="9">
        <v>2002</v>
      </c>
      <c r="O120" s="9" t="s">
        <v>47</v>
      </c>
      <c r="P120" s="9">
        <v>1792</v>
      </c>
      <c r="Q120" s="9">
        <v>4</v>
      </c>
      <c r="R120" s="9">
        <v>2614</v>
      </c>
      <c r="S120" s="9">
        <v>3</v>
      </c>
      <c r="T120" s="9">
        <v>2</v>
      </c>
      <c r="U120" s="9" t="s">
        <v>39</v>
      </c>
    </row>
    <row r="121" spans="12:21" x14ac:dyDescent="0.15">
      <c r="L121" s="28">
        <v>200000</v>
      </c>
      <c r="M121" s="28">
        <v>1986</v>
      </c>
      <c r="O121" s="28" t="s">
        <v>38</v>
      </c>
      <c r="P121" s="28">
        <v>1464</v>
      </c>
      <c r="Q121" s="28">
        <v>2</v>
      </c>
      <c r="R121" s="28">
        <v>3485</v>
      </c>
      <c r="S121" s="28">
        <v>3</v>
      </c>
      <c r="T121" s="28">
        <v>2</v>
      </c>
      <c r="U121" s="28" t="s">
        <v>39</v>
      </c>
    </row>
    <row r="122" spans="12:21" x14ac:dyDescent="0.15">
      <c r="L122" s="9">
        <v>425000</v>
      </c>
      <c r="M122" s="9">
        <v>2005</v>
      </c>
      <c r="O122" s="9" t="s">
        <v>309</v>
      </c>
      <c r="P122" s="9">
        <v>1576</v>
      </c>
      <c r="Q122" s="9">
        <v>3</v>
      </c>
      <c r="R122" s="9">
        <v>3920</v>
      </c>
      <c r="S122" s="9">
        <v>3</v>
      </c>
      <c r="T122" s="9">
        <v>2</v>
      </c>
      <c r="U122" s="9" t="s">
        <v>39</v>
      </c>
    </row>
    <row r="123" spans="12:21" x14ac:dyDescent="0.15">
      <c r="L123" s="28">
        <v>229989</v>
      </c>
      <c r="M123" s="28">
        <v>1994</v>
      </c>
      <c r="O123" s="28" t="s">
        <v>38</v>
      </c>
      <c r="P123" s="28">
        <v>1460</v>
      </c>
      <c r="Q123" s="28">
        <v>3</v>
      </c>
      <c r="R123" s="28">
        <v>5227</v>
      </c>
      <c r="S123" s="28">
        <v>3</v>
      </c>
      <c r="T123" s="28">
        <v>2</v>
      </c>
      <c r="U123" s="28" t="s">
        <v>39</v>
      </c>
    </row>
    <row r="124" spans="12:21" x14ac:dyDescent="0.15">
      <c r="L124" s="9">
        <v>199900</v>
      </c>
      <c r="M124" s="9">
        <v>1970</v>
      </c>
      <c r="O124" s="9" t="s">
        <v>716</v>
      </c>
      <c r="P124" s="9">
        <v>1314</v>
      </c>
      <c r="Q124" s="9">
        <v>3</v>
      </c>
      <c r="R124" s="9">
        <v>6970</v>
      </c>
      <c r="S124" s="9">
        <v>3</v>
      </c>
      <c r="T124" s="9">
        <v>2</v>
      </c>
      <c r="U124" s="9" t="s">
        <v>39</v>
      </c>
    </row>
    <row r="125" spans="12:21" x14ac:dyDescent="0.15">
      <c r="L125" s="28">
        <v>179900</v>
      </c>
      <c r="M125" s="28">
        <v>1965</v>
      </c>
      <c r="O125" s="28" t="s">
        <v>716</v>
      </c>
      <c r="P125" s="28">
        <v>1136</v>
      </c>
      <c r="Q125" s="28">
        <v>3</v>
      </c>
      <c r="R125" s="28">
        <v>7231</v>
      </c>
      <c r="S125" s="28">
        <v>3</v>
      </c>
      <c r="T125" s="28">
        <v>2</v>
      </c>
      <c r="U125" s="28" t="s">
        <v>39</v>
      </c>
    </row>
    <row r="126" spans="12:21" x14ac:dyDescent="0.15">
      <c r="L126" s="9">
        <v>279000</v>
      </c>
      <c r="M126" s="9">
        <v>1968</v>
      </c>
      <c r="O126" s="9" t="s">
        <v>726</v>
      </c>
      <c r="P126" s="9">
        <v>1958</v>
      </c>
      <c r="Q126" s="9">
        <v>4</v>
      </c>
      <c r="R126" s="9">
        <v>7623</v>
      </c>
      <c r="S126" s="9">
        <v>3</v>
      </c>
      <c r="T126" s="9">
        <v>2</v>
      </c>
      <c r="U126" s="9" t="s">
        <v>39</v>
      </c>
    </row>
    <row r="127" spans="12:21" x14ac:dyDescent="0.15">
      <c r="L127" s="28">
        <v>279000</v>
      </c>
      <c r="M127" s="28">
        <v>1991</v>
      </c>
      <c r="O127" s="28" t="s">
        <v>765</v>
      </c>
      <c r="P127" s="28">
        <v>2200</v>
      </c>
      <c r="Q127" s="28">
        <v>4</v>
      </c>
      <c r="R127" s="28">
        <v>7841</v>
      </c>
      <c r="S127" s="28">
        <v>3</v>
      </c>
      <c r="T127" s="28">
        <v>2</v>
      </c>
      <c r="U127" s="28" t="s">
        <v>39</v>
      </c>
    </row>
    <row r="128" spans="12:21" x14ac:dyDescent="0.15">
      <c r="L128" s="9">
        <v>635000</v>
      </c>
      <c r="M128" s="9">
        <v>2006</v>
      </c>
      <c r="O128" s="9" t="s">
        <v>47</v>
      </c>
      <c r="P128" s="9">
        <v>2178</v>
      </c>
      <c r="Q128" s="9">
        <v>2</v>
      </c>
      <c r="R128" s="9">
        <v>7841</v>
      </c>
      <c r="S128" s="9">
        <v>3</v>
      </c>
      <c r="T128" s="9">
        <v>2</v>
      </c>
      <c r="U128" s="9" t="s">
        <v>39</v>
      </c>
    </row>
    <row r="129" spans="12:21" x14ac:dyDescent="0.15">
      <c r="L129" s="28">
        <v>635000</v>
      </c>
      <c r="M129" s="28">
        <v>2006</v>
      </c>
      <c r="O129" s="28" t="s">
        <v>47</v>
      </c>
      <c r="P129" s="28">
        <v>2178</v>
      </c>
      <c r="Q129" s="28">
        <v>2</v>
      </c>
      <c r="R129" s="28">
        <v>7841</v>
      </c>
      <c r="S129" s="28">
        <v>3</v>
      </c>
      <c r="T129" s="28">
        <v>2</v>
      </c>
      <c r="U129" s="28" t="s">
        <v>39</v>
      </c>
    </row>
    <row r="130" spans="12:21" x14ac:dyDescent="0.15">
      <c r="L130" s="9">
        <v>214500</v>
      </c>
      <c r="M130" s="9">
        <v>1961</v>
      </c>
      <c r="O130" s="9" t="s">
        <v>726</v>
      </c>
      <c r="P130" s="9">
        <v>1361</v>
      </c>
      <c r="Q130" s="9">
        <v>3</v>
      </c>
      <c r="R130" s="9">
        <v>8233</v>
      </c>
      <c r="S130" s="9">
        <v>3</v>
      </c>
      <c r="T130" s="9">
        <v>2</v>
      </c>
      <c r="U130" s="9" t="s">
        <v>39</v>
      </c>
    </row>
    <row r="131" spans="12:21" x14ac:dyDescent="0.15">
      <c r="L131" s="28">
        <v>267000</v>
      </c>
      <c r="M131" s="28">
        <v>1993</v>
      </c>
      <c r="O131" s="28" t="s">
        <v>38</v>
      </c>
      <c r="P131" s="28">
        <v>2098</v>
      </c>
      <c r="Q131" s="28">
        <v>4</v>
      </c>
      <c r="R131" s="28">
        <v>8276</v>
      </c>
      <c r="S131" s="28">
        <v>3</v>
      </c>
      <c r="T131" s="28">
        <v>2</v>
      </c>
      <c r="U131" s="28" t="s">
        <v>39</v>
      </c>
    </row>
    <row r="132" spans="12:21" x14ac:dyDescent="0.15">
      <c r="L132" s="9">
        <v>329900</v>
      </c>
      <c r="M132" s="9">
        <v>1975</v>
      </c>
      <c r="O132" s="9" t="s">
        <v>57</v>
      </c>
      <c r="P132" s="9">
        <v>1908</v>
      </c>
      <c r="Q132" s="9">
        <v>4</v>
      </c>
      <c r="R132" s="9">
        <v>8494</v>
      </c>
      <c r="S132" s="9">
        <v>3</v>
      </c>
      <c r="T132" s="9">
        <v>2</v>
      </c>
      <c r="U132" s="9" t="s">
        <v>39</v>
      </c>
    </row>
    <row r="133" spans="12:21" x14ac:dyDescent="0.15">
      <c r="L133" s="28">
        <v>256780</v>
      </c>
      <c r="M133" s="28">
        <v>1970</v>
      </c>
      <c r="O133" s="28" t="s">
        <v>47</v>
      </c>
      <c r="P133" s="28">
        <v>1872</v>
      </c>
      <c r="Q133" s="28">
        <v>3</v>
      </c>
      <c r="R133" s="28">
        <v>9148</v>
      </c>
      <c r="S133" s="28">
        <v>3</v>
      </c>
      <c r="T133" s="28">
        <v>2</v>
      </c>
      <c r="U133" s="28" t="s">
        <v>39</v>
      </c>
    </row>
    <row r="134" spans="12:21" x14ac:dyDescent="0.15">
      <c r="L134" s="9">
        <v>272000</v>
      </c>
      <c r="M134" s="9">
        <v>1984</v>
      </c>
      <c r="O134" s="9" t="s">
        <v>38</v>
      </c>
      <c r="P134" s="9">
        <v>1832</v>
      </c>
      <c r="Q134" s="9">
        <v>4</v>
      </c>
      <c r="R134" s="9">
        <v>9148</v>
      </c>
      <c r="S134" s="9">
        <v>3</v>
      </c>
      <c r="T134" s="9">
        <v>2</v>
      </c>
      <c r="U134" s="9" t="s">
        <v>39</v>
      </c>
    </row>
    <row r="135" spans="12:21" x14ac:dyDescent="0.15">
      <c r="L135" s="28">
        <v>254900</v>
      </c>
      <c r="M135" s="28">
        <v>1985</v>
      </c>
      <c r="O135" s="28" t="s">
        <v>38</v>
      </c>
      <c r="P135" s="28">
        <v>1536</v>
      </c>
      <c r="Q135" s="28">
        <v>4</v>
      </c>
      <c r="R135" s="28">
        <v>9148</v>
      </c>
      <c r="S135" s="28">
        <v>3</v>
      </c>
      <c r="T135" s="28">
        <v>2</v>
      </c>
      <c r="U135" s="28" t="s">
        <v>39</v>
      </c>
    </row>
    <row r="136" spans="12:21" x14ac:dyDescent="0.15">
      <c r="L136" s="9">
        <v>283300</v>
      </c>
      <c r="M136" s="9">
        <v>1986</v>
      </c>
      <c r="O136" s="9" t="s">
        <v>38</v>
      </c>
      <c r="P136" s="9">
        <v>2142</v>
      </c>
      <c r="Q136" s="9">
        <v>4</v>
      </c>
      <c r="R136" s="9">
        <v>9583</v>
      </c>
      <c r="S136" s="9">
        <v>3</v>
      </c>
      <c r="T136" s="9">
        <v>2</v>
      </c>
      <c r="U136" s="9" t="s">
        <v>39</v>
      </c>
    </row>
    <row r="137" spans="12:21" x14ac:dyDescent="0.15">
      <c r="L137" s="28">
        <v>225000</v>
      </c>
      <c r="M137" s="28">
        <v>1967</v>
      </c>
      <c r="O137" s="28" t="s">
        <v>309</v>
      </c>
      <c r="P137" s="28">
        <v>1338</v>
      </c>
      <c r="Q137" s="28">
        <v>3</v>
      </c>
      <c r="R137" s="28">
        <v>10019</v>
      </c>
      <c r="S137" s="28">
        <v>3</v>
      </c>
      <c r="T137" s="28">
        <v>2</v>
      </c>
      <c r="U137" s="28" t="s">
        <v>39</v>
      </c>
    </row>
    <row r="138" spans="12:21" x14ac:dyDescent="0.15">
      <c r="L138" s="9">
        <v>379900</v>
      </c>
      <c r="M138" s="9">
        <v>1978</v>
      </c>
      <c r="O138" s="9" t="s">
        <v>47</v>
      </c>
      <c r="P138" s="9">
        <v>2673</v>
      </c>
      <c r="Q138" s="9">
        <v>4</v>
      </c>
      <c r="R138" s="9">
        <v>10149</v>
      </c>
      <c r="S138" s="9">
        <v>3</v>
      </c>
      <c r="T138" s="9">
        <v>2</v>
      </c>
      <c r="U138" s="9" t="s">
        <v>39</v>
      </c>
    </row>
    <row r="139" spans="12:21" x14ac:dyDescent="0.15">
      <c r="L139" s="28">
        <v>322000</v>
      </c>
      <c r="M139" s="28">
        <v>1979</v>
      </c>
      <c r="O139" s="28" t="s">
        <v>309</v>
      </c>
      <c r="P139" s="28">
        <v>2736</v>
      </c>
      <c r="Q139" s="28">
        <v>4</v>
      </c>
      <c r="R139" s="28">
        <v>10411</v>
      </c>
      <c r="S139" s="28">
        <v>3</v>
      </c>
      <c r="T139" s="28">
        <v>2</v>
      </c>
      <c r="U139" s="28" t="s">
        <v>39</v>
      </c>
    </row>
    <row r="140" spans="12:21" x14ac:dyDescent="0.15">
      <c r="L140" s="9">
        <v>339900</v>
      </c>
      <c r="M140" s="9">
        <v>1970</v>
      </c>
      <c r="O140" s="9" t="s">
        <v>47</v>
      </c>
      <c r="P140" s="9">
        <v>2261</v>
      </c>
      <c r="Q140" s="9">
        <v>5</v>
      </c>
      <c r="R140" s="9">
        <v>10716</v>
      </c>
      <c r="S140" s="9">
        <v>3</v>
      </c>
      <c r="T140" s="9">
        <v>2</v>
      </c>
      <c r="U140" s="9" t="s">
        <v>39</v>
      </c>
    </row>
    <row r="141" spans="12:21" x14ac:dyDescent="0.15">
      <c r="L141" s="28">
        <v>295000</v>
      </c>
      <c r="M141" s="28">
        <v>1977</v>
      </c>
      <c r="O141" s="28" t="s">
        <v>47</v>
      </c>
      <c r="P141" s="28">
        <v>1932</v>
      </c>
      <c r="Q141" s="28">
        <v>3</v>
      </c>
      <c r="R141" s="28">
        <v>10759</v>
      </c>
      <c r="S141" s="28">
        <v>3</v>
      </c>
      <c r="T141" s="28">
        <v>2</v>
      </c>
      <c r="U141" s="28" t="s">
        <v>39</v>
      </c>
    </row>
    <row r="142" spans="12:21" x14ac:dyDescent="0.15">
      <c r="L142" s="9">
        <v>314900</v>
      </c>
      <c r="M142" s="9">
        <v>1972</v>
      </c>
      <c r="O142" s="9" t="s">
        <v>309</v>
      </c>
      <c r="P142" s="9">
        <v>2196</v>
      </c>
      <c r="Q142" s="9">
        <v>4</v>
      </c>
      <c r="R142" s="9">
        <v>10890</v>
      </c>
      <c r="S142" s="9">
        <v>3</v>
      </c>
      <c r="T142" s="9">
        <v>2</v>
      </c>
      <c r="U142" s="9" t="s">
        <v>39</v>
      </c>
    </row>
    <row r="143" spans="12:21" x14ac:dyDescent="0.15">
      <c r="L143" s="28">
        <v>349900</v>
      </c>
      <c r="M143" s="28">
        <v>1984</v>
      </c>
      <c r="O143" s="28" t="s">
        <v>309</v>
      </c>
      <c r="P143" s="28">
        <v>2250</v>
      </c>
      <c r="Q143" s="28">
        <v>4</v>
      </c>
      <c r="R143" s="28">
        <v>10890</v>
      </c>
      <c r="S143" s="28">
        <v>3</v>
      </c>
      <c r="T143" s="28">
        <v>2</v>
      </c>
      <c r="U143" s="28" t="s">
        <v>39</v>
      </c>
    </row>
    <row r="144" spans="12:21" x14ac:dyDescent="0.15">
      <c r="L144" s="9">
        <v>349900</v>
      </c>
      <c r="M144" s="9">
        <v>1995</v>
      </c>
      <c r="O144" s="9" t="s">
        <v>47</v>
      </c>
      <c r="P144" s="9">
        <v>2365</v>
      </c>
      <c r="Q144" s="9">
        <v>4</v>
      </c>
      <c r="R144" s="9">
        <v>10890</v>
      </c>
      <c r="S144" s="9">
        <v>3</v>
      </c>
      <c r="T144" s="9">
        <v>2</v>
      </c>
      <c r="U144" s="9" t="s">
        <v>39</v>
      </c>
    </row>
    <row r="145" spans="12:21" x14ac:dyDescent="0.15">
      <c r="L145" s="28">
        <v>339000</v>
      </c>
      <c r="M145" s="28">
        <v>1969</v>
      </c>
      <c r="O145" s="28" t="s">
        <v>47</v>
      </c>
      <c r="P145" s="28">
        <v>2339</v>
      </c>
      <c r="Q145" s="28">
        <v>0</v>
      </c>
      <c r="R145" s="28">
        <v>11151</v>
      </c>
      <c r="S145" s="28">
        <v>3</v>
      </c>
      <c r="T145" s="28">
        <v>2</v>
      </c>
      <c r="U145" s="28" t="s">
        <v>39</v>
      </c>
    </row>
    <row r="146" spans="12:21" x14ac:dyDescent="0.15">
      <c r="L146" s="9">
        <v>284900</v>
      </c>
      <c r="M146" s="9">
        <v>1981</v>
      </c>
      <c r="O146" s="9" t="s">
        <v>38</v>
      </c>
      <c r="P146" s="9">
        <v>1987</v>
      </c>
      <c r="Q146" s="9">
        <v>4</v>
      </c>
      <c r="R146" s="9">
        <v>11195</v>
      </c>
      <c r="S146" s="9">
        <v>3</v>
      </c>
      <c r="T146" s="9">
        <v>2</v>
      </c>
      <c r="U146" s="9" t="s">
        <v>39</v>
      </c>
    </row>
    <row r="147" spans="12:21" x14ac:dyDescent="0.15">
      <c r="L147" s="28">
        <v>394444</v>
      </c>
      <c r="M147" s="28">
        <v>1975</v>
      </c>
      <c r="O147" s="28" t="s">
        <v>57</v>
      </c>
      <c r="P147" s="28">
        <v>2042</v>
      </c>
      <c r="Q147" s="28">
        <v>4</v>
      </c>
      <c r="R147" s="28">
        <v>11238</v>
      </c>
      <c r="S147" s="28">
        <v>3</v>
      </c>
      <c r="T147" s="28">
        <v>2</v>
      </c>
      <c r="U147" s="28" t="s">
        <v>39</v>
      </c>
    </row>
    <row r="148" spans="12:21" x14ac:dyDescent="0.15">
      <c r="L148" s="9">
        <v>299900</v>
      </c>
      <c r="M148" s="9">
        <v>1976</v>
      </c>
      <c r="O148" s="9" t="s">
        <v>309</v>
      </c>
      <c r="P148" s="9">
        <v>1836</v>
      </c>
      <c r="Q148" s="9">
        <v>3</v>
      </c>
      <c r="R148" s="9">
        <v>11282</v>
      </c>
      <c r="S148" s="9">
        <v>3</v>
      </c>
      <c r="T148" s="9">
        <v>2</v>
      </c>
      <c r="U148" s="9" t="s">
        <v>39</v>
      </c>
    </row>
    <row r="149" spans="12:21" x14ac:dyDescent="0.15">
      <c r="L149" s="28">
        <v>345000</v>
      </c>
      <c r="M149" s="28">
        <v>1985</v>
      </c>
      <c r="O149" s="28" t="s">
        <v>57</v>
      </c>
      <c r="P149" s="28">
        <v>2618</v>
      </c>
      <c r="Q149" s="28">
        <v>3</v>
      </c>
      <c r="R149" s="28">
        <v>11326</v>
      </c>
      <c r="S149" s="28">
        <v>3</v>
      </c>
      <c r="T149" s="28">
        <v>2</v>
      </c>
      <c r="U149" s="28" t="s">
        <v>39</v>
      </c>
    </row>
    <row r="150" spans="12:21" x14ac:dyDescent="0.15">
      <c r="L150" s="9">
        <v>274900</v>
      </c>
      <c r="M150" s="9">
        <v>1979</v>
      </c>
      <c r="O150" s="9" t="s">
        <v>38</v>
      </c>
      <c r="P150" s="9">
        <v>2534</v>
      </c>
      <c r="Q150" s="9">
        <v>4</v>
      </c>
      <c r="R150" s="9">
        <v>12502</v>
      </c>
      <c r="S150" s="9">
        <v>3</v>
      </c>
      <c r="T150" s="9">
        <v>2</v>
      </c>
      <c r="U150" s="9" t="s">
        <v>39</v>
      </c>
    </row>
    <row r="151" spans="12:21" x14ac:dyDescent="0.15">
      <c r="L151" s="28">
        <v>279900</v>
      </c>
      <c r="M151" s="28">
        <v>1970</v>
      </c>
      <c r="O151" s="28" t="s">
        <v>47</v>
      </c>
      <c r="P151" s="28">
        <v>2466</v>
      </c>
      <c r="Q151" s="28">
        <v>5</v>
      </c>
      <c r="R151" s="28">
        <v>12545</v>
      </c>
      <c r="S151" s="28">
        <v>3</v>
      </c>
      <c r="T151" s="28">
        <v>2</v>
      </c>
      <c r="U151" s="28" t="s">
        <v>39</v>
      </c>
    </row>
    <row r="152" spans="12:21" x14ac:dyDescent="0.15">
      <c r="L152" s="9">
        <v>319900</v>
      </c>
      <c r="M152" s="9">
        <v>1977</v>
      </c>
      <c r="O152" s="9" t="s">
        <v>57</v>
      </c>
      <c r="P152" s="9">
        <v>2379</v>
      </c>
      <c r="Q152" s="9">
        <v>4</v>
      </c>
      <c r="R152" s="9">
        <v>12632</v>
      </c>
      <c r="S152" s="9">
        <v>3</v>
      </c>
      <c r="T152" s="9">
        <v>2</v>
      </c>
      <c r="U152" s="9" t="s">
        <v>39</v>
      </c>
    </row>
    <row r="153" spans="12:21" x14ac:dyDescent="0.15">
      <c r="L153" s="28">
        <v>345900</v>
      </c>
      <c r="M153" s="28">
        <v>1985</v>
      </c>
      <c r="O153" s="28" t="s">
        <v>57</v>
      </c>
      <c r="P153" s="28">
        <v>2279</v>
      </c>
      <c r="Q153" s="28">
        <v>4</v>
      </c>
      <c r="R153" s="28">
        <v>12632</v>
      </c>
      <c r="S153" s="28">
        <v>3</v>
      </c>
      <c r="T153" s="28">
        <v>2</v>
      </c>
      <c r="U153" s="28" t="s">
        <v>39</v>
      </c>
    </row>
    <row r="154" spans="12:21" x14ac:dyDescent="0.15">
      <c r="L154" s="9">
        <v>310000</v>
      </c>
      <c r="M154" s="9">
        <v>1972</v>
      </c>
      <c r="O154" s="9" t="s">
        <v>47</v>
      </c>
      <c r="P154" s="9">
        <v>1640</v>
      </c>
      <c r="Q154" s="9">
        <v>3</v>
      </c>
      <c r="R154" s="9">
        <v>12763</v>
      </c>
      <c r="S154" s="9">
        <v>3</v>
      </c>
      <c r="T154" s="9">
        <v>2</v>
      </c>
      <c r="U154" s="9" t="s">
        <v>39</v>
      </c>
    </row>
    <row r="155" spans="12:21" x14ac:dyDescent="0.15">
      <c r="L155" s="28">
        <v>459000</v>
      </c>
      <c r="M155" s="28">
        <v>1984</v>
      </c>
      <c r="O155" s="28" t="s">
        <v>309</v>
      </c>
      <c r="P155" s="28">
        <v>3108</v>
      </c>
      <c r="Q155" s="28">
        <v>4</v>
      </c>
      <c r="R155" s="28">
        <v>12981</v>
      </c>
      <c r="S155" s="28">
        <v>3</v>
      </c>
      <c r="T155" s="28">
        <v>2</v>
      </c>
      <c r="U155" s="28" t="s">
        <v>39</v>
      </c>
    </row>
    <row r="156" spans="12:21" x14ac:dyDescent="0.15">
      <c r="L156" s="9">
        <v>259900</v>
      </c>
      <c r="M156" s="9">
        <v>1977</v>
      </c>
      <c r="O156" s="9" t="s">
        <v>78</v>
      </c>
      <c r="P156" s="9">
        <v>2278</v>
      </c>
      <c r="Q156" s="9">
        <v>4</v>
      </c>
      <c r="R156" s="9">
        <v>13112</v>
      </c>
      <c r="S156" s="9">
        <v>3</v>
      </c>
      <c r="T156" s="9">
        <v>2</v>
      </c>
      <c r="U156" s="9" t="s">
        <v>39</v>
      </c>
    </row>
    <row r="157" spans="12:21" x14ac:dyDescent="0.15">
      <c r="L157" s="28">
        <v>425000</v>
      </c>
      <c r="M157" s="28">
        <v>1979</v>
      </c>
      <c r="O157" s="28" t="s">
        <v>309</v>
      </c>
      <c r="P157" s="28">
        <v>2834</v>
      </c>
      <c r="Q157" s="28">
        <v>4</v>
      </c>
      <c r="R157" s="28">
        <v>13155</v>
      </c>
      <c r="S157" s="28">
        <v>3</v>
      </c>
      <c r="T157" s="28">
        <v>2</v>
      </c>
      <c r="U157" s="28" t="s">
        <v>39</v>
      </c>
    </row>
    <row r="158" spans="12:21" x14ac:dyDescent="0.15">
      <c r="L158" s="9">
        <v>309000</v>
      </c>
      <c r="M158" s="9">
        <v>1970</v>
      </c>
      <c r="O158" s="9" t="s">
        <v>47</v>
      </c>
      <c r="P158" s="9">
        <v>2535</v>
      </c>
      <c r="Q158" s="9">
        <v>5</v>
      </c>
      <c r="R158" s="9">
        <v>13547</v>
      </c>
      <c r="S158" s="9">
        <v>3</v>
      </c>
      <c r="T158" s="9">
        <v>2</v>
      </c>
      <c r="U158" s="9" t="s">
        <v>39</v>
      </c>
    </row>
    <row r="159" spans="12:21" x14ac:dyDescent="0.15">
      <c r="L159" s="28">
        <v>359900</v>
      </c>
      <c r="M159" s="28">
        <v>1973</v>
      </c>
      <c r="O159" s="28" t="s">
        <v>57</v>
      </c>
      <c r="P159" s="28">
        <v>2234</v>
      </c>
      <c r="Q159" s="28">
        <v>4</v>
      </c>
      <c r="R159" s="28">
        <v>13678</v>
      </c>
      <c r="S159" s="28">
        <v>3</v>
      </c>
      <c r="T159" s="28">
        <v>2</v>
      </c>
      <c r="U159" s="28" t="s">
        <v>39</v>
      </c>
    </row>
    <row r="160" spans="12:21" x14ac:dyDescent="0.15">
      <c r="L160" s="9">
        <v>400000</v>
      </c>
      <c r="M160" s="9">
        <v>1984</v>
      </c>
      <c r="O160" s="9" t="s">
        <v>57</v>
      </c>
      <c r="P160" s="9">
        <v>2544</v>
      </c>
      <c r="Q160" s="9">
        <v>4</v>
      </c>
      <c r="R160" s="9">
        <v>13939</v>
      </c>
      <c r="S160" s="9">
        <v>3</v>
      </c>
      <c r="T160" s="9">
        <v>2</v>
      </c>
      <c r="U160" s="9" t="s">
        <v>39</v>
      </c>
    </row>
    <row r="161" spans="12:21" x14ac:dyDescent="0.15">
      <c r="L161" s="28">
        <v>419000</v>
      </c>
      <c r="M161" s="28">
        <v>1967</v>
      </c>
      <c r="O161" s="28" t="s">
        <v>309</v>
      </c>
      <c r="P161" s="28">
        <v>2242</v>
      </c>
      <c r="Q161" s="28">
        <v>4</v>
      </c>
      <c r="R161" s="28">
        <v>14375</v>
      </c>
      <c r="S161" s="28">
        <v>3</v>
      </c>
      <c r="T161" s="28">
        <v>2</v>
      </c>
      <c r="U161" s="28" t="s">
        <v>39</v>
      </c>
    </row>
    <row r="162" spans="12:21" x14ac:dyDescent="0.15">
      <c r="L162" s="9">
        <v>325000</v>
      </c>
      <c r="M162" s="9">
        <v>1976</v>
      </c>
      <c r="O162" s="9" t="s">
        <v>57</v>
      </c>
      <c r="P162" s="9">
        <v>2449</v>
      </c>
      <c r="Q162" s="9">
        <v>4</v>
      </c>
      <c r="R162" s="9">
        <v>14375</v>
      </c>
      <c r="S162" s="9">
        <v>3</v>
      </c>
      <c r="T162" s="9">
        <v>2</v>
      </c>
      <c r="U162" s="9" t="s">
        <v>39</v>
      </c>
    </row>
    <row r="163" spans="12:21" x14ac:dyDescent="0.15">
      <c r="L163" s="28">
        <v>359900</v>
      </c>
      <c r="M163" s="28">
        <v>1964</v>
      </c>
      <c r="O163" s="28" t="s">
        <v>47</v>
      </c>
      <c r="P163" s="28">
        <v>2658</v>
      </c>
      <c r="Q163" s="28">
        <v>4</v>
      </c>
      <c r="R163" s="28">
        <v>14593</v>
      </c>
      <c r="S163" s="28">
        <v>3</v>
      </c>
      <c r="T163" s="28">
        <v>2</v>
      </c>
      <c r="U163" s="28" t="s">
        <v>39</v>
      </c>
    </row>
    <row r="164" spans="12:21" x14ac:dyDescent="0.15">
      <c r="L164" s="9">
        <v>339000</v>
      </c>
      <c r="M164" s="9">
        <v>1979</v>
      </c>
      <c r="O164" s="9" t="s">
        <v>309</v>
      </c>
      <c r="P164" s="9">
        <v>2796</v>
      </c>
      <c r="Q164" s="9">
        <v>4</v>
      </c>
      <c r="R164" s="9">
        <v>15246</v>
      </c>
      <c r="S164" s="9">
        <v>3</v>
      </c>
      <c r="T164" s="9">
        <v>2</v>
      </c>
      <c r="U164" s="9" t="s">
        <v>39</v>
      </c>
    </row>
    <row r="165" spans="12:21" x14ac:dyDescent="0.15">
      <c r="L165" s="28">
        <v>394800</v>
      </c>
      <c r="M165" s="28">
        <v>1985</v>
      </c>
      <c r="O165" s="28" t="s">
        <v>57</v>
      </c>
      <c r="P165" s="28">
        <v>2283</v>
      </c>
      <c r="Q165" s="28">
        <v>4</v>
      </c>
      <c r="R165" s="28">
        <v>15246</v>
      </c>
      <c r="S165" s="28">
        <v>3</v>
      </c>
      <c r="T165" s="28">
        <v>2</v>
      </c>
      <c r="U165" s="28" t="s">
        <v>39</v>
      </c>
    </row>
    <row r="166" spans="12:21" x14ac:dyDescent="0.15">
      <c r="L166" s="9">
        <v>207000</v>
      </c>
      <c r="M166" s="9">
        <v>1966</v>
      </c>
      <c r="O166" s="9" t="s">
        <v>47</v>
      </c>
      <c r="P166" s="9">
        <v>1330</v>
      </c>
      <c r="Q166" s="9">
        <v>3</v>
      </c>
      <c r="R166" s="9">
        <v>15507</v>
      </c>
      <c r="S166" s="9">
        <v>3</v>
      </c>
      <c r="T166" s="9">
        <v>2</v>
      </c>
      <c r="U166" s="9" t="s">
        <v>39</v>
      </c>
    </row>
    <row r="167" spans="12:21" x14ac:dyDescent="0.15">
      <c r="L167" s="28">
        <v>374900</v>
      </c>
      <c r="M167" s="28">
        <v>1985</v>
      </c>
      <c r="O167" s="28" t="s">
        <v>309</v>
      </c>
      <c r="P167" s="28">
        <v>2538</v>
      </c>
      <c r="Q167" s="28">
        <v>4</v>
      </c>
      <c r="R167" s="28">
        <v>15682</v>
      </c>
      <c r="S167" s="28">
        <v>3</v>
      </c>
      <c r="T167" s="28">
        <v>2</v>
      </c>
      <c r="U167" s="28" t="s">
        <v>39</v>
      </c>
    </row>
    <row r="168" spans="12:21" x14ac:dyDescent="0.15">
      <c r="L168" s="9">
        <v>369900</v>
      </c>
      <c r="M168" s="9">
        <v>1977</v>
      </c>
      <c r="O168" s="9" t="s">
        <v>309</v>
      </c>
      <c r="P168" s="9">
        <v>2488</v>
      </c>
      <c r="Q168" s="9">
        <v>4</v>
      </c>
      <c r="R168" s="9">
        <v>16074</v>
      </c>
      <c r="S168" s="9">
        <v>3</v>
      </c>
      <c r="T168" s="9">
        <v>2</v>
      </c>
      <c r="U168" s="9" t="s">
        <v>39</v>
      </c>
    </row>
    <row r="169" spans="12:21" x14ac:dyDescent="0.15">
      <c r="L169" s="28">
        <v>487900</v>
      </c>
      <c r="M169" s="28">
        <v>1978</v>
      </c>
      <c r="O169" s="28" t="s">
        <v>47</v>
      </c>
      <c r="P169" s="28">
        <v>2512</v>
      </c>
      <c r="Q169" s="28">
        <v>4</v>
      </c>
      <c r="R169" s="28">
        <v>16117</v>
      </c>
      <c r="S169" s="28">
        <v>3</v>
      </c>
      <c r="T169" s="28">
        <v>2</v>
      </c>
      <c r="U169" s="28" t="s">
        <v>39</v>
      </c>
    </row>
    <row r="170" spans="12:21" x14ac:dyDescent="0.15">
      <c r="L170" s="9">
        <v>240000</v>
      </c>
      <c r="M170" s="9">
        <v>1940</v>
      </c>
      <c r="O170" s="9" t="s">
        <v>720</v>
      </c>
      <c r="P170" s="9">
        <v>2165</v>
      </c>
      <c r="Q170" s="9">
        <v>4</v>
      </c>
      <c r="R170" s="9">
        <v>16335</v>
      </c>
      <c r="S170" s="9">
        <v>3</v>
      </c>
      <c r="T170" s="9">
        <v>2</v>
      </c>
      <c r="U170" s="9" t="s">
        <v>39</v>
      </c>
    </row>
    <row r="171" spans="12:21" x14ac:dyDescent="0.15">
      <c r="L171" s="28">
        <v>274900</v>
      </c>
      <c r="M171" s="28">
        <v>1975</v>
      </c>
      <c r="O171" s="28" t="s">
        <v>47</v>
      </c>
      <c r="P171" s="28">
        <v>1608</v>
      </c>
      <c r="Q171" s="28">
        <v>3</v>
      </c>
      <c r="R171" s="28">
        <v>17032</v>
      </c>
      <c r="S171" s="28">
        <v>3</v>
      </c>
      <c r="T171" s="28">
        <v>2</v>
      </c>
      <c r="U171" s="28" t="s">
        <v>39</v>
      </c>
    </row>
    <row r="172" spans="12:21" x14ac:dyDescent="0.15">
      <c r="L172" s="9">
        <v>342500</v>
      </c>
      <c r="M172" s="9">
        <v>1966</v>
      </c>
      <c r="O172" s="9" t="s">
        <v>47</v>
      </c>
      <c r="P172" s="9">
        <v>2190</v>
      </c>
      <c r="Q172" s="9">
        <v>4</v>
      </c>
      <c r="R172" s="9">
        <v>17380</v>
      </c>
      <c r="S172" s="9">
        <v>3</v>
      </c>
      <c r="T172" s="9">
        <v>2</v>
      </c>
      <c r="U172" s="9" t="s">
        <v>39</v>
      </c>
    </row>
    <row r="173" spans="12:21" x14ac:dyDescent="0.15">
      <c r="L173" s="28">
        <v>229900</v>
      </c>
      <c r="M173" s="28">
        <v>1946</v>
      </c>
      <c r="O173" s="28" t="s">
        <v>720</v>
      </c>
      <c r="P173" s="28">
        <v>1944</v>
      </c>
      <c r="Q173" s="28">
        <v>4</v>
      </c>
      <c r="R173" s="28">
        <v>18295</v>
      </c>
      <c r="S173" s="28">
        <v>3</v>
      </c>
      <c r="T173" s="28">
        <v>2</v>
      </c>
      <c r="U173" s="28" t="s">
        <v>39</v>
      </c>
    </row>
    <row r="174" spans="12:21" x14ac:dyDescent="0.15">
      <c r="L174" s="9">
        <v>475000</v>
      </c>
      <c r="M174" s="9">
        <v>1984</v>
      </c>
      <c r="O174" s="9" t="s">
        <v>309</v>
      </c>
      <c r="P174" s="9">
        <v>2785</v>
      </c>
      <c r="Q174" s="9">
        <v>4</v>
      </c>
      <c r="R174" s="9">
        <v>19166</v>
      </c>
      <c r="S174" s="9">
        <v>3</v>
      </c>
      <c r="T174" s="9">
        <v>2</v>
      </c>
      <c r="U174" s="9" t="s">
        <v>39</v>
      </c>
    </row>
    <row r="175" spans="12:21" x14ac:dyDescent="0.15">
      <c r="L175" s="28">
        <v>348000</v>
      </c>
      <c r="M175" s="28">
        <v>1987</v>
      </c>
      <c r="O175" s="28" t="s">
        <v>47</v>
      </c>
      <c r="P175" s="28">
        <v>2366</v>
      </c>
      <c r="Q175" s="28">
        <v>4</v>
      </c>
      <c r="R175" s="28">
        <v>19166</v>
      </c>
      <c r="S175" s="28">
        <v>3</v>
      </c>
      <c r="T175" s="28">
        <v>2</v>
      </c>
      <c r="U175" s="28" t="s">
        <v>39</v>
      </c>
    </row>
    <row r="176" spans="12:21" x14ac:dyDescent="0.15">
      <c r="L176" s="9">
        <v>285000</v>
      </c>
      <c r="M176" s="9">
        <v>1969</v>
      </c>
      <c r="O176" s="9" t="s">
        <v>309</v>
      </c>
      <c r="P176" s="9">
        <v>1842</v>
      </c>
      <c r="Q176" s="9">
        <v>4</v>
      </c>
      <c r="R176" s="9">
        <v>19863</v>
      </c>
      <c r="S176" s="9">
        <v>3</v>
      </c>
      <c r="T176" s="9">
        <v>2</v>
      </c>
      <c r="U176" s="9" t="s">
        <v>39</v>
      </c>
    </row>
    <row r="177" spans="12:21" x14ac:dyDescent="0.15">
      <c r="L177" s="28">
        <v>369900</v>
      </c>
      <c r="M177" s="28">
        <v>1977</v>
      </c>
      <c r="O177" s="28" t="s">
        <v>47</v>
      </c>
      <c r="P177" s="28">
        <v>2398</v>
      </c>
      <c r="Q177" s="28">
        <v>4</v>
      </c>
      <c r="R177" s="28">
        <v>21127</v>
      </c>
      <c r="S177" s="28">
        <v>3</v>
      </c>
      <c r="T177" s="28">
        <v>2</v>
      </c>
      <c r="U177" s="28" t="s">
        <v>39</v>
      </c>
    </row>
    <row r="178" spans="12:21" x14ac:dyDescent="0.15">
      <c r="L178" s="9">
        <v>329900</v>
      </c>
      <c r="M178" s="9">
        <v>1982</v>
      </c>
      <c r="O178" s="9" t="s">
        <v>38</v>
      </c>
      <c r="P178" s="9">
        <v>2520</v>
      </c>
      <c r="Q178" s="9">
        <v>4</v>
      </c>
      <c r="R178" s="9">
        <v>21780</v>
      </c>
      <c r="S178" s="9">
        <v>3</v>
      </c>
      <c r="T178" s="9">
        <v>2</v>
      </c>
      <c r="U178" s="9" t="s">
        <v>39</v>
      </c>
    </row>
    <row r="179" spans="12:21" x14ac:dyDescent="0.15">
      <c r="L179" s="28">
        <v>329000</v>
      </c>
      <c r="M179" s="28">
        <v>1985</v>
      </c>
      <c r="O179" s="28" t="s">
        <v>309</v>
      </c>
      <c r="P179" s="28">
        <v>2144</v>
      </c>
      <c r="Q179" s="28">
        <v>3</v>
      </c>
      <c r="R179" s="28">
        <v>21824</v>
      </c>
      <c r="S179" s="28">
        <v>3</v>
      </c>
      <c r="T179" s="28">
        <v>2</v>
      </c>
      <c r="U179" s="28" t="s">
        <v>39</v>
      </c>
    </row>
    <row r="180" spans="12:21" x14ac:dyDescent="0.15">
      <c r="L180" s="9">
        <v>479900</v>
      </c>
      <c r="M180" s="9">
        <v>1986</v>
      </c>
      <c r="O180" s="9" t="s">
        <v>57</v>
      </c>
      <c r="P180" s="9">
        <v>2598</v>
      </c>
      <c r="Q180" s="9">
        <v>4</v>
      </c>
      <c r="R180" s="9">
        <v>23784</v>
      </c>
      <c r="S180" s="9">
        <v>3</v>
      </c>
      <c r="T180" s="9">
        <v>2</v>
      </c>
      <c r="U180" s="9" t="s">
        <v>39</v>
      </c>
    </row>
    <row r="181" spans="12:21" x14ac:dyDescent="0.15">
      <c r="L181" s="28">
        <v>399000</v>
      </c>
      <c r="M181" s="28">
        <v>1975</v>
      </c>
      <c r="O181" s="28" t="s">
        <v>57</v>
      </c>
      <c r="P181" s="28">
        <v>3084</v>
      </c>
      <c r="Q181" s="28">
        <v>4</v>
      </c>
      <c r="R181" s="28">
        <v>24829</v>
      </c>
      <c r="S181" s="28">
        <v>3</v>
      </c>
      <c r="T181" s="28">
        <v>2</v>
      </c>
      <c r="U181" s="28" t="s">
        <v>39</v>
      </c>
    </row>
    <row r="182" spans="12:21" x14ac:dyDescent="0.15">
      <c r="L182" s="9">
        <v>329900</v>
      </c>
      <c r="M182" s="9">
        <v>1950</v>
      </c>
      <c r="O182" s="9" t="s">
        <v>47</v>
      </c>
      <c r="P182" s="9">
        <v>2280</v>
      </c>
      <c r="Q182" s="9">
        <v>4</v>
      </c>
      <c r="R182" s="9">
        <v>24873</v>
      </c>
      <c r="S182" s="9">
        <v>3</v>
      </c>
      <c r="T182" s="9">
        <v>2</v>
      </c>
      <c r="U182" s="9" t="s">
        <v>39</v>
      </c>
    </row>
    <row r="183" spans="12:21" x14ac:dyDescent="0.15">
      <c r="L183" s="28">
        <v>369900</v>
      </c>
      <c r="M183" s="28">
        <v>1983</v>
      </c>
      <c r="O183" s="28" t="s">
        <v>38</v>
      </c>
      <c r="P183" s="28">
        <v>2427</v>
      </c>
      <c r="Q183" s="28">
        <v>3</v>
      </c>
      <c r="R183" s="28">
        <v>27878</v>
      </c>
      <c r="S183" s="28">
        <v>3</v>
      </c>
      <c r="T183" s="28">
        <v>2</v>
      </c>
      <c r="U183" s="28" t="s">
        <v>39</v>
      </c>
    </row>
    <row r="184" spans="12:21" x14ac:dyDescent="0.15">
      <c r="L184" s="9">
        <v>337900</v>
      </c>
      <c r="M184" s="9">
        <v>1994</v>
      </c>
      <c r="O184" s="9" t="s">
        <v>38</v>
      </c>
      <c r="P184" s="9">
        <v>2578</v>
      </c>
      <c r="Q184" s="9">
        <v>4</v>
      </c>
      <c r="R184" s="9">
        <v>28750</v>
      </c>
      <c r="S184" s="9">
        <v>3</v>
      </c>
      <c r="T184" s="9">
        <v>2</v>
      </c>
      <c r="U184" s="9" t="s">
        <v>39</v>
      </c>
    </row>
    <row r="185" spans="12:21" x14ac:dyDescent="0.15">
      <c r="L185" s="28">
        <v>529000</v>
      </c>
      <c r="M185" s="28">
        <v>1963</v>
      </c>
      <c r="O185" s="28" t="s">
        <v>309</v>
      </c>
      <c r="P185" s="28">
        <v>3101</v>
      </c>
      <c r="Q185" s="28">
        <v>4</v>
      </c>
      <c r="R185" s="28">
        <v>45302</v>
      </c>
      <c r="S185" s="28">
        <v>3</v>
      </c>
      <c r="T185" s="28">
        <v>2</v>
      </c>
      <c r="U185" s="28" t="s">
        <v>39</v>
      </c>
    </row>
    <row r="186" spans="12:21" x14ac:dyDescent="0.15">
      <c r="L186" s="9">
        <v>594900</v>
      </c>
      <c r="M186" s="9">
        <v>1965</v>
      </c>
      <c r="O186" s="9" t="s">
        <v>309</v>
      </c>
      <c r="P186" s="9">
        <v>2670</v>
      </c>
      <c r="Q186" s="9">
        <v>4</v>
      </c>
      <c r="R186" s="9">
        <v>88122</v>
      </c>
      <c r="S186" s="9">
        <v>3</v>
      </c>
      <c r="T186" s="9">
        <v>2</v>
      </c>
      <c r="U186" s="9" t="s">
        <v>39</v>
      </c>
    </row>
    <row r="187" spans="12:21" x14ac:dyDescent="0.15">
      <c r="L187" s="28">
        <v>275000</v>
      </c>
      <c r="M187" s="28">
        <v>1975</v>
      </c>
      <c r="O187" s="28" t="s">
        <v>57</v>
      </c>
      <c r="P187" s="28">
        <v>1472</v>
      </c>
      <c r="Q187" s="28">
        <v>3</v>
      </c>
      <c r="R187" s="28">
        <v>117612</v>
      </c>
      <c r="S187" s="28">
        <v>3</v>
      </c>
      <c r="T187" s="28">
        <v>2</v>
      </c>
      <c r="U187" s="28" t="s">
        <v>39</v>
      </c>
    </row>
    <row r="188" spans="12:21" x14ac:dyDescent="0.15">
      <c r="L188" s="9">
        <v>249900</v>
      </c>
      <c r="M188" s="9">
        <v>1975</v>
      </c>
      <c r="O188" s="9" t="s">
        <v>38</v>
      </c>
      <c r="P188" s="9">
        <v>2160</v>
      </c>
      <c r="Q188" s="9">
        <v>4</v>
      </c>
      <c r="R188" s="9">
        <v>130724</v>
      </c>
      <c r="S188" s="9">
        <v>3</v>
      </c>
      <c r="T188" s="9">
        <v>2</v>
      </c>
      <c r="U188" s="9" t="s">
        <v>39</v>
      </c>
    </row>
    <row r="189" spans="12:21" x14ac:dyDescent="0.15">
      <c r="L189" s="28">
        <v>599000</v>
      </c>
      <c r="M189" s="28">
        <v>2014</v>
      </c>
      <c r="O189" s="28" t="s">
        <v>47</v>
      </c>
      <c r="P189" s="28">
        <v>3248</v>
      </c>
      <c r="Q189" s="28">
        <v>4</v>
      </c>
      <c r="R189" s="28">
        <v>7405</v>
      </c>
      <c r="S189" s="28">
        <v>3</v>
      </c>
      <c r="T189" s="28">
        <v>3</v>
      </c>
      <c r="U189" s="28" t="s">
        <v>39</v>
      </c>
    </row>
    <row r="190" spans="12:21" x14ac:dyDescent="0.15">
      <c r="L190" s="9">
        <v>634900</v>
      </c>
      <c r="M190" s="9">
        <v>2015</v>
      </c>
      <c r="O190" s="9" t="s">
        <v>47</v>
      </c>
      <c r="P190" s="9">
        <v>2997</v>
      </c>
      <c r="Q190" s="9">
        <v>4</v>
      </c>
      <c r="R190" s="9">
        <v>7841</v>
      </c>
      <c r="S190" s="9">
        <v>3</v>
      </c>
      <c r="T190" s="9">
        <v>3</v>
      </c>
      <c r="U190" s="9" t="s">
        <v>39</v>
      </c>
    </row>
    <row r="191" spans="12:21" x14ac:dyDescent="0.15">
      <c r="L191" s="28">
        <v>440000</v>
      </c>
      <c r="M191" s="28">
        <v>1990</v>
      </c>
      <c r="O191" s="28" t="s">
        <v>38</v>
      </c>
      <c r="P191" s="28">
        <v>3391</v>
      </c>
      <c r="Q191" s="28">
        <v>4</v>
      </c>
      <c r="R191" s="28">
        <v>11326</v>
      </c>
      <c r="S191" s="28">
        <v>3</v>
      </c>
      <c r="T191" s="28">
        <v>3</v>
      </c>
      <c r="U191" s="28" t="s">
        <v>39</v>
      </c>
    </row>
    <row r="192" spans="12:21" x14ac:dyDescent="0.15">
      <c r="L192" s="9">
        <v>518000</v>
      </c>
      <c r="M192" s="9">
        <v>2000</v>
      </c>
      <c r="O192" s="9" t="s">
        <v>309</v>
      </c>
      <c r="P192" s="9">
        <v>3498</v>
      </c>
      <c r="Q192" s="9">
        <v>4</v>
      </c>
      <c r="R192" s="9">
        <v>12197</v>
      </c>
      <c r="S192" s="9">
        <v>3</v>
      </c>
      <c r="T192" s="9">
        <v>3</v>
      </c>
      <c r="U192" s="9" t="s">
        <v>39</v>
      </c>
    </row>
    <row r="193" spans="12:21" x14ac:dyDescent="0.15">
      <c r="L193" s="28">
        <v>472000</v>
      </c>
      <c r="M193" s="28">
        <v>2001</v>
      </c>
      <c r="O193" s="28" t="s">
        <v>309</v>
      </c>
      <c r="P193" s="28">
        <v>3158</v>
      </c>
      <c r="Q193" s="28">
        <v>4</v>
      </c>
      <c r="R193" s="28">
        <v>12197</v>
      </c>
      <c r="S193" s="28">
        <v>3</v>
      </c>
      <c r="T193" s="28">
        <v>3</v>
      </c>
      <c r="U193" s="28" t="s">
        <v>39</v>
      </c>
    </row>
    <row r="194" spans="12:21" x14ac:dyDescent="0.15">
      <c r="L194" s="9">
        <v>415000</v>
      </c>
      <c r="M194" s="9">
        <v>1997</v>
      </c>
      <c r="O194" s="9" t="s">
        <v>38</v>
      </c>
      <c r="P194" s="9">
        <v>2683</v>
      </c>
      <c r="Q194" s="9">
        <v>3</v>
      </c>
      <c r="R194" s="9">
        <v>13068</v>
      </c>
      <c r="S194" s="9">
        <v>3</v>
      </c>
      <c r="T194" s="9">
        <v>3</v>
      </c>
      <c r="U194" s="9" t="s">
        <v>39</v>
      </c>
    </row>
    <row r="195" spans="12:21" x14ac:dyDescent="0.15">
      <c r="L195" s="28">
        <v>369900</v>
      </c>
      <c r="M195" s="28">
        <v>1992</v>
      </c>
      <c r="O195" s="28" t="s">
        <v>38</v>
      </c>
      <c r="P195" s="28">
        <v>2666</v>
      </c>
      <c r="Q195" s="28">
        <v>4</v>
      </c>
      <c r="R195" s="28">
        <v>13504</v>
      </c>
      <c r="S195" s="28">
        <v>3</v>
      </c>
      <c r="T195" s="28">
        <v>3</v>
      </c>
      <c r="U195" s="28" t="s">
        <v>39</v>
      </c>
    </row>
    <row r="196" spans="12:21" x14ac:dyDescent="0.15">
      <c r="L196" s="9">
        <v>349900</v>
      </c>
      <c r="M196" s="9">
        <v>1998</v>
      </c>
      <c r="O196" s="9" t="s">
        <v>38</v>
      </c>
      <c r="P196" s="9">
        <v>2536</v>
      </c>
      <c r="Q196" s="9">
        <v>4</v>
      </c>
      <c r="R196" s="9">
        <v>19166</v>
      </c>
      <c r="S196" s="9">
        <v>3</v>
      </c>
      <c r="T196" s="9">
        <v>3</v>
      </c>
      <c r="U196" s="9" t="s">
        <v>39</v>
      </c>
    </row>
    <row r="197" spans="12:21" x14ac:dyDescent="0.15">
      <c r="L197" s="28">
        <v>399500</v>
      </c>
      <c r="M197" s="28">
        <v>1997</v>
      </c>
      <c r="O197" s="28" t="s">
        <v>38</v>
      </c>
      <c r="P197" s="28">
        <v>1800</v>
      </c>
      <c r="Q197" s="28">
        <v>4</v>
      </c>
      <c r="R197" s="28">
        <v>20038</v>
      </c>
      <c r="S197" s="28">
        <v>3</v>
      </c>
      <c r="T197" s="28">
        <v>3</v>
      </c>
      <c r="U197" s="28" t="s">
        <v>39</v>
      </c>
    </row>
    <row r="198" spans="12:21" x14ac:dyDescent="0.15">
      <c r="L198" s="9">
        <v>375000</v>
      </c>
      <c r="M198" s="9">
        <v>1994</v>
      </c>
      <c r="O198" s="9" t="s">
        <v>38</v>
      </c>
      <c r="P198" s="9">
        <v>2995</v>
      </c>
      <c r="Q198" s="9">
        <v>4</v>
      </c>
      <c r="R198" s="9">
        <v>27007</v>
      </c>
      <c r="S198" s="9">
        <v>3</v>
      </c>
      <c r="T198" s="9">
        <v>3</v>
      </c>
      <c r="U198" s="9" t="s">
        <v>39</v>
      </c>
    </row>
    <row r="199" spans="12:21" x14ac:dyDescent="0.15">
      <c r="L199" s="28">
        <v>410000</v>
      </c>
      <c r="M199" s="28">
        <v>1990</v>
      </c>
      <c r="O199" s="28" t="s">
        <v>38</v>
      </c>
      <c r="P199" s="28">
        <v>2525</v>
      </c>
      <c r="Q199" s="28">
        <v>3</v>
      </c>
      <c r="R199" s="28">
        <v>29185</v>
      </c>
      <c r="S199" s="28">
        <v>3</v>
      </c>
      <c r="T199" s="28">
        <v>3</v>
      </c>
      <c r="U199" s="28" t="s">
        <v>39</v>
      </c>
    </row>
    <row r="200" spans="12:21" x14ac:dyDescent="0.15">
      <c r="L200" s="9">
        <v>284500</v>
      </c>
      <c r="M200" s="9">
        <v>1974</v>
      </c>
      <c r="O200" s="9" t="s">
        <v>57</v>
      </c>
      <c r="P200" s="9">
        <v>1872</v>
      </c>
      <c r="Q200" s="9">
        <v>4</v>
      </c>
      <c r="R200" s="9">
        <v>8146</v>
      </c>
      <c r="S200" s="9">
        <v>3</v>
      </c>
      <c r="T200" s="9">
        <v>4</v>
      </c>
      <c r="U200" s="9" t="s">
        <v>39</v>
      </c>
    </row>
    <row r="201" spans="12:21" x14ac:dyDescent="0.15">
      <c r="L201" s="28">
        <v>127900</v>
      </c>
      <c r="M201" s="28">
        <v>1936</v>
      </c>
      <c r="O201" s="28" t="s">
        <v>716</v>
      </c>
      <c r="P201" s="28">
        <v>1665</v>
      </c>
      <c r="Q201" s="28">
        <v>3</v>
      </c>
      <c r="R201" s="28">
        <v>3136</v>
      </c>
      <c r="S201" s="28">
        <v>3</v>
      </c>
      <c r="T201" s="28">
        <v>0</v>
      </c>
      <c r="U201" s="28"/>
    </row>
    <row r="202" spans="12:21" x14ac:dyDescent="0.15">
      <c r="L202" s="9">
        <v>136900</v>
      </c>
      <c r="M202" s="9">
        <v>1956</v>
      </c>
      <c r="O202" s="9" t="s">
        <v>716</v>
      </c>
      <c r="P202" s="9">
        <v>1100</v>
      </c>
      <c r="Q202" s="9">
        <v>3</v>
      </c>
      <c r="R202" s="9">
        <v>5924</v>
      </c>
      <c r="S202" s="9">
        <v>3</v>
      </c>
      <c r="T202" s="9">
        <v>0</v>
      </c>
      <c r="U202" s="9"/>
    </row>
    <row r="203" spans="12:21" x14ac:dyDescent="0.15">
      <c r="L203" s="28">
        <v>349500</v>
      </c>
      <c r="M203" s="28">
        <v>1973</v>
      </c>
      <c r="O203" s="28" t="s">
        <v>57</v>
      </c>
      <c r="P203" s="28">
        <v>2457</v>
      </c>
      <c r="Q203" s="28">
        <v>4</v>
      </c>
      <c r="R203" s="28">
        <v>11456</v>
      </c>
      <c r="S203" s="28">
        <v>3</v>
      </c>
      <c r="T203" s="28">
        <v>2</v>
      </c>
      <c r="U203" s="28"/>
    </row>
    <row r="204" spans="12:21" x14ac:dyDescent="0.15">
      <c r="L204" s="9">
        <v>449000</v>
      </c>
      <c r="M204" s="9">
        <v>1964</v>
      </c>
      <c r="O204" s="9" t="s">
        <v>47</v>
      </c>
      <c r="P204" s="9">
        <v>4258</v>
      </c>
      <c r="Q204" s="9">
        <v>3</v>
      </c>
      <c r="R204" s="9">
        <v>43691</v>
      </c>
      <c r="S204" s="9">
        <v>3</v>
      </c>
      <c r="T204" s="9">
        <v>2</v>
      </c>
      <c r="U204" s="9"/>
    </row>
    <row r="205" spans="12:21" x14ac:dyDescent="0.15">
      <c r="L205" s="28">
        <v>229900</v>
      </c>
      <c r="M205" s="28">
        <v>1997</v>
      </c>
      <c r="O205" s="28" t="s">
        <v>765</v>
      </c>
      <c r="P205" s="28">
        <v>1622</v>
      </c>
      <c r="Q205" s="28">
        <v>3</v>
      </c>
      <c r="R205" s="28">
        <v>6970</v>
      </c>
      <c r="S205" s="28">
        <v>4</v>
      </c>
      <c r="T205" s="28">
        <v>2</v>
      </c>
      <c r="U205" s="28" t="s">
        <v>39</v>
      </c>
    </row>
    <row r="206" spans="12:21" x14ac:dyDescent="0.15">
      <c r="L206" s="9">
        <v>997000</v>
      </c>
      <c r="M206" s="9">
        <v>2013</v>
      </c>
      <c r="O206" s="9" t="s">
        <v>47</v>
      </c>
      <c r="P206" s="9">
        <v>1784</v>
      </c>
      <c r="Q206" s="9">
        <v>3</v>
      </c>
      <c r="R206" s="9">
        <v>7405</v>
      </c>
      <c r="S206" s="9">
        <v>4</v>
      </c>
      <c r="T206" s="9">
        <v>2</v>
      </c>
      <c r="U206" s="9" t="s">
        <v>39</v>
      </c>
    </row>
    <row r="207" spans="12:21" x14ac:dyDescent="0.15">
      <c r="L207" s="28">
        <v>997000</v>
      </c>
      <c r="M207" s="28">
        <v>2013</v>
      </c>
      <c r="O207" s="28" t="s">
        <v>47</v>
      </c>
      <c r="P207" s="28">
        <v>1784</v>
      </c>
      <c r="Q207" s="28">
        <v>3</v>
      </c>
      <c r="R207" s="28">
        <v>7405</v>
      </c>
      <c r="S207" s="28">
        <v>4</v>
      </c>
      <c r="T207" s="28">
        <v>2</v>
      </c>
      <c r="U207" s="28" t="s">
        <v>39</v>
      </c>
    </row>
    <row r="208" spans="12:21" x14ac:dyDescent="0.15">
      <c r="L208" s="9">
        <v>244900</v>
      </c>
      <c r="M208" s="9">
        <v>1993</v>
      </c>
      <c r="O208" s="9" t="s">
        <v>765</v>
      </c>
      <c r="P208" s="9">
        <v>2024</v>
      </c>
      <c r="Q208" s="9">
        <v>4</v>
      </c>
      <c r="R208" s="9">
        <v>9148</v>
      </c>
      <c r="S208" s="9">
        <v>4</v>
      </c>
      <c r="T208" s="9">
        <v>2</v>
      </c>
      <c r="U208" s="9" t="s">
        <v>39</v>
      </c>
    </row>
    <row r="209" spans="12:21" x14ac:dyDescent="0.15">
      <c r="L209" s="28">
        <v>298900</v>
      </c>
      <c r="M209" s="28">
        <v>1976</v>
      </c>
      <c r="O209" s="28" t="s">
        <v>309</v>
      </c>
      <c r="P209" s="28">
        <v>2056</v>
      </c>
      <c r="Q209" s="28">
        <v>4</v>
      </c>
      <c r="R209" s="28">
        <v>9365</v>
      </c>
      <c r="S209" s="28">
        <v>4</v>
      </c>
      <c r="T209" s="28">
        <v>2</v>
      </c>
      <c r="U209" s="28" t="s">
        <v>39</v>
      </c>
    </row>
    <row r="210" spans="12:21" x14ac:dyDescent="0.15">
      <c r="L210" s="9">
        <v>354900</v>
      </c>
      <c r="M210" s="9">
        <v>1984</v>
      </c>
      <c r="O210" s="9" t="s">
        <v>38</v>
      </c>
      <c r="P210" s="9">
        <v>2090</v>
      </c>
      <c r="Q210" s="9">
        <v>4</v>
      </c>
      <c r="R210" s="9">
        <v>10019</v>
      </c>
      <c r="S210" s="9">
        <v>4</v>
      </c>
      <c r="T210" s="9">
        <v>2</v>
      </c>
      <c r="U210" s="9" t="s">
        <v>39</v>
      </c>
    </row>
    <row r="211" spans="12:21" x14ac:dyDescent="0.15">
      <c r="L211" s="28">
        <v>389900</v>
      </c>
      <c r="M211" s="28">
        <v>1984</v>
      </c>
      <c r="O211" s="28" t="s">
        <v>47</v>
      </c>
      <c r="P211" s="28">
        <v>2390</v>
      </c>
      <c r="Q211" s="28">
        <v>4</v>
      </c>
      <c r="R211" s="28">
        <v>10019</v>
      </c>
      <c r="S211" s="28">
        <v>4</v>
      </c>
      <c r="T211" s="28">
        <v>2</v>
      </c>
      <c r="U211" s="28" t="s">
        <v>39</v>
      </c>
    </row>
    <row r="212" spans="12:21" x14ac:dyDescent="0.15">
      <c r="L212" s="9">
        <v>379000</v>
      </c>
      <c r="M212" s="9">
        <v>1989</v>
      </c>
      <c r="O212" s="9" t="s">
        <v>38</v>
      </c>
      <c r="P212" s="9">
        <v>2878</v>
      </c>
      <c r="Q212" s="9">
        <v>4</v>
      </c>
      <c r="R212" s="9">
        <v>10019</v>
      </c>
      <c r="S212" s="9">
        <v>4</v>
      </c>
      <c r="T212" s="9">
        <v>2</v>
      </c>
      <c r="U212" s="9" t="s">
        <v>39</v>
      </c>
    </row>
    <row r="213" spans="12:21" x14ac:dyDescent="0.15">
      <c r="L213" s="28">
        <v>520000</v>
      </c>
      <c r="M213" s="28">
        <v>2003</v>
      </c>
      <c r="O213" s="28" t="s">
        <v>309</v>
      </c>
      <c r="P213" s="28">
        <v>2792</v>
      </c>
      <c r="Q213" s="28">
        <v>3</v>
      </c>
      <c r="R213" s="28">
        <v>10019</v>
      </c>
      <c r="S213" s="28">
        <v>4</v>
      </c>
      <c r="T213" s="28">
        <v>2</v>
      </c>
      <c r="U213" s="28" t="s">
        <v>39</v>
      </c>
    </row>
    <row r="214" spans="12:21" x14ac:dyDescent="0.15">
      <c r="L214" s="9">
        <v>405000</v>
      </c>
      <c r="M214" s="9">
        <v>1989</v>
      </c>
      <c r="O214" s="9" t="s">
        <v>38</v>
      </c>
      <c r="P214" s="9">
        <v>2712</v>
      </c>
      <c r="Q214" s="9">
        <v>4</v>
      </c>
      <c r="R214" s="9">
        <v>10454</v>
      </c>
      <c r="S214" s="9">
        <v>4</v>
      </c>
      <c r="T214" s="9">
        <v>2</v>
      </c>
      <c r="U214" s="9" t="s">
        <v>39</v>
      </c>
    </row>
    <row r="215" spans="12:21" x14ac:dyDescent="0.15">
      <c r="L215" s="28">
        <v>845000</v>
      </c>
      <c r="M215" s="28">
        <v>2013</v>
      </c>
      <c r="O215" s="28" t="s">
        <v>47</v>
      </c>
      <c r="P215" s="28">
        <v>3635</v>
      </c>
      <c r="Q215" s="28">
        <v>3</v>
      </c>
      <c r="R215" s="28">
        <v>10803</v>
      </c>
      <c r="S215" s="28">
        <v>4</v>
      </c>
      <c r="T215" s="28">
        <v>2</v>
      </c>
      <c r="U215" s="28" t="s">
        <v>39</v>
      </c>
    </row>
    <row r="216" spans="12:21" x14ac:dyDescent="0.15">
      <c r="L216" s="9">
        <v>439900</v>
      </c>
      <c r="M216" s="9">
        <v>1978</v>
      </c>
      <c r="O216" s="9" t="s">
        <v>57</v>
      </c>
      <c r="P216" s="9">
        <v>2964</v>
      </c>
      <c r="Q216" s="9">
        <v>4</v>
      </c>
      <c r="R216" s="9">
        <v>11238</v>
      </c>
      <c r="S216" s="9">
        <v>4</v>
      </c>
      <c r="T216" s="9">
        <v>2</v>
      </c>
      <c r="U216" s="9" t="s">
        <v>39</v>
      </c>
    </row>
    <row r="217" spans="12:21" x14ac:dyDescent="0.15">
      <c r="L217" s="28">
        <v>409500</v>
      </c>
      <c r="M217" s="28">
        <v>1979</v>
      </c>
      <c r="O217" s="28" t="s">
        <v>309</v>
      </c>
      <c r="P217" s="28">
        <v>2864</v>
      </c>
      <c r="Q217" s="28">
        <v>4</v>
      </c>
      <c r="R217" s="28">
        <v>11413</v>
      </c>
      <c r="S217" s="28">
        <v>4</v>
      </c>
      <c r="T217" s="28">
        <v>2</v>
      </c>
      <c r="U217" s="28" t="s">
        <v>39</v>
      </c>
    </row>
    <row r="218" spans="12:21" x14ac:dyDescent="0.15">
      <c r="L218" s="9">
        <v>387950</v>
      </c>
      <c r="M218" s="9">
        <v>1985</v>
      </c>
      <c r="O218" s="9" t="s">
        <v>309</v>
      </c>
      <c r="P218" s="9">
        <v>2410</v>
      </c>
      <c r="Q218" s="9">
        <v>5</v>
      </c>
      <c r="R218" s="9">
        <v>11761</v>
      </c>
      <c r="S218" s="9">
        <v>4</v>
      </c>
      <c r="T218" s="9">
        <v>2</v>
      </c>
      <c r="U218" s="9" t="s">
        <v>39</v>
      </c>
    </row>
    <row r="219" spans="12:21" x14ac:dyDescent="0.15">
      <c r="L219" s="28">
        <v>339900</v>
      </c>
      <c r="M219" s="28">
        <v>1983</v>
      </c>
      <c r="O219" s="28" t="s">
        <v>309</v>
      </c>
      <c r="P219" s="28">
        <v>2828</v>
      </c>
      <c r="Q219" s="28">
        <v>4</v>
      </c>
      <c r="R219" s="28">
        <v>12197</v>
      </c>
      <c r="S219" s="28">
        <v>4</v>
      </c>
      <c r="T219" s="28">
        <v>2</v>
      </c>
      <c r="U219" s="28" t="s">
        <v>39</v>
      </c>
    </row>
    <row r="220" spans="12:21" x14ac:dyDescent="0.15">
      <c r="L220" s="9">
        <v>539885</v>
      </c>
      <c r="M220" s="9">
        <v>2008</v>
      </c>
      <c r="O220" s="9" t="s">
        <v>47</v>
      </c>
      <c r="P220" s="9">
        <v>2735</v>
      </c>
      <c r="Q220" s="9">
        <v>3</v>
      </c>
      <c r="R220" s="9">
        <v>12415</v>
      </c>
      <c r="S220" s="9">
        <v>4</v>
      </c>
      <c r="T220" s="9">
        <v>2</v>
      </c>
      <c r="U220" s="9" t="s">
        <v>39</v>
      </c>
    </row>
    <row r="221" spans="12:21" x14ac:dyDescent="0.15">
      <c r="L221" s="28">
        <v>345000</v>
      </c>
      <c r="M221" s="28">
        <v>1965</v>
      </c>
      <c r="O221" s="28" t="s">
        <v>47</v>
      </c>
      <c r="P221" s="28">
        <v>2872</v>
      </c>
      <c r="Q221" s="28">
        <v>4</v>
      </c>
      <c r="R221" s="28">
        <v>13024</v>
      </c>
      <c r="S221" s="28">
        <v>4</v>
      </c>
      <c r="T221" s="28">
        <v>2</v>
      </c>
      <c r="U221" s="28" t="s">
        <v>39</v>
      </c>
    </row>
    <row r="222" spans="12:21" x14ac:dyDescent="0.15">
      <c r="L222" s="9">
        <v>265000</v>
      </c>
      <c r="M222" s="9">
        <v>1993</v>
      </c>
      <c r="O222" s="9" t="s">
        <v>765</v>
      </c>
      <c r="P222" s="9">
        <v>2154</v>
      </c>
      <c r="Q222" s="9">
        <v>5</v>
      </c>
      <c r="R222" s="9">
        <v>13068</v>
      </c>
      <c r="S222" s="9">
        <v>4</v>
      </c>
      <c r="T222" s="9">
        <v>2</v>
      </c>
      <c r="U222" s="9" t="s">
        <v>39</v>
      </c>
    </row>
    <row r="223" spans="12:21" x14ac:dyDescent="0.15">
      <c r="L223" s="28">
        <v>374900</v>
      </c>
      <c r="M223" s="28">
        <v>1978</v>
      </c>
      <c r="O223" s="28" t="s">
        <v>309</v>
      </c>
      <c r="P223" s="28">
        <v>2538</v>
      </c>
      <c r="Q223" s="28">
        <v>4</v>
      </c>
      <c r="R223" s="28">
        <v>13199</v>
      </c>
      <c r="S223" s="28">
        <v>4</v>
      </c>
      <c r="T223" s="28">
        <v>2</v>
      </c>
      <c r="U223" s="28" t="s">
        <v>39</v>
      </c>
    </row>
    <row r="224" spans="12:21" x14ac:dyDescent="0.15">
      <c r="L224" s="9">
        <v>389900</v>
      </c>
      <c r="M224" s="9">
        <v>1967</v>
      </c>
      <c r="O224" s="9" t="s">
        <v>47</v>
      </c>
      <c r="P224" s="9">
        <v>2908</v>
      </c>
      <c r="Q224" s="9">
        <v>5</v>
      </c>
      <c r="R224" s="9">
        <v>14375</v>
      </c>
      <c r="S224" s="9">
        <v>4</v>
      </c>
      <c r="T224" s="9">
        <v>2</v>
      </c>
      <c r="U224" s="9" t="s">
        <v>39</v>
      </c>
    </row>
    <row r="225" spans="12:21" x14ac:dyDescent="0.15">
      <c r="L225" s="28">
        <v>434900</v>
      </c>
      <c r="M225" s="28">
        <v>1978</v>
      </c>
      <c r="O225" s="28" t="s">
        <v>57</v>
      </c>
      <c r="P225" s="28">
        <v>3057</v>
      </c>
      <c r="Q225" s="28">
        <v>5</v>
      </c>
      <c r="R225" s="28">
        <v>14462</v>
      </c>
      <c r="S225" s="28">
        <v>4</v>
      </c>
      <c r="T225" s="28">
        <v>2</v>
      </c>
      <c r="U225" s="28" t="s">
        <v>39</v>
      </c>
    </row>
    <row r="226" spans="12:21" x14ac:dyDescent="0.15">
      <c r="L226" s="9">
        <v>395000</v>
      </c>
      <c r="M226" s="9">
        <v>1983</v>
      </c>
      <c r="O226" s="9" t="s">
        <v>309</v>
      </c>
      <c r="P226" s="9">
        <v>2722</v>
      </c>
      <c r="Q226" s="9">
        <v>4</v>
      </c>
      <c r="R226" s="9">
        <v>15682</v>
      </c>
      <c r="S226" s="9">
        <v>4</v>
      </c>
      <c r="T226" s="9">
        <v>2</v>
      </c>
      <c r="U226" s="9" t="s">
        <v>39</v>
      </c>
    </row>
    <row r="227" spans="12:21" x14ac:dyDescent="0.15">
      <c r="L227" s="28">
        <v>520000</v>
      </c>
      <c r="M227" s="28">
        <v>1978</v>
      </c>
      <c r="O227" s="28" t="s">
        <v>309</v>
      </c>
      <c r="P227" s="28">
        <v>3085</v>
      </c>
      <c r="Q227" s="28">
        <v>4</v>
      </c>
      <c r="R227" s="28">
        <v>16683</v>
      </c>
      <c r="S227" s="28">
        <v>4</v>
      </c>
      <c r="T227" s="28">
        <v>2</v>
      </c>
      <c r="U227" s="28" t="s">
        <v>39</v>
      </c>
    </row>
    <row r="228" spans="12:21" x14ac:dyDescent="0.15">
      <c r="L228" s="9">
        <v>444900</v>
      </c>
      <c r="M228" s="9">
        <v>1975</v>
      </c>
      <c r="O228" s="9" t="s">
        <v>309</v>
      </c>
      <c r="P228" s="9">
        <v>2754</v>
      </c>
      <c r="Q228" s="9">
        <v>4</v>
      </c>
      <c r="R228" s="9">
        <v>16814</v>
      </c>
      <c r="S228" s="9">
        <v>4</v>
      </c>
      <c r="T228" s="9">
        <v>2</v>
      </c>
      <c r="U228" s="9" t="s">
        <v>39</v>
      </c>
    </row>
    <row r="229" spans="12:21" x14ac:dyDescent="0.15">
      <c r="L229" s="28">
        <v>425000</v>
      </c>
      <c r="M229" s="28">
        <v>1991</v>
      </c>
      <c r="O229" s="28" t="s">
        <v>38</v>
      </c>
      <c r="P229" s="28">
        <v>2818</v>
      </c>
      <c r="Q229" s="28">
        <v>4</v>
      </c>
      <c r="R229" s="28">
        <v>19602</v>
      </c>
      <c r="S229" s="28">
        <v>4</v>
      </c>
      <c r="T229" s="28">
        <v>2</v>
      </c>
      <c r="U229" s="28" t="s">
        <v>39</v>
      </c>
    </row>
    <row r="230" spans="12:21" x14ac:dyDescent="0.15">
      <c r="L230" s="9">
        <v>570000</v>
      </c>
      <c r="M230" s="9">
        <v>1990</v>
      </c>
      <c r="O230" s="9" t="s">
        <v>309</v>
      </c>
      <c r="P230" s="9">
        <v>3465</v>
      </c>
      <c r="Q230" s="9">
        <v>5</v>
      </c>
      <c r="R230" s="9">
        <v>20038</v>
      </c>
      <c r="S230" s="9">
        <v>4</v>
      </c>
      <c r="T230" s="9">
        <v>2</v>
      </c>
      <c r="U230" s="9" t="s">
        <v>39</v>
      </c>
    </row>
    <row r="231" spans="12:21" x14ac:dyDescent="0.15">
      <c r="L231" s="28">
        <v>537900</v>
      </c>
      <c r="M231" s="28">
        <v>1981</v>
      </c>
      <c r="O231" s="28" t="s">
        <v>47</v>
      </c>
      <c r="P231" s="28">
        <v>3310</v>
      </c>
      <c r="Q231" s="28">
        <v>4</v>
      </c>
      <c r="R231" s="28">
        <v>20822</v>
      </c>
      <c r="S231" s="28">
        <v>4</v>
      </c>
      <c r="T231" s="28">
        <v>2</v>
      </c>
      <c r="U231" s="28" t="s">
        <v>39</v>
      </c>
    </row>
    <row r="232" spans="12:21" x14ac:dyDescent="0.15">
      <c r="L232" s="9">
        <v>419500</v>
      </c>
      <c r="M232" s="9">
        <v>2008</v>
      </c>
      <c r="O232" s="9" t="s">
        <v>38</v>
      </c>
      <c r="P232" s="9">
        <v>2453</v>
      </c>
      <c r="Q232" s="9">
        <v>4</v>
      </c>
      <c r="R232" s="9">
        <v>21344</v>
      </c>
      <c r="S232" s="9">
        <v>4</v>
      </c>
      <c r="T232" s="9">
        <v>2</v>
      </c>
      <c r="U232" s="9" t="s">
        <v>39</v>
      </c>
    </row>
    <row r="233" spans="12:21" x14ac:dyDescent="0.15">
      <c r="L233" s="28">
        <v>450000</v>
      </c>
      <c r="M233" s="28">
        <v>1981</v>
      </c>
      <c r="O233" s="28" t="s">
        <v>57</v>
      </c>
      <c r="P233" s="28">
        <v>3044</v>
      </c>
      <c r="Q233" s="28">
        <v>3</v>
      </c>
      <c r="R233" s="28">
        <v>22216</v>
      </c>
      <c r="S233" s="28">
        <v>4</v>
      </c>
      <c r="T233" s="28">
        <v>2</v>
      </c>
      <c r="U233" s="28" t="s">
        <v>39</v>
      </c>
    </row>
    <row r="234" spans="12:21" x14ac:dyDescent="0.15">
      <c r="L234" s="9">
        <v>425000</v>
      </c>
      <c r="M234" s="9">
        <v>1986</v>
      </c>
      <c r="O234" s="9" t="s">
        <v>309</v>
      </c>
      <c r="P234" s="9">
        <v>2438</v>
      </c>
      <c r="Q234" s="9">
        <v>4</v>
      </c>
      <c r="R234" s="9">
        <v>22216</v>
      </c>
      <c r="S234" s="9">
        <v>4</v>
      </c>
      <c r="T234" s="9">
        <v>2</v>
      </c>
      <c r="U234" s="9" t="s">
        <v>39</v>
      </c>
    </row>
    <row r="235" spans="12:21" x14ac:dyDescent="0.15">
      <c r="L235" s="28">
        <v>479900</v>
      </c>
      <c r="M235" s="28">
        <v>1978</v>
      </c>
      <c r="O235" s="28" t="s">
        <v>309</v>
      </c>
      <c r="P235" s="28">
        <v>3110</v>
      </c>
      <c r="Q235" s="28">
        <v>4</v>
      </c>
      <c r="R235" s="28">
        <v>22695</v>
      </c>
      <c r="S235" s="28">
        <v>4</v>
      </c>
      <c r="T235" s="28">
        <v>2</v>
      </c>
      <c r="U235" s="28" t="s">
        <v>39</v>
      </c>
    </row>
    <row r="236" spans="12:21" x14ac:dyDescent="0.15">
      <c r="L236" s="9">
        <v>474900</v>
      </c>
      <c r="M236" s="9">
        <v>1975</v>
      </c>
      <c r="O236" s="9" t="s">
        <v>57</v>
      </c>
      <c r="P236" s="9">
        <v>2957</v>
      </c>
      <c r="Q236" s="9">
        <v>4</v>
      </c>
      <c r="R236" s="9">
        <v>26572</v>
      </c>
      <c r="S236" s="9">
        <v>4</v>
      </c>
      <c r="T236" s="9">
        <v>2</v>
      </c>
      <c r="U236" s="9" t="s">
        <v>39</v>
      </c>
    </row>
    <row r="237" spans="12:21" x14ac:dyDescent="0.15">
      <c r="L237" s="28">
        <v>375000</v>
      </c>
      <c r="M237" s="28">
        <v>1980</v>
      </c>
      <c r="O237" s="28" t="s">
        <v>38</v>
      </c>
      <c r="P237" s="28">
        <v>2608</v>
      </c>
      <c r="Q237" s="28">
        <v>4</v>
      </c>
      <c r="R237" s="28">
        <v>31102</v>
      </c>
      <c r="S237" s="28">
        <v>4</v>
      </c>
      <c r="T237" s="28">
        <v>2</v>
      </c>
      <c r="U237" s="28" t="s">
        <v>39</v>
      </c>
    </row>
    <row r="238" spans="12:21" x14ac:dyDescent="0.15">
      <c r="L238" s="9">
        <v>575000</v>
      </c>
      <c r="M238" s="9">
        <v>1968</v>
      </c>
      <c r="O238" s="9" t="s">
        <v>47</v>
      </c>
      <c r="P238" s="9">
        <v>2930</v>
      </c>
      <c r="Q238" s="9">
        <v>4</v>
      </c>
      <c r="R238" s="9">
        <v>31712</v>
      </c>
      <c r="S238" s="9">
        <v>4</v>
      </c>
      <c r="T238" s="9">
        <v>2</v>
      </c>
      <c r="U238" s="9" t="s">
        <v>39</v>
      </c>
    </row>
    <row r="239" spans="12:21" x14ac:dyDescent="0.15">
      <c r="L239" s="28">
        <v>362750</v>
      </c>
      <c r="M239" s="28">
        <v>1974</v>
      </c>
      <c r="O239" s="28" t="s">
        <v>57</v>
      </c>
      <c r="P239" s="28">
        <v>2128</v>
      </c>
      <c r="Q239" s="28">
        <v>3</v>
      </c>
      <c r="R239" s="28">
        <v>34412</v>
      </c>
      <c r="S239" s="28">
        <v>4</v>
      </c>
      <c r="T239" s="28">
        <v>2</v>
      </c>
      <c r="U239" s="28" t="s">
        <v>39</v>
      </c>
    </row>
    <row r="240" spans="12:21" x14ac:dyDescent="0.15">
      <c r="L240" s="9">
        <v>609000</v>
      </c>
      <c r="M240" s="9">
        <v>1977</v>
      </c>
      <c r="O240" s="9" t="s">
        <v>57</v>
      </c>
      <c r="P240" s="9">
        <v>3356</v>
      </c>
      <c r="Q240" s="9">
        <v>4</v>
      </c>
      <c r="R240" s="9">
        <v>35719</v>
      </c>
      <c r="S240" s="9">
        <v>4</v>
      </c>
      <c r="T240" s="9">
        <v>2</v>
      </c>
      <c r="U240" s="9" t="s">
        <v>39</v>
      </c>
    </row>
    <row r="241" spans="12:21" x14ac:dyDescent="0.15">
      <c r="L241" s="28">
        <v>649900</v>
      </c>
      <c r="M241" s="28">
        <v>2014</v>
      </c>
      <c r="O241" s="28" t="s">
        <v>47</v>
      </c>
      <c r="P241" s="28">
        <v>2968</v>
      </c>
      <c r="Q241" s="28">
        <v>4</v>
      </c>
      <c r="R241" s="28">
        <v>7144</v>
      </c>
      <c r="S241" s="28">
        <v>4</v>
      </c>
      <c r="T241" s="28">
        <v>3</v>
      </c>
      <c r="U241" s="28" t="s">
        <v>39</v>
      </c>
    </row>
    <row r="242" spans="12:21" x14ac:dyDescent="0.15">
      <c r="L242" s="9">
        <v>599900</v>
      </c>
      <c r="M242" s="9">
        <v>2015</v>
      </c>
      <c r="O242" s="9" t="s">
        <v>47</v>
      </c>
      <c r="P242" s="9">
        <v>2687</v>
      </c>
      <c r="Q242" s="9">
        <v>4</v>
      </c>
      <c r="R242" s="9">
        <v>7492</v>
      </c>
      <c r="S242" s="9">
        <v>4</v>
      </c>
      <c r="T242" s="9">
        <v>3</v>
      </c>
      <c r="U242" s="9" t="s">
        <v>39</v>
      </c>
    </row>
    <row r="243" spans="12:21" x14ac:dyDescent="0.15">
      <c r="L243" s="28">
        <v>575000</v>
      </c>
      <c r="M243" s="28">
        <v>1999</v>
      </c>
      <c r="O243" s="28" t="s">
        <v>309</v>
      </c>
      <c r="P243" s="28">
        <v>4534</v>
      </c>
      <c r="Q243" s="28">
        <v>4</v>
      </c>
      <c r="R243" s="28">
        <v>10454</v>
      </c>
      <c r="S243" s="28">
        <v>4</v>
      </c>
      <c r="T243" s="28">
        <v>3</v>
      </c>
      <c r="U243" s="28" t="s">
        <v>39</v>
      </c>
    </row>
    <row r="244" spans="12:21" x14ac:dyDescent="0.15">
      <c r="L244" s="9">
        <v>579900</v>
      </c>
      <c r="M244" s="9">
        <v>2004</v>
      </c>
      <c r="O244" s="9" t="s">
        <v>309</v>
      </c>
      <c r="P244" s="9">
        <v>3172</v>
      </c>
      <c r="Q244" s="9">
        <v>3</v>
      </c>
      <c r="R244" s="9">
        <v>10454</v>
      </c>
      <c r="S244" s="9">
        <v>4</v>
      </c>
      <c r="T244" s="9">
        <v>3</v>
      </c>
      <c r="U244" s="9" t="s">
        <v>39</v>
      </c>
    </row>
    <row r="245" spans="12:21" x14ac:dyDescent="0.15">
      <c r="L245" s="28">
        <v>399900</v>
      </c>
      <c r="M245" s="28">
        <v>1986</v>
      </c>
      <c r="O245" s="28" t="s">
        <v>309</v>
      </c>
      <c r="P245" s="28">
        <v>2953</v>
      </c>
      <c r="Q245" s="28">
        <v>4</v>
      </c>
      <c r="R245" s="28">
        <v>13939</v>
      </c>
      <c r="S245" s="28">
        <v>4</v>
      </c>
      <c r="T245" s="28">
        <v>3</v>
      </c>
      <c r="U245" s="28" t="s">
        <v>39</v>
      </c>
    </row>
    <row r="246" spans="12:21" x14ac:dyDescent="0.15">
      <c r="L246" s="9">
        <v>549900</v>
      </c>
      <c r="M246" s="9">
        <v>1990</v>
      </c>
      <c r="O246" s="9" t="s">
        <v>47</v>
      </c>
      <c r="P246" s="9">
        <v>3180</v>
      </c>
      <c r="Q246" s="9">
        <v>5</v>
      </c>
      <c r="R246" s="9">
        <v>13939</v>
      </c>
      <c r="S246" s="9">
        <v>4</v>
      </c>
      <c r="T246" s="9">
        <v>3</v>
      </c>
      <c r="U246" s="9" t="s">
        <v>39</v>
      </c>
    </row>
    <row r="247" spans="12:21" x14ac:dyDescent="0.15">
      <c r="L247" s="28">
        <v>589000</v>
      </c>
      <c r="M247" s="28">
        <v>2006</v>
      </c>
      <c r="O247" s="28" t="s">
        <v>38</v>
      </c>
      <c r="P247" s="28">
        <v>4226</v>
      </c>
      <c r="Q247" s="28">
        <v>4</v>
      </c>
      <c r="R247" s="28">
        <v>13939</v>
      </c>
      <c r="S247" s="28">
        <v>4</v>
      </c>
      <c r="T247" s="28">
        <v>3</v>
      </c>
      <c r="U247" s="28" t="s">
        <v>39</v>
      </c>
    </row>
    <row r="248" spans="12:21" x14ac:dyDescent="0.15">
      <c r="L248" s="9">
        <v>374900</v>
      </c>
      <c r="M248" s="9">
        <v>1986</v>
      </c>
      <c r="O248" s="9" t="s">
        <v>38</v>
      </c>
      <c r="P248" s="9">
        <v>2784</v>
      </c>
      <c r="Q248" s="9">
        <v>4</v>
      </c>
      <c r="R248" s="9">
        <v>16553</v>
      </c>
      <c r="S248" s="9">
        <v>4</v>
      </c>
      <c r="T248" s="9">
        <v>3</v>
      </c>
      <c r="U248" s="9" t="s">
        <v>39</v>
      </c>
    </row>
    <row r="249" spans="12:21" x14ac:dyDescent="0.15">
      <c r="L249" s="28">
        <v>519900</v>
      </c>
      <c r="M249" s="28">
        <v>1997</v>
      </c>
      <c r="O249" s="28" t="s">
        <v>309</v>
      </c>
      <c r="P249" s="28">
        <v>2784</v>
      </c>
      <c r="Q249" s="28">
        <v>4</v>
      </c>
      <c r="R249" s="28">
        <v>16553</v>
      </c>
      <c r="S249" s="28">
        <v>4</v>
      </c>
      <c r="T249" s="28">
        <v>3</v>
      </c>
      <c r="U249" s="28" t="s">
        <v>39</v>
      </c>
    </row>
    <row r="250" spans="12:21" x14ac:dyDescent="0.15">
      <c r="L250" s="9">
        <v>587000</v>
      </c>
      <c r="M250" s="9">
        <v>1987</v>
      </c>
      <c r="O250" s="9" t="s">
        <v>309</v>
      </c>
      <c r="P250" s="9">
        <v>2990</v>
      </c>
      <c r="Q250" s="9">
        <v>4</v>
      </c>
      <c r="R250" s="9">
        <v>17424</v>
      </c>
      <c r="S250" s="9">
        <v>4</v>
      </c>
      <c r="T250" s="9">
        <v>3</v>
      </c>
      <c r="U250" s="9" t="s">
        <v>39</v>
      </c>
    </row>
    <row r="251" spans="12:21" x14ac:dyDescent="0.15">
      <c r="L251" s="28">
        <v>424900</v>
      </c>
      <c r="M251" s="28">
        <v>1999</v>
      </c>
      <c r="O251" s="28" t="s">
        <v>38</v>
      </c>
      <c r="P251" s="28">
        <v>3428</v>
      </c>
      <c r="Q251" s="28">
        <v>5</v>
      </c>
      <c r="R251" s="28">
        <v>17424</v>
      </c>
      <c r="S251" s="28">
        <v>4</v>
      </c>
      <c r="T251" s="28">
        <v>3</v>
      </c>
      <c r="U251" s="28" t="s">
        <v>39</v>
      </c>
    </row>
    <row r="252" spans="12:21" x14ac:dyDescent="0.15">
      <c r="L252" s="9">
        <v>575000</v>
      </c>
      <c r="M252" s="9">
        <v>1989</v>
      </c>
      <c r="O252" s="9" t="s">
        <v>309</v>
      </c>
      <c r="P252" s="9">
        <v>3509</v>
      </c>
      <c r="Q252" s="9">
        <v>4</v>
      </c>
      <c r="R252" s="9">
        <v>17860</v>
      </c>
      <c r="S252" s="9">
        <v>4</v>
      </c>
      <c r="T252" s="9">
        <v>3</v>
      </c>
      <c r="U252" s="9" t="s">
        <v>39</v>
      </c>
    </row>
    <row r="253" spans="12:21" x14ac:dyDescent="0.15">
      <c r="L253" s="28">
        <v>599000</v>
      </c>
      <c r="M253" s="28">
        <v>1978</v>
      </c>
      <c r="O253" s="28" t="s">
        <v>309</v>
      </c>
      <c r="P253" s="28">
        <v>3352</v>
      </c>
      <c r="Q253" s="28">
        <v>5</v>
      </c>
      <c r="R253" s="28">
        <v>21301</v>
      </c>
      <c r="S253" s="28">
        <v>4</v>
      </c>
      <c r="T253" s="28">
        <v>3</v>
      </c>
      <c r="U253" s="28" t="s">
        <v>39</v>
      </c>
    </row>
    <row r="254" spans="12:21" x14ac:dyDescent="0.15">
      <c r="L254" s="9">
        <v>925000</v>
      </c>
      <c r="M254" s="9">
        <v>1984</v>
      </c>
      <c r="O254" s="9" t="s">
        <v>47</v>
      </c>
      <c r="P254" s="9">
        <v>3617</v>
      </c>
      <c r="Q254" s="9">
        <v>6</v>
      </c>
      <c r="R254" s="9">
        <v>46609</v>
      </c>
      <c r="S254" s="9">
        <v>4</v>
      </c>
      <c r="T254" s="9">
        <v>3</v>
      </c>
      <c r="U254" s="9" t="s">
        <v>39</v>
      </c>
    </row>
    <row r="255" spans="12:21" x14ac:dyDescent="0.15">
      <c r="L255" s="28">
        <v>398500</v>
      </c>
      <c r="M255" s="28">
        <v>1986</v>
      </c>
      <c r="O255" s="28" t="s">
        <v>38</v>
      </c>
      <c r="P255" s="28">
        <v>2907</v>
      </c>
      <c r="Q255" s="28">
        <v>4</v>
      </c>
      <c r="R255" s="28">
        <v>16988</v>
      </c>
      <c r="S255" s="28">
        <v>4</v>
      </c>
      <c r="T255" s="28">
        <v>4</v>
      </c>
      <c r="U255" s="28" t="s">
        <v>39</v>
      </c>
    </row>
    <row r="256" spans="12:21" x14ac:dyDescent="0.15">
      <c r="L256" s="9">
        <v>419000</v>
      </c>
      <c r="M256" s="9">
        <v>1985</v>
      </c>
      <c r="O256" s="9" t="s">
        <v>38</v>
      </c>
      <c r="P256" s="9">
        <v>3200</v>
      </c>
      <c r="Q256" s="9">
        <v>4</v>
      </c>
      <c r="R256" s="9">
        <v>44867</v>
      </c>
      <c r="S256" s="9">
        <v>4</v>
      </c>
      <c r="T256" s="9">
        <v>4</v>
      </c>
      <c r="U256" s="9" t="s">
        <v>39</v>
      </c>
    </row>
    <row r="257" spans="12:21" x14ac:dyDescent="0.15">
      <c r="L257" s="28">
        <v>459000</v>
      </c>
      <c r="M257" s="28">
        <v>1984</v>
      </c>
      <c r="O257" s="28" t="s">
        <v>309</v>
      </c>
      <c r="P257" s="28">
        <v>2283</v>
      </c>
      <c r="Q257" s="28">
        <v>4</v>
      </c>
      <c r="R257" s="28">
        <v>18295</v>
      </c>
      <c r="S257" s="28">
        <v>4</v>
      </c>
      <c r="T257" s="28">
        <v>5</v>
      </c>
      <c r="U257" s="28" t="s">
        <v>39</v>
      </c>
    </row>
    <row r="258" spans="12:21" x14ac:dyDescent="0.15">
      <c r="L258" s="9">
        <v>549900</v>
      </c>
      <c r="M258" s="9">
        <v>1971</v>
      </c>
      <c r="O258" s="9" t="s">
        <v>38</v>
      </c>
      <c r="P258" s="9">
        <v>2828</v>
      </c>
      <c r="Q258" s="9">
        <v>4</v>
      </c>
      <c r="R258" s="9">
        <v>295772</v>
      </c>
      <c r="S258" s="9">
        <v>4</v>
      </c>
      <c r="T258" s="9">
        <v>3</v>
      </c>
      <c r="U258" s="9"/>
    </row>
    <row r="259" spans="12:21" x14ac:dyDescent="0.15">
      <c r="L259" s="28">
        <v>474800</v>
      </c>
      <c r="M259" s="28">
        <v>1963</v>
      </c>
      <c r="O259" s="28" t="s">
        <v>309</v>
      </c>
      <c r="P259" s="28">
        <v>3272</v>
      </c>
      <c r="Q259" s="28">
        <v>5</v>
      </c>
      <c r="R259" s="28">
        <v>14985</v>
      </c>
      <c r="S259" s="28">
        <v>5</v>
      </c>
      <c r="T259" s="28">
        <v>2</v>
      </c>
      <c r="U259" s="28" t="s">
        <v>39</v>
      </c>
    </row>
    <row r="260" spans="12:21" x14ac:dyDescent="0.15">
      <c r="L260" s="9">
        <v>510000</v>
      </c>
      <c r="M260" s="9">
        <v>1990</v>
      </c>
      <c r="O260" s="9" t="s">
        <v>309</v>
      </c>
      <c r="P260" s="9">
        <v>2664</v>
      </c>
      <c r="Q260" s="9">
        <v>4</v>
      </c>
      <c r="R260" s="9">
        <v>15682</v>
      </c>
      <c r="S260" s="9">
        <v>5</v>
      </c>
      <c r="T260" s="9">
        <v>2</v>
      </c>
      <c r="U260" s="9" t="s">
        <v>39</v>
      </c>
    </row>
    <row r="261" spans="12:21" x14ac:dyDescent="0.15">
      <c r="L261" s="28">
        <v>524900</v>
      </c>
      <c r="M261" s="28">
        <v>1983</v>
      </c>
      <c r="O261" s="28" t="s">
        <v>309</v>
      </c>
      <c r="P261" s="28">
        <v>2950</v>
      </c>
      <c r="Q261" s="28">
        <v>4</v>
      </c>
      <c r="R261" s="28">
        <v>16988</v>
      </c>
      <c r="S261" s="28">
        <v>5</v>
      </c>
      <c r="T261" s="28">
        <v>2</v>
      </c>
      <c r="U261" s="28" t="s">
        <v>39</v>
      </c>
    </row>
    <row r="262" spans="12:21" x14ac:dyDescent="0.15">
      <c r="L262" s="9">
        <v>579900</v>
      </c>
      <c r="M262" s="9">
        <v>1970</v>
      </c>
      <c r="O262" s="9" t="s">
        <v>57</v>
      </c>
      <c r="P262" s="9">
        <v>3378</v>
      </c>
      <c r="Q262" s="9">
        <v>5</v>
      </c>
      <c r="R262" s="9">
        <v>66560</v>
      </c>
      <c r="S262" s="9">
        <v>5</v>
      </c>
      <c r="T262" s="9">
        <v>2</v>
      </c>
      <c r="U262" s="9" t="s">
        <v>39</v>
      </c>
    </row>
    <row r="263" spans="12:21" x14ac:dyDescent="0.15">
      <c r="L263" s="28">
        <v>849000</v>
      </c>
      <c r="M263" s="28">
        <v>1975</v>
      </c>
      <c r="O263" s="28" t="s">
        <v>47</v>
      </c>
      <c r="P263" s="28">
        <v>4298</v>
      </c>
      <c r="Q263" s="28">
        <v>4</v>
      </c>
      <c r="R263" s="28">
        <v>75794</v>
      </c>
      <c r="S263" s="28">
        <v>5</v>
      </c>
      <c r="T263" s="28">
        <v>2</v>
      </c>
      <c r="U263" s="28" t="s">
        <v>39</v>
      </c>
    </row>
    <row r="264" spans="12:21" x14ac:dyDescent="0.15">
      <c r="L264" s="9">
        <v>954000</v>
      </c>
      <c r="M264" s="9">
        <v>2015</v>
      </c>
      <c r="O264" s="9" t="s">
        <v>47</v>
      </c>
      <c r="P264" s="9">
        <v>4250</v>
      </c>
      <c r="Q264" s="9">
        <v>4</v>
      </c>
      <c r="R264" s="9">
        <v>9148</v>
      </c>
      <c r="S264" s="9">
        <v>5</v>
      </c>
      <c r="T264" s="9">
        <v>3</v>
      </c>
      <c r="U264" s="9" t="s">
        <v>39</v>
      </c>
    </row>
    <row r="265" spans="12:21" x14ac:dyDescent="0.15">
      <c r="L265" s="28">
        <v>954000</v>
      </c>
      <c r="M265" s="28">
        <v>2015</v>
      </c>
      <c r="O265" s="28" t="s">
        <v>47</v>
      </c>
      <c r="P265" s="28">
        <v>4250</v>
      </c>
      <c r="Q265" s="28">
        <v>4</v>
      </c>
      <c r="R265" s="28">
        <v>9148</v>
      </c>
      <c r="S265" s="28">
        <v>5</v>
      </c>
      <c r="T265" s="28">
        <v>3</v>
      </c>
      <c r="U265" s="28" t="s">
        <v>39</v>
      </c>
    </row>
    <row r="266" spans="12:21" x14ac:dyDescent="0.15">
      <c r="L266" s="9">
        <v>510000</v>
      </c>
      <c r="M266" s="9">
        <v>1999</v>
      </c>
      <c r="O266" s="9" t="s">
        <v>309</v>
      </c>
      <c r="P266" s="9">
        <v>3186</v>
      </c>
      <c r="Q266" s="9">
        <v>5</v>
      </c>
      <c r="R266" s="9">
        <v>10019</v>
      </c>
      <c r="S266" s="9">
        <v>5</v>
      </c>
      <c r="T266" s="9">
        <v>3</v>
      </c>
      <c r="U266" s="9" t="s">
        <v>39</v>
      </c>
    </row>
    <row r="267" spans="12:21" x14ac:dyDescent="0.15">
      <c r="L267" s="28">
        <v>599900</v>
      </c>
      <c r="M267" s="28">
        <v>2000</v>
      </c>
      <c r="O267" s="28" t="s">
        <v>309</v>
      </c>
      <c r="P267" s="28">
        <v>3779</v>
      </c>
      <c r="Q267" s="28">
        <v>4</v>
      </c>
      <c r="R267" s="28">
        <v>10019</v>
      </c>
      <c r="S267" s="28">
        <v>5</v>
      </c>
      <c r="T267" s="28">
        <v>3</v>
      </c>
      <c r="U267" s="28" t="s">
        <v>39</v>
      </c>
    </row>
    <row r="268" spans="12:21" x14ac:dyDescent="0.15">
      <c r="L268" s="9">
        <v>529900</v>
      </c>
      <c r="M268" s="9">
        <v>1997</v>
      </c>
      <c r="O268" s="9" t="s">
        <v>309</v>
      </c>
      <c r="P268" s="9">
        <v>3585</v>
      </c>
      <c r="Q268" s="9">
        <v>4</v>
      </c>
      <c r="R268" s="9">
        <v>13504</v>
      </c>
      <c r="S268" s="9">
        <v>5</v>
      </c>
      <c r="T268" s="9">
        <v>3</v>
      </c>
      <c r="U268" s="9" t="s">
        <v>39</v>
      </c>
    </row>
    <row r="269" spans="12:21" x14ac:dyDescent="0.15">
      <c r="L269" s="28">
        <v>469000</v>
      </c>
      <c r="M269" s="28">
        <v>1992</v>
      </c>
      <c r="O269" s="28" t="s">
        <v>38</v>
      </c>
      <c r="P269" s="28">
        <v>3390</v>
      </c>
      <c r="Q269" s="28">
        <v>5</v>
      </c>
      <c r="R269" s="28">
        <v>14375</v>
      </c>
      <c r="S269" s="28">
        <v>5</v>
      </c>
      <c r="T269" s="28">
        <v>3</v>
      </c>
      <c r="U269" s="28" t="s">
        <v>39</v>
      </c>
    </row>
    <row r="270" spans="12:21" x14ac:dyDescent="0.15">
      <c r="L270" s="9">
        <v>579000</v>
      </c>
      <c r="M270" s="9">
        <v>1993</v>
      </c>
      <c r="O270" s="9" t="s">
        <v>57</v>
      </c>
      <c r="P270" s="9">
        <v>3282</v>
      </c>
      <c r="Q270" s="9">
        <v>4</v>
      </c>
      <c r="R270" s="9">
        <v>14810</v>
      </c>
      <c r="S270" s="9">
        <v>5</v>
      </c>
      <c r="T270" s="9">
        <v>3</v>
      </c>
      <c r="U270" s="9" t="s">
        <v>39</v>
      </c>
    </row>
    <row r="271" spans="12:21" x14ac:dyDescent="0.15">
      <c r="L271" s="28">
        <v>792000</v>
      </c>
      <c r="M271" s="28">
        <v>2001</v>
      </c>
      <c r="O271" s="28" t="s">
        <v>47</v>
      </c>
      <c r="P271" s="28">
        <v>3829</v>
      </c>
      <c r="Q271" s="28">
        <v>4</v>
      </c>
      <c r="R271" s="28">
        <v>14810</v>
      </c>
      <c r="S271" s="28">
        <v>5</v>
      </c>
      <c r="T271" s="28">
        <v>3</v>
      </c>
      <c r="U271" s="28" t="s">
        <v>39</v>
      </c>
    </row>
    <row r="272" spans="12:21" x14ac:dyDescent="0.15">
      <c r="L272" s="9">
        <v>695900</v>
      </c>
      <c r="M272" s="9">
        <v>2008</v>
      </c>
      <c r="O272" s="9" t="s">
        <v>38</v>
      </c>
      <c r="P272" s="9">
        <v>5358</v>
      </c>
      <c r="Q272" s="9">
        <v>5</v>
      </c>
      <c r="R272" s="9">
        <v>14810</v>
      </c>
      <c r="S272" s="9">
        <v>5</v>
      </c>
      <c r="T272" s="9">
        <v>3</v>
      </c>
      <c r="U272" s="9" t="s">
        <v>39</v>
      </c>
    </row>
    <row r="273" spans="12:21" x14ac:dyDescent="0.15">
      <c r="L273" s="28">
        <v>385000</v>
      </c>
      <c r="M273" s="28">
        <v>2000</v>
      </c>
      <c r="O273" s="28" t="s">
        <v>309</v>
      </c>
      <c r="P273" s="28">
        <v>2846</v>
      </c>
      <c r="Q273" s="28">
        <v>4</v>
      </c>
      <c r="R273" s="28">
        <v>15246</v>
      </c>
      <c r="S273" s="28">
        <v>5</v>
      </c>
      <c r="T273" s="28">
        <v>3</v>
      </c>
      <c r="U273" s="28" t="s">
        <v>39</v>
      </c>
    </row>
    <row r="274" spans="12:21" x14ac:dyDescent="0.15">
      <c r="L274" s="9">
        <v>799000</v>
      </c>
      <c r="M274" s="9">
        <v>1980</v>
      </c>
      <c r="O274" s="9" t="s">
        <v>309</v>
      </c>
      <c r="P274" s="9">
        <v>6709</v>
      </c>
      <c r="Q274" s="9">
        <v>4</v>
      </c>
      <c r="R274" s="9">
        <v>15725</v>
      </c>
      <c r="S274" s="9">
        <v>5</v>
      </c>
      <c r="T274" s="9">
        <v>3</v>
      </c>
      <c r="U274" s="9" t="s">
        <v>39</v>
      </c>
    </row>
    <row r="275" spans="12:21" x14ac:dyDescent="0.15">
      <c r="L275" s="28">
        <v>780000</v>
      </c>
      <c r="M275" s="28">
        <v>1997</v>
      </c>
      <c r="O275" s="28" t="s">
        <v>47</v>
      </c>
      <c r="P275" s="28">
        <v>4158</v>
      </c>
      <c r="Q275" s="28">
        <v>4</v>
      </c>
      <c r="R275" s="28">
        <v>16117</v>
      </c>
      <c r="S275" s="28">
        <v>5</v>
      </c>
      <c r="T275" s="28">
        <v>3</v>
      </c>
      <c r="U275" s="28" t="s">
        <v>39</v>
      </c>
    </row>
    <row r="276" spans="12:21" x14ac:dyDescent="0.15">
      <c r="L276" s="9">
        <v>679900</v>
      </c>
      <c r="M276" s="9">
        <v>2000</v>
      </c>
      <c r="O276" s="9" t="s">
        <v>309</v>
      </c>
      <c r="P276" s="9">
        <v>3852</v>
      </c>
      <c r="Q276" s="9">
        <v>4</v>
      </c>
      <c r="R276" s="9">
        <v>16117</v>
      </c>
      <c r="S276" s="9">
        <v>5</v>
      </c>
      <c r="T276" s="9">
        <v>3</v>
      </c>
      <c r="U276" s="9" t="s">
        <v>39</v>
      </c>
    </row>
    <row r="277" spans="12:21" x14ac:dyDescent="0.15">
      <c r="L277" s="28">
        <v>795000</v>
      </c>
      <c r="M277" s="28">
        <v>2005</v>
      </c>
      <c r="O277" s="28" t="s">
        <v>38</v>
      </c>
      <c r="P277" s="28">
        <v>5173</v>
      </c>
      <c r="Q277" s="28">
        <v>4</v>
      </c>
      <c r="R277" s="28">
        <v>16117</v>
      </c>
      <c r="S277" s="28">
        <v>5</v>
      </c>
      <c r="T277" s="28">
        <v>3</v>
      </c>
      <c r="U277" s="28" t="s">
        <v>39</v>
      </c>
    </row>
    <row r="278" spans="12:21" x14ac:dyDescent="0.15">
      <c r="L278" s="9">
        <v>774500</v>
      </c>
      <c r="M278" s="9">
        <v>1994</v>
      </c>
      <c r="O278" s="9" t="s">
        <v>47</v>
      </c>
      <c r="P278" s="9">
        <v>3888</v>
      </c>
      <c r="Q278" s="9">
        <v>6</v>
      </c>
      <c r="R278" s="9">
        <v>16553</v>
      </c>
      <c r="S278" s="9">
        <v>5</v>
      </c>
      <c r="T278" s="9">
        <v>3</v>
      </c>
      <c r="U278" s="9" t="s">
        <v>39</v>
      </c>
    </row>
    <row r="279" spans="12:21" x14ac:dyDescent="0.15">
      <c r="L279" s="28">
        <v>850000</v>
      </c>
      <c r="M279" s="28">
        <v>1996</v>
      </c>
      <c r="O279" s="28" t="s">
        <v>47</v>
      </c>
      <c r="P279" s="28">
        <v>3747</v>
      </c>
      <c r="Q279" s="28">
        <v>5</v>
      </c>
      <c r="R279" s="28">
        <v>17424</v>
      </c>
      <c r="S279" s="28">
        <v>5</v>
      </c>
      <c r="T279" s="28">
        <v>3</v>
      </c>
      <c r="U279" s="28" t="s">
        <v>39</v>
      </c>
    </row>
    <row r="280" spans="12:21" x14ac:dyDescent="0.15">
      <c r="L280" s="9">
        <v>738000</v>
      </c>
      <c r="M280" s="9">
        <v>1998</v>
      </c>
      <c r="O280" s="9" t="s">
        <v>47</v>
      </c>
      <c r="P280" s="9">
        <v>4110</v>
      </c>
      <c r="Q280" s="9">
        <v>5</v>
      </c>
      <c r="R280" s="9">
        <v>18295</v>
      </c>
      <c r="S280" s="9">
        <v>5</v>
      </c>
      <c r="T280" s="9">
        <v>3</v>
      </c>
      <c r="U280" s="9" t="s">
        <v>39</v>
      </c>
    </row>
    <row r="281" spans="12:21" x14ac:dyDescent="0.15">
      <c r="L281" s="28">
        <v>719500</v>
      </c>
      <c r="M281" s="28">
        <v>1993</v>
      </c>
      <c r="O281" s="28" t="s">
        <v>47</v>
      </c>
      <c r="P281" s="28">
        <v>3347</v>
      </c>
      <c r="Q281" s="28">
        <v>5</v>
      </c>
      <c r="R281" s="28">
        <v>19602</v>
      </c>
      <c r="S281" s="28">
        <v>5</v>
      </c>
      <c r="T281" s="28">
        <v>3</v>
      </c>
      <c r="U281" s="28" t="s">
        <v>39</v>
      </c>
    </row>
    <row r="282" spans="12:21" x14ac:dyDescent="0.15">
      <c r="L282" s="9">
        <v>759900</v>
      </c>
      <c r="M282" s="9">
        <v>1994</v>
      </c>
      <c r="O282" s="9" t="s">
        <v>47</v>
      </c>
      <c r="P282" s="9">
        <v>3348</v>
      </c>
      <c r="Q282" s="9">
        <v>4</v>
      </c>
      <c r="R282" s="9">
        <v>19602</v>
      </c>
      <c r="S282" s="9">
        <v>5</v>
      </c>
      <c r="T282" s="9">
        <v>3</v>
      </c>
      <c r="U282" s="9" t="s">
        <v>39</v>
      </c>
    </row>
    <row r="283" spans="12:21" x14ac:dyDescent="0.15">
      <c r="L283" s="28">
        <v>669000</v>
      </c>
      <c r="M283" s="28">
        <v>1990</v>
      </c>
      <c r="O283" s="28" t="s">
        <v>57</v>
      </c>
      <c r="P283" s="28">
        <v>4182</v>
      </c>
      <c r="Q283" s="28">
        <v>6</v>
      </c>
      <c r="R283" s="28">
        <v>23522</v>
      </c>
      <c r="S283" s="28">
        <v>5</v>
      </c>
      <c r="T283" s="28">
        <v>3</v>
      </c>
      <c r="U283" s="28" t="s">
        <v>39</v>
      </c>
    </row>
    <row r="284" spans="12:21" x14ac:dyDescent="0.15">
      <c r="L284" s="9">
        <v>639900</v>
      </c>
      <c r="M284" s="9">
        <v>1994</v>
      </c>
      <c r="O284" s="9" t="s">
        <v>47</v>
      </c>
      <c r="P284" s="9">
        <v>2770</v>
      </c>
      <c r="Q284" s="9">
        <v>4</v>
      </c>
      <c r="R284" s="9">
        <v>27007</v>
      </c>
      <c r="S284" s="9">
        <v>5</v>
      </c>
      <c r="T284" s="9">
        <v>3</v>
      </c>
      <c r="U284" s="9" t="s">
        <v>39</v>
      </c>
    </row>
    <row r="285" spans="12:21" x14ac:dyDescent="0.15">
      <c r="L285" s="28">
        <v>1450000</v>
      </c>
      <c r="M285" s="28">
        <v>2013</v>
      </c>
      <c r="O285" s="28" t="s">
        <v>47</v>
      </c>
      <c r="P285" s="28">
        <v>4576</v>
      </c>
      <c r="Q285" s="28">
        <v>5</v>
      </c>
      <c r="R285" s="28">
        <v>33236</v>
      </c>
      <c r="S285" s="28">
        <v>5</v>
      </c>
      <c r="T285" s="28">
        <v>3</v>
      </c>
      <c r="U285" s="28" t="s">
        <v>39</v>
      </c>
    </row>
    <row r="286" spans="12:21" x14ac:dyDescent="0.15">
      <c r="L286" s="9">
        <v>519900</v>
      </c>
      <c r="M286" s="9">
        <v>1997</v>
      </c>
      <c r="O286" s="9" t="s">
        <v>38</v>
      </c>
      <c r="P286" s="9">
        <v>3272</v>
      </c>
      <c r="Q286" s="9">
        <v>4</v>
      </c>
      <c r="R286" s="9">
        <v>60113</v>
      </c>
      <c r="S286" s="9">
        <v>5</v>
      </c>
      <c r="T286" s="9">
        <v>3</v>
      </c>
      <c r="U286" s="9" t="s">
        <v>39</v>
      </c>
    </row>
    <row r="287" spans="12:21" x14ac:dyDescent="0.15">
      <c r="L287" s="28">
        <v>800000</v>
      </c>
      <c r="M287" s="28">
        <v>1950</v>
      </c>
      <c r="O287" s="28" t="s">
        <v>47</v>
      </c>
      <c r="P287" s="28">
        <v>5248</v>
      </c>
      <c r="Q287" s="28">
        <v>5</v>
      </c>
      <c r="R287" s="28">
        <v>66647</v>
      </c>
      <c r="S287" s="28">
        <v>5</v>
      </c>
      <c r="T287" s="28">
        <v>3</v>
      </c>
      <c r="U287" s="28" t="s">
        <v>39</v>
      </c>
    </row>
    <row r="288" spans="12:21" x14ac:dyDescent="0.15">
      <c r="L288" s="9">
        <v>487000</v>
      </c>
      <c r="M288" s="9">
        <v>1978</v>
      </c>
      <c r="O288" s="9" t="s">
        <v>309</v>
      </c>
      <c r="P288" s="9">
        <v>3208</v>
      </c>
      <c r="Q288" s="9">
        <v>5</v>
      </c>
      <c r="R288" s="9">
        <v>15028</v>
      </c>
      <c r="S288" s="9">
        <v>5</v>
      </c>
      <c r="T288" s="9">
        <v>2</v>
      </c>
      <c r="U288" s="9"/>
    </row>
    <row r="289" spans="12:21" x14ac:dyDescent="0.15">
      <c r="L289" s="28">
        <v>475000</v>
      </c>
      <c r="M289" s="28">
        <v>1990</v>
      </c>
      <c r="O289" s="28" t="s">
        <v>57</v>
      </c>
      <c r="P289" s="28">
        <v>3810</v>
      </c>
      <c r="Q289" s="28">
        <v>5</v>
      </c>
      <c r="R289" s="28">
        <v>14375</v>
      </c>
      <c r="S289" s="28">
        <v>6</v>
      </c>
      <c r="T289" s="28">
        <v>2</v>
      </c>
      <c r="U289" s="28" t="s">
        <v>39</v>
      </c>
    </row>
    <row r="290" spans="12:21" x14ac:dyDescent="0.15">
      <c r="L290" s="9">
        <v>560000</v>
      </c>
      <c r="M290" s="9">
        <v>1999</v>
      </c>
      <c r="O290" s="9" t="s">
        <v>57</v>
      </c>
      <c r="P290" s="9">
        <v>3316</v>
      </c>
      <c r="Q290" s="9">
        <v>4</v>
      </c>
      <c r="R290" s="9">
        <v>10890</v>
      </c>
      <c r="S290" s="9">
        <v>6</v>
      </c>
      <c r="T290" s="9">
        <v>3</v>
      </c>
      <c r="U290" s="9" t="s">
        <v>39</v>
      </c>
    </row>
    <row r="291" spans="12:21" x14ac:dyDescent="0.15">
      <c r="L291" s="28">
        <v>475000</v>
      </c>
      <c r="M291" s="28">
        <v>1991</v>
      </c>
      <c r="O291" s="28" t="s">
        <v>47</v>
      </c>
      <c r="P291" s="28">
        <v>3317</v>
      </c>
      <c r="Q291" s="28">
        <v>4</v>
      </c>
      <c r="R291" s="28">
        <v>14375</v>
      </c>
      <c r="S291" s="28">
        <v>6</v>
      </c>
      <c r="T291" s="28">
        <v>3</v>
      </c>
      <c r="U291" s="28" t="s">
        <v>39</v>
      </c>
    </row>
    <row r="292" spans="12:21" x14ac:dyDescent="0.15">
      <c r="L292" s="9">
        <v>825000</v>
      </c>
      <c r="M292" s="9">
        <v>1996</v>
      </c>
      <c r="O292" s="9" t="s">
        <v>47</v>
      </c>
      <c r="P292" s="9">
        <v>4309</v>
      </c>
      <c r="Q292" s="9">
        <v>5</v>
      </c>
      <c r="R292" s="9">
        <v>15682</v>
      </c>
      <c r="S292" s="9">
        <v>6</v>
      </c>
      <c r="T292" s="9">
        <v>3</v>
      </c>
      <c r="U292" s="9" t="s">
        <v>39</v>
      </c>
    </row>
    <row r="293" spans="12:21" x14ac:dyDescent="0.15">
      <c r="L293" s="28">
        <v>825000</v>
      </c>
      <c r="M293" s="28">
        <v>1996</v>
      </c>
      <c r="O293" s="28" t="s">
        <v>47</v>
      </c>
      <c r="P293" s="28">
        <v>4309</v>
      </c>
      <c r="Q293" s="28">
        <v>5</v>
      </c>
      <c r="R293" s="28">
        <v>15682</v>
      </c>
      <c r="S293" s="28">
        <v>6</v>
      </c>
      <c r="T293" s="28">
        <v>3</v>
      </c>
      <c r="U293" s="28" t="s">
        <v>39</v>
      </c>
    </row>
    <row r="294" spans="12:21" x14ac:dyDescent="0.15">
      <c r="L294" s="9">
        <v>815000</v>
      </c>
      <c r="M294" s="9">
        <v>1993</v>
      </c>
      <c r="O294" s="9" t="s">
        <v>47</v>
      </c>
      <c r="P294" s="9">
        <v>3796</v>
      </c>
      <c r="Q294" s="9">
        <v>4</v>
      </c>
      <c r="R294" s="9">
        <v>17860</v>
      </c>
      <c r="S294" s="9">
        <v>6</v>
      </c>
      <c r="T294" s="9">
        <v>3</v>
      </c>
      <c r="U294" s="9" t="s">
        <v>39</v>
      </c>
    </row>
    <row r="295" spans="12:21" x14ac:dyDescent="0.15">
      <c r="L295" s="28">
        <v>789000</v>
      </c>
      <c r="M295" s="28">
        <v>1993</v>
      </c>
      <c r="O295" s="28" t="s">
        <v>47</v>
      </c>
      <c r="P295" s="28">
        <v>4451</v>
      </c>
      <c r="Q295" s="28">
        <v>5</v>
      </c>
      <c r="R295" s="28">
        <v>21344</v>
      </c>
      <c r="S295" s="28">
        <v>6</v>
      </c>
      <c r="T295" s="28">
        <v>3</v>
      </c>
      <c r="U295" s="28" t="s">
        <v>39</v>
      </c>
    </row>
    <row r="296" spans="12:21" x14ac:dyDescent="0.15">
      <c r="L296" s="9">
        <v>999000</v>
      </c>
      <c r="M296" s="9">
        <v>1995</v>
      </c>
      <c r="O296" s="9" t="s">
        <v>47</v>
      </c>
      <c r="P296" s="9">
        <v>4600</v>
      </c>
      <c r="Q296" s="9">
        <v>5</v>
      </c>
      <c r="R296" s="9">
        <v>28750</v>
      </c>
      <c r="S296" s="9">
        <v>6</v>
      </c>
      <c r="T296" s="9">
        <v>3</v>
      </c>
      <c r="U296" s="9" t="s">
        <v>39</v>
      </c>
    </row>
    <row r="297" spans="12:21" x14ac:dyDescent="0.15">
      <c r="L297" s="28">
        <v>859900</v>
      </c>
      <c r="M297" s="28">
        <v>1995</v>
      </c>
      <c r="O297" s="28" t="s">
        <v>47</v>
      </c>
      <c r="P297" s="28">
        <v>2848</v>
      </c>
      <c r="Q297" s="28">
        <v>5</v>
      </c>
      <c r="R297" s="28">
        <v>37462</v>
      </c>
      <c r="S297" s="28">
        <v>6</v>
      </c>
      <c r="T297" s="28">
        <v>3</v>
      </c>
      <c r="U297" s="28" t="s">
        <v>39</v>
      </c>
    </row>
    <row r="298" spans="12:21" x14ac:dyDescent="0.15">
      <c r="L298" s="9">
        <v>975000</v>
      </c>
      <c r="M298" s="9">
        <v>1981</v>
      </c>
      <c r="O298" s="9" t="s">
        <v>47</v>
      </c>
      <c r="P298" s="9">
        <v>4102</v>
      </c>
      <c r="Q298" s="9">
        <v>5</v>
      </c>
      <c r="R298" s="9">
        <v>43560</v>
      </c>
      <c r="S298" s="9">
        <v>6</v>
      </c>
      <c r="T298" s="9">
        <v>3</v>
      </c>
      <c r="U298" s="9" t="s">
        <v>39</v>
      </c>
    </row>
    <row r="299" spans="12:21" x14ac:dyDescent="0.15">
      <c r="L299" s="28">
        <v>1725000</v>
      </c>
      <c r="M299" s="28">
        <v>1991</v>
      </c>
      <c r="O299" s="28" t="s">
        <v>47</v>
      </c>
      <c r="P299" s="28">
        <v>6512</v>
      </c>
      <c r="Q299" s="28">
        <v>5</v>
      </c>
      <c r="R299" s="28">
        <v>52272</v>
      </c>
      <c r="S299" s="28">
        <v>6</v>
      </c>
      <c r="T299" s="28">
        <v>3</v>
      </c>
      <c r="U299" s="28" t="s">
        <v>39</v>
      </c>
    </row>
    <row r="300" spans="12:21" x14ac:dyDescent="0.15">
      <c r="L300" s="9">
        <v>1195000</v>
      </c>
      <c r="M300" s="9">
        <v>1986</v>
      </c>
      <c r="O300" s="9" t="s">
        <v>309</v>
      </c>
      <c r="P300" s="9">
        <v>5372</v>
      </c>
      <c r="Q300" s="9">
        <v>5</v>
      </c>
      <c r="R300" s="9">
        <v>152024</v>
      </c>
      <c r="S300" s="9">
        <v>6</v>
      </c>
      <c r="T300" s="9">
        <v>3</v>
      </c>
      <c r="U300" s="9" t="s">
        <v>39</v>
      </c>
    </row>
    <row r="301" spans="12:21" x14ac:dyDescent="0.15">
      <c r="L301" s="28">
        <v>1149000</v>
      </c>
      <c r="M301" s="28">
        <v>1976</v>
      </c>
      <c r="O301" s="28" t="s">
        <v>309</v>
      </c>
      <c r="P301" s="28">
        <v>6014</v>
      </c>
      <c r="Q301" s="28">
        <v>5</v>
      </c>
      <c r="R301" s="28">
        <v>230868</v>
      </c>
      <c r="S301" s="28">
        <v>6</v>
      </c>
      <c r="T301" s="28">
        <v>3</v>
      </c>
      <c r="U301" s="28" t="s">
        <v>39</v>
      </c>
    </row>
    <row r="302" spans="12:21" x14ac:dyDescent="0.15">
      <c r="L302" s="9">
        <v>749900</v>
      </c>
      <c r="M302" s="9">
        <v>1990</v>
      </c>
      <c r="O302" s="9" t="s">
        <v>47</v>
      </c>
      <c r="P302" s="9">
        <v>3932</v>
      </c>
      <c r="Q302" s="9">
        <v>4</v>
      </c>
      <c r="R302" s="9">
        <v>73181</v>
      </c>
      <c r="S302" s="9">
        <v>7</v>
      </c>
      <c r="T302" s="9">
        <v>2</v>
      </c>
      <c r="U302" s="9" t="s">
        <v>39</v>
      </c>
    </row>
    <row r="303" spans="12:21" x14ac:dyDescent="0.15">
      <c r="L303" s="28">
        <v>875000</v>
      </c>
      <c r="M303" s="28">
        <v>2005</v>
      </c>
      <c r="O303" s="28" t="s">
        <v>38</v>
      </c>
      <c r="P303" s="28">
        <v>5618</v>
      </c>
      <c r="Q303" s="28">
        <v>5</v>
      </c>
      <c r="R303" s="28">
        <v>19602</v>
      </c>
      <c r="S303" s="28">
        <v>7</v>
      </c>
      <c r="T303" s="28">
        <v>3</v>
      </c>
      <c r="U303" s="28" t="s">
        <v>39</v>
      </c>
    </row>
    <row r="304" spans="12:21" x14ac:dyDescent="0.15">
      <c r="L304" s="9">
        <v>799000</v>
      </c>
      <c r="M304" s="9">
        <v>1991</v>
      </c>
      <c r="O304" s="9" t="s">
        <v>47</v>
      </c>
      <c r="P304" s="9">
        <v>4254</v>
      </c>
      <c r="Q304" s="9">
        <v>5</v>
      </c>
      <c r="R304" s="9">
        <v>26136</v>
      </c>
      <c r="S304" s="9">
        <v>7</v>
      </c>
      <c r="T304" s="9">
        <v>3</v>
      </c>
      <c r="U304" s="9" t="s">
        <v>39</v>
      </c>
    </row>
    <row r="305" spans="12:21" x14ac:dyDescent="0.15">
      <c r="L305" s="28">
        <v>1295000</v>
      </c>
      <c r="M305" s="28">
        <v>1993</v>
      </c>
      <c r="O305" s="28" t="s">
        <v>47</v>
      </c>
      <c r="P305" s="28">
        <v>5316</v>
      </c>
      <c r="Q305" s="28">
        <v>4</v>
      </c>
      <c r="R305" s="28">
        <v>148104</v>
      </c>
      <c r="S305" s="28">
        <v>7</v>
      </c>
      <c r="T305" s="28">
        <v>3</v>
      </c>
      <c r="U305" s="28" t="s">
        <v>39</v>
      </c>
    </row>
    <row r="306" spans="12:21" x14ac:dyDescent="0.15">
      <c r="L306" s="9">
        <v>1699000</v>
      </c>
      <c r="M306" s="9">
        <v>2006</v>
      </c>
      <c r="O306" s="9" t="s">
        <v>309</v>
      </c>
      <c r="P306" s="9">
        <v>5384</v>
      </c>
      <c r="Q306" s="9">
        <v>4</v>
      </c>
      <c r="R306" s="9">
        <v>59634</v>
      </c>
      <c r="S306" s="9">
        <v>7</v>
      </c>
      <c r="T306" s="9">
        <v>7</v>
      </c>
      <c r="U306" s="9" t="s">
        <v>39</v>
      </c>
    </row>
    <row r="307" spans="12:21" x14ac:dyDescent="0.15">
      <c r="L307" s="28">
        <v>1999999</v>
      </c>
      <c r="M307" s="28">
        <v>2005</v>
      </c>
      <c r="O307" s="28" t="s">
        <v>309</v>
      </c>
      <c r="P307" s="28">
        <v>11494</v>
      </c>
      <c r="Q307" s="28">
        <v>7</v>
      </c>
      <c r="R307" s="28">
        <v>43996</v>
      </c>
      <c r="S307" s="28">
        <v>10</v>
      </c>
      <c r="T307" s="28">
        <v>4</v>
      </c>
      <c r="U307" s="28" t="s">
        <v>39</v>
      </c>
    </row>
    <row r="308" spans="12:21" x14ac:dyDescent="0.15">
      <c r="L308" s="9">
        <v>1700000</v>
      </c>
      <c r="M308" s="9">
        <v>1968</v>
      </c>
      <c r="O308" s="9" t="s">
        <v>309</v>
      </c>
      <c r="P308" s="9">
        <v>5700</v>
      </c>
      <c r="Q308" s="9">
        <v>6</v>
      </c>
      <c r="R308" s="9">
        <v>197327</v>
      </c>
      <c r="S308" s="9">
        <v>10</v>
      </c>
      <c r="T308" s="9">
        <v>5</v>
      </c>
      <c r="U308" s="9" t="s">
        <v>39</v>
      </c>
    </row>
    <row r="309" spans="12:21" x14ac:dyDescent="0.15">
      <c r="L309" s="28">
        <v>109900</v>
      </c>
      <c r="M309" s="28">
        <v>1955</v>
      </c>
      <c r="O309" s="28" t="s">
        <v>720</v>
      </c>
      <c r="P309" s="28">
        <v>816</v>
      </c>
      <c r="Q309" s="28">
        <v>2</v>
      </c>
      <c r="R309" s="28">
        <v>6752</v>
      </c>
      <c r="S309" s="28">
        <v>12</v>
      </c>
      <c r="T309" s="28">
        <v>0</v>
      </c>
      <c r="U309" s="28"/>
    </row>
  </sheetData>
  <mergeCells count="4">
    <mergeCell ref="A1:I1"/>
    <mergeCell ref="E7:I8"/>
    <mergeCell ref="E30:I31"/>
    <mergeCell ref="E53:I5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CA51-ABFE-4049-83B1-09492BF877F8}">
  <dimension ref="A14"/>
  <sheetViews>
    <sheetView zoomScale="200" zoomScaleNormal="200" workbookViewId="0">
      <selection activeCell="B20" sqref="B20"/>
    </sheetView>
  </sheetViews>
  <sheetFormatPr baseColWidth="10" defaultRowHeight="13" x14ac:dyDescent="0.15"/>
  <sheetData>
    <row r="14" spans="1:1" x14ac:dyDescent="0.15"/>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205"/>
  <sheetViews>
    <sheetView topLeftCell="E1" zoomScale="150" zoomScaleNormal="150" workbookViewId="0">
      <pane ySplit="1" topLeftCell="A2" activePane="bottomLeft" state="frozen"/>
      <selection pane="bottomLeft" activeCell="G132" sqref="G2:G132"/>
    </sheetView>
  </sheetViews>
  <sheetFormatPr baseColWidth="10" defaultColWidth="8.83203125" defaultRowHeight="13" x14ac:dyDescent="0.15"/>
  <cols>
    <col min="1" max="1" width="22.83203125" bestFit="1" customWidth="1"/>
    <col min="2" max="2" width="22.5" bestFit="1" customWidth="1"/>
    <col min="3" max="3" width="30.5" bestFit="1" customWidth="1"/>
    <col min="4" max="4" width="16" bestFit="1" customWidth="1"/>
    <col min="5" max="5" width="6.83203125" bestFit="1" customWidth="1"/>
    <col min="6" max="6" width="6" bestFit="1" customWidth="1"/>
    <col min="7" max="7" width="10.83203125" bestFit="1" customWidth="1"/>
    <col min="8" max="8" width="6.1640625" bestFit="1" customWidth="1"/>
    <col min="9" max="9" width="7.1640625" bestFit="1" customWidth="1"/>
    <col min="10" max="10" width="37.33203125" bestFit="1" customWidth="1"/>
    <col min="11" max="11" width="6" bestFit="1" customWidth="1"/>
    <col min="12" max="12" width="10" bestFit="1" customWidth="1"/>
    <col min="13" max="13" width="11.6640625" bestFit="1" customWidth="1"/>
    <col min="14" max="14" width="16.33203125" bestFit="1" customWidth="1"/>
    <col min="15" max="15" width="14.83203125" bestFit="1" customWidth="1"/>
    <col min="16" max="16" width="18" bestFit="1" customWidth="1"/>
    <col min="17" max="17" width="8.1640625" bestFit="1" customWidth="1"/>
    <col min="18" max="18" width="24.5" bestFit="1" customWidth="1"/>
    <col min="19" max="19" width="30.5" bestFit="1" customWidth="1"/>
    <col min="20" max="20" width="28.5" bestFit="1" customWidth="1"/>
    <col min="21" max="21" width="25.5" bestFit="1" customWidth="1"/>
    <col min="22" max="22" width="20.33203125" bestFit="1" customWidth="1"/>
    <col min="23" max="23" width="16.5" bestFit="1" customWidth="1"/>
    <col min="24" max="24" width="17.5" bestFit="1" customWidth="1"/>
    <col min="25" max="25" width="74" bestFit="1" customWidth="1"/>
    <col min="26" max="26" width="34.33203125" bestFit="1" customWidth="1"/>
    <col min="27" max="27" width="12.33203125" bestFit="1" customWidth="1"/>
    <col min="28" max="28" width="29" bestFit="1" customWidth="1"/>
    <col min="29" max="29" width="10.1640625" bestFit="1" customWidth="1"/>
    <col min="30" max="30" width="12.5" bestFit="1" customWidth="1"/>
    <col min="31" max="31" width="11" bestFit="1" customWidth="1"/>
    <col min="32" max="32" width="11.5" bestFit="1" customWidth="1"/>
    <col min="33" max="33" width="15.1640625" bestFit="1" customWidth="1"/>
  </cols>
  <sheetData>
    <row r="1" spans="1:33"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15">
      <c r="A2" t="s">
        <v>33</v>
      </c>
      <c r="B2" t="s">
        <v>34</v>
      </c>
      <c r="C2" t="s">
        <v>306</v>
      </c>
      <c r="D2" t="s">
        <v>290</v>
      </c>
      <c r="E2" t="s">
        <v>37</v>
      </c>
      <c r="F2">
        <v>63017</v>
      </c>
      <c r="G2">
        <v>449000</v>
      </c>
      <c r="H2">
        <v>3</v>
      </c>
      <c r="I2">
        <v>3</v>
      </c>
      <c r="J2" t="s">
        <v>47</v>
      </c>
      <c r="K2">
        <v>4258</v>
      </c>
      <c r="L2">
        <v>43691</v>
      </c>
      <c r="M2">
        <v>1964</v>
      </c>
      <c r="N2">
        <v>2</v>
      </c>
      <c r="P2">
        <v>1</v>
      </c>
      <c r="Q2" t="s">
        <v>40</v>
      </c>
      <c r="V2">
        <v>449000</v>
      </c>
      <c r="Y2" t="s">
        <v>307</v>
      </c>
      <c r="Z2" t="s">
        <v>42</v>
      </c>
      <c r="AA2">
        <v>16044675</v>
      </c>
      <c r="AB2" t="s">
        <v>111</v>
      </c>
      <c r="AC2" t="s">
        <v>44</v>
      </c>
      <c r="AD2" t="s">
        <v>45</v>
      </c>
      <c r="AE2">
        <v>38.633567900000003</v>
      </c>
      <c r="AF2">
        <v>-90.511751000000004</v>
      </c>
      <c r="AG2" t="b">
        <v>0</v>
      </c>
    </row>
    <row r="3" spans="1:33" x14ac:dyDescent="0.15">
      <c r="A3" t="s">
        <v>33</v>
      </c>
      <c r="B3" t="s">
        <v>34</v>
      </c>
      <c r="C3" t="s">
        <v>308</v>
      </c>
      <c r="D3" t="s">
        <v>66</v>
      </c>
      <c r="E3" t="s">
        <v>37</v>
      </c>
      <c r="F3">
        <v>63017</v>
      </c>
      <c r="G3">
        <v>520000</v>
      </c>
      <c r="H3">
        <v>3</v>
      </c>
      <c r="I3">
        <v>4</v>
      </c>
      <c r="J3" t="s">
        <v>309</v>
      </c>
      <c r="K3">
        <v>2792</v>
      </c>
      <c r="L3">
        <v>10019</v>
      </c>
      <c r="M3">
        <v>2003</v>
      </c>
      <c r="N3">
        <v>2</v>
      </c>
      <c r="O3" t="s">
        <v>39</v>
      </c>
      <c r="P3">
        <v>1</v>
      </c>
      <c r="Q3" t="s">
        <v>40</v>
      </c>
      <c r="V3">
        <v>520000</v>
      </c>
      <c r="Y3" t="s">
        <v>310</v>
      </c>
      <c r="Z3" t="s">
        <v>42</v>
      </c>
      <c r="AA3">
        <v>16043664</v>
      </c>
      <c r="AB3" t="s">
        <v>52</v>
      </c>
      <c r="AC3" t="s">
        <v>44</v>
      </c>
      <c r="AD3" t="s">
        <v>45</v>
      </c>
      <c r="AE3">
        <v>38.663788599999997</v>
      </c>
      <c r="AF3">
        <v>-90.539849000000004</v>
      </c>
      <c r="AG3" t="b">
        <v>0</v>
      </c>
    </row>
    <row r="4" spans="1:33" x14ac:dyDescent="0.15">
      <c r="A4" t="s">
        <v>33</v>
      </c>
      <c r="B4" t="s">
        <v>34</v>
      </c>
      <c r="C4" t="s">
        <v>311</v>
      </c>
      <c r="D4" t="s">
        <v>66</v>
      </c>
      <c r="E4" t="s">
        <v>37</v>
      </c>
      <c r="F4">
        <v>63017</v>
      </c>
      <c r="G4">
        <v>510000</v>
      </c>
      <c r="H4">
        <v>5</v>
      </c>
      <c r="I4">
        <v>5</v>
      </c>
      <c r="J4" t="s">
        <v>309</v>
      </c>
      <c r="K4">
        <v>3186</v>
      </c>
      <c r="L4">
        <v>10019</v>
      </c>
      <c r="M4">
        <v>1999</v>
      </c>
      <c r="N4">
        <v>3</v>
      </c>
      <c r="O4" t="s">
        <v>39</v>
      </c>
      <c r="P4">
        <v>1</v>
      </c>
      <c r="Q4" t="s">
        <v>40</v>
      </c>
      <c r="R4" s="1">
        <v>42546</v>
      </c>
      <c r="S4" s="2">
        <v>0.54166666666666663</v>
      </c>
      <c r="T4" s="2">
        <v>0.625</v>
      </c>
      <c r="U4" s="1">
        <v>42545</v>
      </c>
      <c r="V4">
        <v>525000</v>
      </c>
      <c r="W4" s="1">
        <v>39365</v>
      </c>
      <c r="X4">
        <v>505000</v>
      </c>
      <c r="Y4" t="s">
        <v>312</v>
      </c>
      <c r="Z4" t="s">
        <v>42</v>
      </c>
      <c r="AA4">
        <v>16043936</v>
      </c>
      <c r="AB4" t="s">
        <v>49</v>
      </c>
      <c r="AC4" t="s">
        <v>44</v>
      </c>
      <c r="AD4" t="s">
        <v>45</v>
      </c>
      <c r="AE4">
        <v>38.682262999999999</v>
      </c>
      <c r="AF4">
        <v>-90.517667000000003</v>
      </c>
      <c r="AG4" t="b">
        <v>0</v>
      </c>
    </row>
    <row r="5" spans="1:33" x14ac:dyDescent="0.15">
      <c r="A5" t="s">
        <v>33</v>
      </c>
      <c r="B5" t="s">
        <v>34</v>
      </c>
      <c r="C5" t="s">
        <v>313</v>
      </c>
      <c r="D5" t="s">
        <v>66</v>
      </c>
      <c r="E5" t="s">
        <v>37</v>
      </c>
      <c r="F5">
        <v>63017</v>
      </c>
      <c r="G5">
        <v>537900</v>
      </c>
      <c r="H5">
        <v>4</v>
      </c>
      <c r="I5">
        <v>4</v>
      </c>
      <c r="J5" t="s">
        <v>47</v>
      </c>
      <c r="K5">
        <v>3310</v>
      </c>
      <c r="L5">
        <v>20822</v>
      </c>
      <c r="M5">
        <v>1981</v>
      </c>
      <c r="N5">
        <v>2</v>
      </c>
      <c r="O5" t="s">
        <v>39</v>
      </c>
      <c r="P5">
        <v>1</v>
      </c>
      <c r="Q5" t="s">
        <v>40</v>
      </c>
      <c r="R5" s="1">
        <v>42547</v>
      </c>
      <c r="S5" s="2">
        <v>0.54166666666666663</v>
      </c>
      <c r="T5" s="2">
        <v>0.625</v>
      </c>
      <c r="V5">
        <v>537900</v>
      </c>
      <c r="W5" s="1">
        <v>39358</v>
      </c>
      <c r="X5">
        <v>475000</v>
      </c>
      <c r="Y5" t="s">
        <v>314</v>
      </c>
      <c r="Z5" t="s">
        <v>42</v>
      </c>
      <c r="AA5">
        <v>16044525</v>
      </c>
      <c r="AB5" t="s">
        <v>49</v>
      </c>
      <c r="AC5" t="s">
        <v>44</v>
      </c>
      <c r="AD5" t="s">
        <v>45</v>
      </c>
      <c r="AE5">
        <v>38.618774000000002</v>
      </c>
      <c r="AF5">
        <v>-90.547529999999995</v>
      </c>
      <c r="AG5" t="b">
        <v>0</v>
      </c>
    </row>
    <row r="6" spans="1:33" x14ac:dyDescent="0.15">
      <c r="A6" t="s">
        <v>33</v>
      </c>
      <c r="B6" t="s">
        <v>34</v>
      </c>
      <c r="C6" t="s">
        <v>315</v>
      </c>
      <c r="D6" t="s">
        <v>66</v>
      </c>
      <c r="E6" t="s">
        <v>37</v>
      </c>
      <c r="F6">
        <v>63017</v>
      </c>
      <c r="G6">
        <v>519900</v>
      </c>
      <c r="H6">
        <v>4</v>
      </c>
      <c r="I6">
        <v>4</v>
      </c>
      <c r="J6" t="s">
        <v>309</v>
      </c>
      <c r="K6">
        <v>2784</v>
      </c>
      <c r="L6">
        <v>16553</v>
      </c>
      <c r="M6">
        <v>1997</v>
      </c>
      <c r="N6">
        <v>3</v>
      </c>
      <c r="O6" t="s">
        <v>39</v>
      </c>
      <c r="P6">
        <v>1</v>
      </c>
      <c r="Q6" t="s">
        <v>40</v>
      </c>
      <c r="V6">
        <v>519900</v>
      </c>
      <c r="W6" s="1">
        <v>39531</v>
      </c>
      <c r="X6">
        <v>462000</v>
      </c>
      <c r="Y6" t="s">
        <v>316</v>
      </c>
      <c r="Z6" t="s">
        <v>42</v>
      </c>
      <c r="AA6">
        <v>16044547</v>
      </c>
      <c r="AB6" t="s">
        <v>49</v>
      </c>
      <c r="AC6" t="s">
        <v>44</v>
      </c>
      <c r="AD6" t="s">
        <v>45</v>
      </c>
      <c r="AE6">
        <v>38.676935</v>
      </c>
      <c r="AF6">
        <v>-90.526116999999999</v>
      </c>
      <c r="AG6" t="b">
        <v>0</v>
      </c>
    </row>
    <row r="7" spans="1:33" x14ac:dyDescent="0.15">
      <c r="A7" t="s">
        <v>33</v>
      </c>
      <c r="B7" t="s">
        <v>34</v>
      </c>
      <c r="C7" t="s">
        <v>317</v>
      </c>
      <c r="D7" t="s">
        <v>66</v>
      </c>
      <c r="E7" t="s">
        <v>37</v>
      </c>
      <c r="F7">
        <v>63017</v>
      </c>
      <c r="G7">
        <v>510000</v>
      </c>
      <c r="H7">
        <v>4</v>
      </c>
      <c r="I7">
        <v>5</v>
      </c>
      <c r="J7" t="s">
        <v>309</v>
      </c>
      <c r="K7">
        <v>2664</v>
      </c>
      <c r="L7">
        <v>15682</v>
      </c>
      <c r="M7">
        <v>1990</v>
      </c>
      <c r="N7">
        <v>2</v>
      </c>
      <c r="O7" t="s">
        <v>39</v>
      </c>
      <c r="P7">
        <v>1</v>
      </c>
      <c r="Q7" t="s">
        <v>40</v>
      </c>
      <c r="V7">
        <v>510000</v>
      </c>
      <c r="Y7" t="s">
        <v>318</v>
      </c>
      <c r="Z7" t="s">
        <v>42</v>
      </c>
      <c r="AA7">
        <v>16044665</v>
      </c>
      <c r="AB7" t="s">
        <v>200</v>
      </c>
      <c r="AC7" t="s">
        <v>44</v>
      </c>
      <c r="AD7" t="s">
        <v>45</v>
      </c>
      <c r="AE7">
        <v>38.670945000000003</v>
      </c>
      <c r="AF7">
        <v>-90.508679999999998</v>
      </c>
      <c r="AG7" t="b">
        <v>0</v>
      </c>
    </row>
    <row r="8" spans="1:33" x14ac:dyDescent="0.15">
      <c r="A8" t="s">
        <v>33</v>
      </c>
      <c r="B8" t="s">
        <v>34</v>
      </c>
      <c r="C8" t="s">
        <v>319</v>
      </c>
      <c r="D8" t="s">
        <v>66</v>
      </c>
      <c r="E8" t="s">
        <v>37</v>
      </c>
      <c r="F8">
        <v>63017</v>
      </c>
      <c r="G8">
        <v>259900</v>
      </c>
      <c r="H8">
        <v>3</v>
      </c>
      <c r="I8">
        <v>2</v>
      </c>
      <c r="J8" t="s">
        <v>309</v>
      </c>
      <c r="K8">
        <v>1638</v>
      </c>
      <c r="L8">
        <v>4095</v>
      </c>
      <c r="M8">
        <v>1978</v>
      </c>
      <c r="N8">
        <v>2</v>
      </c>
      <c r="O8" t="s">
        <v>39</v>
      </c>
      <c r="P8">
        <v>1</v>
      </c>
      <c r="Q8" t="s">
        <v>40</v>
      </c>
      <c r="R8" s="1">
        <v>42547</v>
      </c>
      <c r="S8" s="2">
        <v>0.5</v>
      </c>
      <c r="T8" s="2">
        <v>0.58333333333333337</v>
      </c>
      <c r="V8">
        <v>259900</v>
      </c>
      <c r="Y8" t="s">
        <v>320</v>
      </c>
      <c r="Z8" t="s">
        <v>42</v>
      </c>
      <c r="AA8">
        <v>16044658</v>
      </c>
      <c r="AB8" t="s">
        <v>73</v>
      </c>
      <c r="AC8" t="s">
        <v>44</v>
      </c>
      <c r="AD8" t="s">
        <v>45</v>
      </c>
      <c r="AE8">
        <v>38.646543999999999</v>
      </c>
      <c r="AF8">
        <v>-90.565575899999999</v>
      </c>
      <c r="AG8" t="b">
        <v>0</v>
      </c>
    </row>
    <row r="9" spans="1:33" x14ac:dyDescent="0.15">
      <c r="A9" t="s">
        <v>33</v>
      </c>
      <c r="B9" t="s">
        <v>34</v>
      </c>
      <c r="C9" t="s">
        <v>326</v>
      </c>
      <c r="D9" t="s">
        <v>66</v>
      </c>
      <c r="E9" t="s">
        <v>37</v>
      </c>
      <c r="F9">
        <v>63017</v>
      </c>
      <c r="G9">
        <v>289900</v>
      </c>
      <c r="H9">
        <v>3</v>
      </c>
      <c r="I9">
        <v>2</v>
      </c>
      <c r="J9" t="s">
        <v>47</v>
      </c>
      <c r="K9">
        <v>1832</v>
      </c>
      <c r="L9">
        <v>12894</v>
      </c>
      <c r="M9">
        <v>1977</v>
      </c>
      <c r="N9">
        <v>2</v>
      </c>
      <c r="O9" t="s">
        <v>39</v>
      </c>
      <c r="P9">
        <v>2</v>
      </c>
      <c r="Q9" t="s">
        <v>40</v>
      </c>
      <c r="V9">
        <v>289900</v>
      </c>
      <c r="W9" s="1">
        <v>39346</v>
      </c>
      <c r="X9">
        <v>268000</v>
      </c>
      <c r="Y9" t="s">
        <v>327</v>
      </c>
      <c r="Z9" t="s">
        <v>42</v>
      </c>
      <c r="AA9">
        <v>16044052</v>
      </c>
      <c r="AB9" t="s">
        <v>64</v>
      </c>
      <c r="AC9" t="s">
        <v>44</v>
      </c>
      <c r="AD9" t="s">
        <v>45</v>
      </c>
      <c r="AE9">
        <v>38.627096000000002</v>
      </c>
      <c r="AF9">
        <v>-90.561741999999995</v>
      </c>
      <c r="AG9" t="b">
        <v>0</v>
      </c>
    </row>
    <row r="10" spans="1:33" x14ac:dyDescent="0.15">
      <c r="A10" t="s">
        <v>33</v>
      </c>
      <c r="B10" t="s">
        <v>34</v>
      </c>
      <c r="C10" t="s">
        <v>328</v>
      </c>
      <c r="D10" t="s">
        <v>66</v>
      </c>
      <c r="E10" t="s">
        <v>37</v>
      </c>
      <c r="F10">
        <v>63017</v>
      </c>
      <c r="G10">
        <v>409900</v>
      </c>
      <c r="H10">
        <v>4</v>
      </c>
      <c r="I10">
        <v>3</v>
      </c>
      <c r="J10" t="s">
        <v>309</v>
      </c>
      <c r="L10">
        <v>10934</v>
      </c>
      <c r="M10">
        <v>1979</v>
      </c>
      <c r="N10">
        <v>2</v>
      </c>
      <c r="O10" t="s">
        <v>39</v>
      </c>
      <c r="P10">
        <v>2</v>
      </c>
      <c r="Q10" t="s">
        <v>40</v>
      </c>
      <c r="R10" s="1">
        <v>42547</v>
      </c>
      <c r="S10" s="2">
        <v>0.54166666666666663</v>
      </c>
      <c r="T10" s="2">
        <v>0.625</v>
      </c>
      <c r="V10">
        <v>409900</v>
      </c>
      <c r="Y10" t="s">
        <v>329</v>
      </c>
      <c r="Z10" t="s">
        <v>42</v>
      </c>
      <c r="AA10">
        <v>16043605</v>
      </c>
      <c r="AB10" t="s">
        <v>43</v>
      </c>
      <c r="AC10" t="s">
        <v>44</v>
      </c>
      <c r="AD10" t="s">
        <v>45</v>
      </c>
      <c r="AE10">
        <v>38.658813500000001</v>
      </c>
      <c r="AF10">
        <v>-90.528737199999995</v>
      </c>
      <c r="AG10" t="b">
        <v>0</v>
      </c>
    </row>
    <row r="11" spans="1:33" x14ac:dyDescent="0.15">
      <c r="A11" t="s">
        <v>33</v>
      </c>
      <c r="B11" t="s">
        <v>34</v>
      </c>
      <c r="C11" t="s">
        <v>330</v>
      </c>
      <c r="D11" t="s">
        <v>290</v>
      </c>
      <c r="E11" t="s">
        <v>37</v>
      </c>
      <c r="F11">
        <v>63017</v>
      </c>
      <c r="G11">
        <v>649900</v>
      </c>
      <c r="H11">
        <v>4</v>
      </c>
      <c r="I11">
        <v>4</v>
      </c>
      <c r="J11" t="s">
        <v>47</v>
      </c>
      <c r="K11">
        <v>2968</v>
      </c>
      <c r="L11">
        <v>7144</v>
      </c>
      <c r="M11">
        <v>2014</v>
      </c>
      <c r="N11">
        <v>3</v>
      </c>
      <c r="O11" t="s">
        <v>39</v>
      </c>
      <c r="P11">
        <v>2</v>
      </c>
      <c r="Q11" t="s">
        <v>40</v>
      </c>
      <c r="R11" s="1">
        <v>42547</v>
      </c>
      <c r="S11" s="2">
        <v>0.54166666666666663</v>
      </c>
      <c r="T11" s="2">
        <v>0.625</v>
      </c>
      <c r="V11">
        <v>649900</v>
      </c>
      <c r="W11" s="1">
        <v>41788</v>
      </c>
      <c r="X11">
        <v>563804</v>
      </c>
      <c r="Y11" t="s">
        <v>331</v>
      </c>
      <c r="Z11" t="s">
        <v>42</v>
      </c>
      <c r="AA11">
        <v>16043481</v>
      </c>
      <c r="AB11" t="s">
        <v>332</v>
      </c>
      <c r="AC11" t="s">
        <v>44</v>
      </c>
      <c r="AD11" t="s">
        <v>45</v>
      </c>
      <c r="AE11">
        <v>38.620829999999998</v>
      </c>
      <c r="AF11">
        <v>-90.520210399999996</v>
      </c>
      <c r="AG11" t="b">
        <v>0</v>
      </c>
    </row>
    <row r="12" spans="1:33" x14ac:dyDescent="0.15">
      <c r="A12" t="s">
        <v>33</v>
      </c>
      <c r="B12" t="s">
        <v>34</v>
      </c>
      <c r="C12" t="s">
        <v>333</v>
      </c>
      <c r="D12" t="s">
        <v>66</v>
      </c>
      <c r="E12" t="s">
        <v>37</v>
      </c>
      <c r="F12">
        <v>63017</v>
      </c>
      <c r="G12">
        <v>815000</v>
      </c>
      <c r="H12">
        <v>4</v>
      </c>
      <c r="I12">
        <v>6</v>
      </c>
      <c r="J12" t="s">
        <v>47</v>
      </c>
      <c r="K12">
        <v>3796</v>
      </c>
      <c r="L12">
        <v>17860</v>
      </c>
      <c r="M12">
        <v>1993</v>
      </c>
      <c r="N12">
        <v>3</v>
      </c>
      <c r="O12" t="s">
        <v>39</v>
      </c>
      <c r="P12">
        <v>2</v>
      </c>
      <c r="Q12" t="s">
        <v>40</v>
      </c>
      <c r="R12" s="1">
        <v>42547</v>
      </c>
      <c r="S12" s="2">
        <v>0.54166666666666663</v>
      </c>
      <c r="T12" s="2">
        <v>0.66666666666666663</v>
      </c>
      <c r="V12">
        <v>815000</v>
      </c>
      <c r="Y12" t="s">
        <v>334</v>
      </c>
      <c r="Z12" t="s">
        <v>42</v>
      </c>
      <c r="AA12">
        <v>16042233</v>
      </c>
      <c r="AB12" t="s">
        <v>49</v>
      </c>
      <c r="AC12" t="s">
        <v>44</v>
      </c>
      <c r="AD12" t="s">
        <v>45</v>
      </c>
      <c r="AE12">
        <v>38.628967000000003</v>
      </c>
      <c r="AF12">
        <v>-90.535722000000007</v>
      </c>
      <c r="AG12" t="b">
        <v>0</v>
      </c>
    </row>
    <row r="13" spans="1:33" x14ac:dyDescent="0.15">
      <c r="A13" t="s">
        <v>33</v>
      </c>
      <c r="B13" t="s">
        <v>34</v>
      </c>
      <c r="C13" t="s">
        <v>65</v>
      </c>
      <c r="D13" t="s">
        <v>66</v>
      </c>
      <c r="E13" t="s">
        <v>37</v>
      </c>
      <c r="F13">
        <v>63017</v>
      </c>
      <c r="G13">
        <v>825000</v>
      </c>
      <c r="H13">
        <v>5</v>
      </c>
      <c r="I13">
        <v>6</v>
      </c>
      <c r="J13" t="s">
        <v>47</v>
      </c>
      <c r="K13">
        <v>4309</v>
      </c>
      <c r="L13">
        <v>15682</v>
      </c>
      <c r="M13">
        <v>1996</v>
      </c>
      <c r="N13">
        <v>3</v>
      </c>
      <c r="O13" t="s">
        <v>39</v>
      </c>
      <c r="P13">
        <v>2</v>
      </c>
      <c r="Q13" t="s">
        <v>40</v>
      </c>
      <c r="R13" s="1">
        <v>42547</v>
      </c>
      <c r="S13" s="2">
        <v>0.54166666666666663</v>
      </c>
      <c r="T13" s="2">
        <v>0.66666666666666663</v>
      </c>
      <c r="V13">
        <v>825000</v>
      </c>
      <c r="Y13" t="s">
        <v>67</v>
      </c>
      <c r="Z13" t="s">
        <v>42</v>
      </c>
      <c r="AA13">
        <v>16044288</v>
      </c>
      <c r="AB13" t="s">
        <v>68</v>
      </c>
      <c r="AC13" t="s">
        <v>44</v>
      </c>
      <c r="AD13" t="s">
        <v>45</v>
      </c>
      <c r="AE13">
        <v>38.621982000000003</v>
      </c>
      <c r="AF13">
        <v>-90.509050999999999</v>
      </c>
      <c r="AG13" t="b">
        <v>0</v>
      </c>
    </row>
    <row r="14" spans="1:33" x14ac:dyDescent="0.15">
      <c r="A14" t="s">
        <v>33</v>
      </c>
      <c r="B14" t="s">
        <v>34</v>
      </c>
      <c r="C14" t="s">
        <v>335</v>
      </c>
      <c r="D14" t="s">
        <v>66</v>
      </c>
      <c r="E14" t="s">
        <v>37</v>
      </c>
      <c r="F14">
        <v>63017</v>
      </c>
      <c r="G14">
        <v>925000</v>
      </c>
      <c r="H14">
        <v>6</v>
      </c>
      <c r="I14">
        <v>4</v>
      </c>
      <c r="J14" t="s">
        <v>47</v>
      </c>
      <c r="K14">
        <v>3617</v>
      </c>
      <c r="L14">
        <v>46609</v>
      </c>
      <c r="M14">
        <v>1984</v>
      </c>
      <c r="N14">
        <v>3</v>
      </c>
      <c r="O14" t="s">
        <v>39</v>
      </c>
      <c r="P14">
        <v>2</v>
      </c>
      <c r="Q14" t="s">
        <v>40</v>
      </c>
      <c r="R14" s="1">
        <v>42547</v>
      </c>
      <c r="S14" s="2">
        <v>0.54166666666666663</v>
      </c>
      <c r="T14" s="2">
        <v>0.625</v>
      </c>
      <c r="V14">
        <v>925000</v>
      </c>
      <c r="Y14" t="s">
        <v>336</v>
      </c>
      <c r="Z14" t="s">
        <v>42</v>
      </c>
      <c r="AA14">
        <v>16043404</v>
      </c>
      <c r="AB14" t="s">
        <v>49</v>
      </c>
      <c r="AC14" t="s">
        <v>44</v>
      </c>
      <c r="AD14" t="s">
        <v>45</v>
      </c>
      <c r="AE14">
        <v>38.630934000000003</v>
      </c>
      <c r="AF14">
        <v>-90.502133000000001</v>
      </c>
      <c r="AG14" t="b">
        <v>0</v>
      </c>
    </row>
    <row r="15" spans="1:33" x14ac:dyDescent="0.15">
      <c r="A15" t="s">
        <v>33</v>
      </c>
      <c r="B15" t="s">
        <v>34</v>
      </c>
      <c r="C15" t="s">
        <v>337</v>
      </c>
      <c r="D15" t="s">
        <v>66</v>
      </c>
      <c r="E15" t="s">
        <v>37</v>
      </c>
      <c r="F15">
        <v>63017</v>
      </c>
      <c r="G15">
        <v>329900</v>
      </c>
      <c r="H15">
        <v>4</v>
      </c>
      <c r="I15">
        <v>3</v>
      </c>
      <c r="J15" t="s">
        <v>57</v>
      </c>
      <c r="K15">
        <v>1908</v>
      </c>
      <c r="L15">
        <v>8494</v>
      </c>
      <c r="M15">
        <v>1975</v>
      </c>
      <c r="N15">
        <v>2</v>
      </c>
      <c r="O15" t="s">
        <v>39</v>
      </c>
      <c r="P15">
        <v>3</v>
      </c>
      <c r="Q15" t="s">
        <v>40</v>
      </c>
      <c r="V15">
        <v>329900</v>
      </c>
      <c r="Y15" t="s">
        <v>338</v>
      </c>
      <c r="Z15" t="s">
        <v>42</v>
      </c>
      <c r="AA15">
        <v>16043992</v>
      </c>
      <c r="AB15" t="s">
        <v>339</v>
      </c>
      <c r="AC15" t="s">
        <v>44</v>
      </c>
      <c r="AD15" t="s">
        <v>45</v>
      </c>
      <c r="AE15">
        <v>38.618318000000002</v>
      </c>
      <c r="AF15">
        <v>-90.574866</v>
      </c>
      <c r="AG15" t="b">
        <v>0</v>
      </c>
    </row>
    <row r="16" spans="1:33" x14ac:dyDescent="0.15">
      <c r="A16" t="s">
        <v>33</v>
      </c>
      <c r="B16" t="s">
        <v>34</v>
      </c>
      <c r="C16" t="s">
        <v>340</v>
      </c>
      <c r="D16" t="s">
        <v>66</v>
      </c>
      <c r="E16" t="s">
        <v>37</v>
      </c>
      <c r="F16">
        <v>63017</v>
      </c>
      <c r="G16">
        <v>298900</v>
      </c>
      <c r="H16">
        <v>4</v>
      </c>
      <c r="I16">
        <v>4</v>
      </c>
      <c r="J16" t="s">
        <v>309</v>
      </c>
      <c r="K16">
        <v>2056</v>
      </c>
      <c r="L16">
        <v>9365</v>
      </c>
      <c r="M16">
        <v>1976</v>
      </c>
      <c r="N16">
        <v>2</v>
      </c>
      <c r="O16" t="s">
        <v>39</v>
      </c>
      <c r="P16">
        <v>4</v>
      </c>
      <c r="Q16" t="s">
        <v>40</v>
      </c>
      <c r="V16">
        <v>298900</v>
      </c>
      <c r="W16" s="1">
        <v>42079</v>
      </c>
      <c r="X16">
        <v>275000</v>
      </c>
      <c r="Y16" t="s">
        <v>341</v>
      </c>
      <c r="Z16" t="s">
        <v>42</v>
      </c>
      <c r="AA16">
        <v>16043398</v>
      </c>
      <c r="AB16" t="s">
        <v>49</v>
      </c>
      <c r="AC16" t="s">
        <v>44</v>
      </c>
      <c r="AD16" t="s">
        <v>45</v>
      </c>
      <c r="AE16">
        <v>38.653374900000003</v>
      </c>
      <c r="AF16">
        <v>-90.539568000000003</v>
      </c>
      <c r="AG16" t="b">
        <v>0</v>
      </c>
    </row>
    <row r="17" spans="1:33" x14ac:dyDescent="0.15">
      <c r="A17" t="s">
        <v>33</v>
      </c>
      <c r="B17" t="s">
        <v>34</v>
      </c>
      <c r="C17" t="s">
        <v>346</v>
      </c>
      <c r="D17" t="s">
        <v>66</v>
      </c>
      <c r="E17" t="s">
        <v>37</v>
      </c>
      <c r="F17">
        <v>63017</v>
      </c>
      <c r="G17">
        <v>394444</v>
      </c>
      <c r="H17">
        <v>4</v>
      </c>
      <c r="I17">
        <v>3</v>
      </c>
      <c r="J17" t="s">
        <v>57</v>
      </c>
      <c r="K17">
        <v>2042</v>
      </c>
      <c r="L17">
        <v>11238</v>
      </c>
      <c r="M17">
        <v>1975</v>
      </c>
      <c r="N17">
        <v>2</v>
      </c>
      <c r="O17" t="s">
        <v>39</v>
      </c>
      <c r="P17">
        <v>8</v>
      </c>
      <c r="Q17" t="s">
        <v>40</v>
      </c>
      <c r="V17">
        <v>394444</v>
      </c>
      <c r="Y17" t="s">
        <v>347</v>
      </c>
      <c r="Z17" t="s">
        <v>42</v>
      </c>
      <c r="AA17">
        <v>16042896</v>
      </c>
      <c r="AB17" t="s">
        <v>64</v>
      </c>
      <c r="AC17" t="s">
        <v>44</v>
      </c>
      <c r="AD17" t="s">
        <v>45</v>
      </c>
      <c r="AE17">
        <v>38.628535900000003</v>
      </c>
      <c r="AF17">
        <v>-90.574613999999997</v>
      </c>
      <c r="AG17" t="b">
        <v>0</v>
      </c>
    </row>
    <row r="18" spans="1:33" x14ac:dyDescent="0.15">
      <c r="A18" t="s">
        <v>33</v>
      </c>
      <c r="B18" t="s">
        <v>34</v>
      </c>
      <c r="C18" t="s">
        <v>348</v>
      </c>
      <c r="D18" t="s">
        <v>66</v>
      </c>
      <c r="E18" t="s">
        <v>37</v>
      </c>
      <c r="F18">
        <v>63017</v>
      </c>
      <c r="G18">
        <v>1249900</v>
      </c>
      <c r="H18">
        <v>4</v>
      </c>
      <c r="I18">
        <v>4</v>
      </c>
      <c r="J18" t="s">
        <v>309</v>
      </c>
      <c r="K18">
        <v>3800</v>
      </c>
      <c r="L18">
        <v>49658</v>
      </c>
      <c r="N18">
        <v>3</v>
      </c>
      <c r="O18" t="s">
        <v>39</v>
      </c>
      <c r="P18">
        <v>8</v>
      </c>
      <c r="Q18" t="s">
        <v>40</v>
      </c>
      <c r="V18">
        <v>1249900</v>
      </c>
      <c r="Y18" t="s">
        <v>349</v>
      </c>
      <c r="Z18" t="s">
        <v>42</v>
      </c>
      <c r="AA18">
        <v>16042846</v>
      </c>
      <c r="AB18" t="s">
        <v>49</v>
      </c>
      <c r="AC18" t="s">
        <v>44</v>
      </c>
      <c r="AD18" t="s">
        <v>45</v>
      </c>
      <c r="AE18">
        <v>38.682613000000003</v>
      </c>
      <c r="AF18">
        <v>-90.510874000000001</v>
      </c>
      <c r="AG18" t="b">
        <v>0</v>
      </c>
    </row>
    <row r="19" spans="1:33" x14ac:dyDescent="0.15">
      <c r="A19" t="s">
        <v>33</v>
      </c>
      <c r="B19" t="s">
        <v>34</v>
      </c>
      <c r="C19" t="s">
        <v>353</v>
      </c>
      <c r="D19" t="s">
        <v>66</v>
      </c>
      <c r="E19" t="s">
        <v>37</v>
      </c>
      <c r="F19">
        <v>63017</v>
      </c>
      <c r="G19">
        <v>339900</v>
      </c>
      <c r="H19">
        <v>4</v>
      </c>
      <c r="I19">
        <v>4</v>
      </c>
      <c r="J19" t="s">
        <v>309</v>
      </c>
      <c r="K19">
        <v>2828</v>
      </c>
      <c r="L19">
        <v>12197</v>
      </c>
      <c r="M19">
        <v>1983</v>
      </c>
      <c r="N19">
        <v>2</v>
      </c>
      <c r="O19" t="s">
        <v>39</v>
      </c>
      <c r="P19">
        <v>9</v>
      </c>
      <c r="Q19" t="s">
        <v>40</v>
      </c>
      <c r="V19">
        <v>339900</v>
      </c>
      <c r="Y19" t="s">
        <v>354</v>
      </c>
      <c r="Z19" t="s">
        <v>42</v>
      </c>
      <c r="AA19">
        <v>16036836</v>
      </c>
      <c r="AB19" t="s">
        <v>355</v>
      </c>
      <c r="AC19" t="s">
        <v>44</v>
      </c>
      <c r="AD19" t="s">
        <v>45</v>
      </c>
      <c r="AE19">
        <v>38.657234000000003</v>
      </c>
      <c r="AF19">
        <v>-90.530345999999994</v>
      </c>
      <c r="AG19" t="b">
        <v>0</v>
      </c>
    </row>
    <row r="20" spans="1:33" x14ac:dyDescent="0.15">
      <c r="A20" t="s">
        <v>33</v>
      </c>
      <c r="B20" t="s">
        <v>34</v>
      </c>
      <c r="C20" t="s">
        <v>356</v>
      </c>
      <c r="D20" t="s">
        <v>290</v>
      </c>
      <c r="E20" t="s">
        <v>37</v>
      </c>
      <c r="F20">
        <v>63017</v>
      </c>
      <c r="G20">
        <v>625000</v>
      </c>
      <c r="H20">
        <v>4</v>
      </c>
      <c r="I20">
        <v>4</v>
      </c>
      <c r="J20" t="s">
        <v>309</v>
      </c>
      <c r="L20">
        <v>14375</v>
      </c>
      <c r="M20">
        <v>1987</v>
      </c>
      <c r="N20">
        <v>2</v>
      </c>
      <c r="O20" t="s">
        <v>39</v>
      </c>
      <c r="P20">
        <v>9</v>
      </c>
      <c r="Q20" t="s">
        <v>40</v>
      </c>
      <c r="R20" s="1">
        <v>42547</v>
      </c>
      <c r="S20" s="2">
        <v>0.58333333333333337</v>
      </c>
      <c r="T20" s="2">
        <v>0.66666666666666663</v>
      </c>
      <c r="V20">
        <v>625000</v>
      </c>
      <c r="Y20" t="s">
        <v>357</v>
      </c>
      <c r="Z20" t="s">
        <v>42</v>
      </c>
      <c r="AA20">
        <v>16042450</v>
      </c>
      <c r="AB20" t="s">
        <v>68</v>
      </c>
      <c r="AC20" t="s">
        <v>44</v>
      </c>
      <c r="AD20" t="s">
        <v>45</v>
      </c>
      <c r="AE20">
        <v>38.639541999999999</v>
      </c>
      <c r="AF20">
        <v>-90.490532999999999</v>
      </c>
      <c r="AG20" t="b">
        <v>0</v>
      </c>
    </row>
    <row r="21" spans="1:33" x14ac:dyDescent="0.15">
      <c r="A21" t="s">
        <v>33</v>
      </c>
      <c r="B21" t="s">
        <v>34</v>
      </c>
      <c r="C21" t="s">
        <v>358</v>
      </c>
      <c r="D21" t="s">
        <v>66</v>
      </c>
      <c r="E21" t="s">
        <v>37</v>
      </c>
      <c r="F21">
        <v>63017</v>
      </c>
      <c r="G21">
        <v>469500</v>
      </c>
      <c r="H21">
        <v>3</v>
      </c>
      <c r="I21">
        <v>2</v>
      </c>
      <c r="J21" t="s">
        <v>47</v>
      </c>
      <c r="K21">
        <v>2430</v>
      </c>
      <c r="L21">
        <v>13504</v>
      </c>
      <c r="M21">
        <v>1995</v>
      </c>
      <c r="N21">
        <v>2</v>
      </c>
      <c r="O21" t="s">
        <v>39</v>
      </c>
      <c r="P21">
        <v>9</v>
      </c>
      <c r="Q21" t="s">
        <v>40</v>
      </c>
      <c r="R21" s="1">
        <v>42547</v>
      </c>
      <c r="S21" s="2">
        <v>0.54166666666666663</v>
      </c>
      <c r="T21" s="2">
        <v>0.625</v>
      </c>
      <c r="V21">
        <v>469500</v>
      </c>
      <c r="Y21" t="s">
        <v>359</v>
      </c>
      <c r="Z21" t="s">
        <v>42</v>
      </c>
      <c r="AA21">
        <v>16041898</v>
      </c>
      <c r="AB21" t="s">
        <v>68</v>
      </c>
      <c r="AC21" t="s">
        <v>44</v>
      </c>
      <c r="AD21" t="s">
        <v>45</v>
      </c>
      <c r="AE21">
        <v>38.612107000000002</v>
      </c>
      <c r="AF21">
        <v>-90.553308999999999</v>
      </c>
      <c r="AG21" t="b">
        <v>0</v>
      </c>
    </row>
    <row r="22" spans="1:33" x14ac:dyDescent="0.15">
      <c r="A22" t="s">
        <v>33</v>
      </c>
      <c r="B22" t="s">
        <v>34</v>
      </c>
      <c r="C22" t="s">
        <v>360</v>
      </c>
      <c r="D22" t="s">
        <v>66</v>
      </c>
      <c r="E22" t="s">
        <v>37</v>
      </c>
      <c r="F22">
        <v>63017</v>
      </c>
      <c r="G22">
        <v>472000</v>
      </c>
      <c r="H22">
        <v>4</v>
      </c>
      <c r="I22">
        <v>3</v>
      </c>
      <c r="J22" t="s">
        <v>309</v>
      </c>
      <c r="K22">
        <v>3158</v>
      </c>
      <c r="L22">
        <v>12197</v>
      </c>
      <c r="M22">
        <v>2001</v>
      </c>
      <c r="N22">
        <v>3</v>
      </c>
      <c r="O22" t="s">
        <v>39</v>
      </c>
      <c r="P22">
        <v>9</v>
      </c>
      <c r="Q22" t="s">
        <v>40</v>
      </c>
      <c r="V22">
        <v>472000</v>
      </c>
      <c r="W22" s="1">
        <v>40703</v>
      </c>
      <c r="X22">
        <v>422000</v>
      </c>
      <c r="Y22" t="s">
        <v>361</v>
      </c>
      <c r="Z22" t="s">
        <v>42</v>
      </c>
      <c r="AA22">
        <v>16035579</v>
      </c>
      <c r="AB22" t="s">
        <v>59</v>
      </c>
      <c r="AC22" t="s">
        <v>44</v>
      </c>
      <c r="AD22" t="s">
        <v>45</v>
      </c>
      <c r="AE22">
        <v>38.660578000000001</v>
      </c>
      <c r="AF22">
        <v>-90.537503000000001</v>
      </c>
      <c r="AG22" t="b">
        <v>0</v>
      </c>
    </row>
    <row r="23" spans="1:33" x14ac:dyDescent="0.15">
      <c r="A23" t="s">
        <v>33</v>
      </c>
      <c r="B23" t="s">
        <v>34</v>
      </c>
      <c r="C23" t="s">
        <v>362</v>
      </c>
      <c r="D23" t="s">
        <v>66</v>
      </c>
      <c r="E23" t="s">
        <v>37</v>
      </c>
      <c r="F23">
        <v>63017</v>
      </c>
      <c r="G23">
        <v>579900</v>
      </c>
      <c r="H23">
        <v>3</v>
      </c>
      <c r="I23">
        <v>4</v>
      </c>
      <c r="J23" t="s">
        <v>309</v>
      </c>
      <c r="K23">
        <v>3172</v>
      </c>
      <c r="L23">
        <v>10454</v>
      </c>
      <c r="M23">
        <v>2004</v>
      </c>
      <c r="N23">
        <v>3</v>
      </c>
      <c r="O23" t="s">
        <v>39</v>
      </c>
      <c r="P23">
        <v>9</v>
      </c>
      <c r="Q23" t="s">
        <v>40</v>
      </c>
      <c r="V23">
        <v>579900</v>
      </c>
      <c r="W23" s="1">
        <v>38335</v>
      </c>
      <c r="X23">
        <v>453500</v>
      </c>
      <c r="Y23" t="s">
        <v>363</v>
      </c>
      <c r="Z23" t="s">
        <v>42</v>
      </c>
      <c r="AA23">
        <v>16041736</v>
      </c>
      <c r="AB23" t="s">
        <v>226</v>
      </c>
      <c r="AC23" t="s">
        <v>44</v>
      </c>
      <c r="AD23" t="s">
        <v>45</v>
      </c>
      <c r="AE23">
        <v>38.639536</v>
      </c>
      <c r="AF23">
        <v>-90.544753999999998</v>
      </c>
      <c r="AG23" t="b">
        <v>0</v>
      </c>
    </row>
    <row r="24" spans="1:33" x14ac:dyDescent="0.15">
      <c r="A24" t="s">
        <v>33</v>
      </c>
      <c r="B24" t="s">
        <v>34</v>
      </c>
      <c r="C24" t="s">
        <v>368</v>
      </c>
      <c r="D24" t="s">
        <v>66</v>
      </c>
      <c r="E24" t="s">
        <v>37</v>
      </c>
      <c r="F24">
        <v>63017</v>
      </c>
      <c r="G24">
        <v>375000</v>
      </c>
      <c r="H24">
        <v>4</v>
      </c>
      <c r="I24">
        <v>4</v>
      </c>
      <c r="J24" t="s">
        <v>309</v>
      </c>
      <c r="K24">
        <v>2636</v>
      </c>
      <c r="L24">
        <v>492968520</v>
      </c>
      <c r="M24">
        <v>1973</v>
      </c>
      <c r="N24">
        <v>2</v>
      </c>
      <c r="O24" t="s">
        <v>39</v>
      </c>
      <c r="P24">
        <v>10</v>
      </c>
      <c r="Q24" t="s">
        <v>40</v>
      </c>
      <c r="R24" s="1">
        <v>42547</v>
      </c>
      <c r="S24" s="2">
        <v>0.54166666666666663</v>
      </c>
      <c r="T24" s="2">
        <v>0.625</v>
      </c>
      <c r="V24">
        <v>375000</v>
      </c>
      <c r="Y24" t="s">
        <v>369</v>
      </c>
      <c r="Z24" t="s">
        <v>42</v>
      </c>
      <c r="AA24">
        <v>16041818</v>
      </c>
      <c r="AB24" t="s">
        <v>370</v>
      </c>
      <c r="AC24" t="s">
        <v>44</v>
      </c>
      <c r="AD24" t="s">
        <v>45</v>
      </c>
      <c r="AE24">
        <v>38.673122900000003</v>
      </c>
      <c r="AF24">
        <v>-90.509878</v>
      </c>
      <c r="AG24" t="b">
        <v>0</v>
      </c>
    </row>
    <row r="25" spans="1:33" x14ac:dyDescent="0.15">
      <c r="A25" t="s">
        <v>33</v>
      </c>
      <c r="B25" t="s">
        <v>34</v>
      </c>
      <c r="C25" t="s">
        <v>374</v>
      </c>
      <c r="D25" t="s">
        <v>66</v>
      </c>
      <c r="E25" t="s">
        <v>37</v>
      </c>
      <c r="F25">
        <v>63017</v>
      </c>
      <c r="G25">
        <v>474800</v>
      </c>
      <c r="H25">
        <v>5</v>
      </c>
      <c r="I25">
        <v>5</v>
      </c>
      <c r="J25" t="s">
        <v>309</v>
      </c>
      <c r="K25">
        <v>3272</v>
      </c>
      <c r="L25">
        <v>14985</v>
      </c>
      <c r="M25">
        <v>1963</v>
      </c>
      <c r="N25">
        <v>2</v>
      </c>
      <c r="O25" t="s">
        <v>39</v>
      </c>
      <c r="P25">
        <v>10</v>
      </c>
      <c r="Q25" t="s">
        <v>40</v>
      </c>
      <c r="R25" s="1">
        <v>42547</v>
      </c>
      <c r="S25" s="2">
        <v>0.54166666666666663</v>
      </c>
      <c r="T25" s="2">
        <v>0.66666666666666663</v>
      </c>
      <c r="V25">
        <v>474800</v>
      </c>
      <c r="Y25" t="s">
        <v>375</v>
      </c>
      <c r="Z25" t="s">
        <v>42</v>
      </c>
      <c r="AA25">
        <v>16036972</v>
      </c>
      <c r="AB25" t="s">
        <v>59</v>
      </c>
      <c r="AC25" t="s">
        <v>44</v>
      </c>
      <c r="AD25" t="s">
        <v>45</v>
      </c>
      <c r="AE25">
        <v>38.691352000000002</v>
      </c>
      <c r="AF25">
        <v>-90.500012999999996</v>
      </c>
      <c r="AG25" t="b">
        <v>0</v>
      </c>
    </row>
    <row r="26" spans="1:33" x14ac:dyDescent="0.15">
      <c r="A26" t="s">
        <v>33</v>
      </c>
      <c r="B26" t="s">
        <v>34</v>
      </c>
      <c r="C26" t="s">
        <v>376</v>
      </c>
      <c r="D26" t="s">
        <v>66</v>
      </c>
      <c r="E26" t="s">
        <v>37</v>
      </c>
      <c r="F26">
        <v>63017</v>
      </c>
      <c r="G26">
        <v>439900</v>
      </c>
      <c r="H26">
        <v>4</v>
      </c>
      <c r="I26">
        <v>4</v>
      </c>
      <c r="J26" t="s">
        <v>57</v>
      </c>
      <c r="K26">
        <v>2964</v>
      </c>
      <c r="L26">
        <v>11238</v>
      </c>
      <c r="M26">
        <v>1978</v>
      </c>
      <c r="N26">
        <v>2</v>
      </c>
      <c r="O26" t="s">
        <v>39</v>
      </c>
      <c r="P26">
        <v>10</v>
      </c>
      <c r="Q26" t="s">
        <v>40</v>
      </c>
      <c r="V26">
        <v>439900</v>
      </c>
      <c r="W26" s="1">
        <v>41142</v>
      </c>
      <c r="X26">
        <v>180000</v>
      </c>
      <c r="Y26" t="s">
        <v>377</v>
      </c>
      <c r="Z26" t="s">
        <v>42</v>
      </c>
      <c r="AA26">
        <v>16041518</v>
      </c>
      <c r="AB26" t="s">
        <v>200</v>
      </c>
      <c r="AC26" t="s">
        <v>44</v>
      </c>
      <c r="AD26" t="s">
        <v>45</v>
      </c>
      <c r="AE26">
        <v>38.628191999999999</v>
      </c>
      <c r="AF26">
        <v>-90.575366000000002</v>
      </c>
      <c r="AG26" t="b">
        <v>0</v>
      </c>
    </row>
    <row r="27" spans="1:33" x14ac:dyDescent="0.15">
      <c r="A27" t="s">
        <v>33</v>
      </c>
      <c r="B27" t="s">
        <v>34</v>
      </c>
      <c r="C27" t="s">
        <v>378</v>
      </c>
      <c r="D27" t="s">
        <v>66</v>
      </c>
      <c r="E27" t="s">
        <v>37</v>
      </c>
      <c r="F27">
        <v>63017</v>
      </c>
      <c r="G27">
        <v>225000</v>
      </c>
      <c r="H27">
        <v>3</v>
      </c>
      <c r="I27">
        <v>3</v>
      </c>
      <c r="J27" t="s">
        <v>309</v>
      </c>
      <c r="K27">
        <v>1338</v>
      </c>
      <c r="L27">
        <v>10019</v>
      </c>
      <c r="M27">
        <v>1967</v>
      </c>
      <c r="N27">
        <v>2</v>
      </c>
      <c r="O27" t="s">
        <v>39</v>
      </c>
      <c r="P27">
        <v>11</v>
      </c>
      <c r="Q27" t="s">
        <v>40</v>
      </c>
      <c r="V27">
        <v>225000</v>
      </c>
      <c r="Y27" t="s">
        <v>379</v>
      </c>
      <c r="Z27" t="s">
        <v>42</v>
      </c>
      <c r="AA27">
        <v>16041880</v>
      </c>
      <c r="AB27" t="s">
        <v>49</v>
      </c>
      <c r="AC27" t="s">
        <v>44</v>
      </c>
      <c r="AD27" t="s">
        <v>45</v>
      </c>
      <c r="AE27">
        <v>38.658289000000003</v>
      </c>
      <c r="AF27">
        <v>-90.549767000000003</v>
      </c>
      <c r="AG27" t="b">
        <v>0</v>
      </c>
    </row>
    <row r="28" spans="1:33" ht="12" customHeight="1" x14ac:dyDescent="0.15">
      <c r="A28" t="s">
        <v>33</v>
      </c>
      <c r="B28" t="s">
        <v>34</v>
      </c>
      <c r="C28" t="s">
        <v>380</v>
      </c>
      <c r="D28" t="s">
        <v>66</v>
      </c>
      <c r="E28" t="s">
        <v>37</v>
      </c>
      <c r="F28">
        <v>63017</v>
      </c>
      <c r="G28">
        <v>379900</v>
      </c>
      <c r="H28">
        <v>4</v>
      </c>
      <c r="I28">
        <v>3</v>
      </c>
      <c r="J28" t="s">
        <v>47</v>
      </c>
      <c r="K28">
        <v>2673</v>
      </c>
      <c r="L28">
        <v>10149</v>
      </c>
      <c r="M28">
        <v>1978</v>
      </c>
      <c r="N28">
        <v>2</v>
      </c>
      <c r="O28" t="s">
        <v>39</v>
      </c>
      <c r="P28">
        <v>11</v>
      </c>
      <c r="Q28" t="s">
        <v>40</v>
      </c>
      <c r="V28">
        <v>379900</v>
      </c>
      <c r="W28" s="1">
        <v>41487</v>
      </c>
      <c r="X28">
        <v>334000</v>
      </c>
      <c r="Y28" t="s">
        <v>381</v>
      </c>
      <c r="Z28" t="s">
        <v>42</v>
      </c>
      <c r="AA28">
        <v>16041658</v>
      </c>
      <c r="AB28" t="s">
        <v>382</v>
      </c>
      <c r="AC28" t="s">
        <v>44</v>
      </c>
      <c r="AD28" t="s">
        <v>45</v>
      </c>
      <c r="AE28">
        <v>38.637479900000002</v>
      </c>
      <c r="AF28">
        <v>-90.542952</v>
      </c>
      <c r="AG28" t="b">
        <v>0</v>
      </c>
    </row>
    <row r="29" spans="1:33" x14ac:dyDescent="0.15">
      <c r="A29" t="s">
        <v>33</v>
      </c>
      <c r="B29" t="s">
        <v>34</v>
      </c>
      <c r="C29" t="s">
        <v>383</v>
      </c>
      <c r="D29" t="s">
        <v>290</v>
      </c>
      <c r="E29" t="s">
        <v>37</v>
      </c>
      <c r="F29">
        <v>63017</v>
      </c>
      <c r="G29">
        <v>780000</v>
      </c>
      <c r="H29">
        <v>4</v>
      </c>
      <c r="I29">
        <v>5</v>
      </c>
      <c r="J29" t="s">
        <v>47</v>
      </c>
      <c r="K29">
        <v>4158</v>
      </c>
      <c r="L29">
        <v>16117</v>
      </c>
      <c r="M29">
        <v>1997</v>
      </c>
      <c r="N29">
        <v>3</v>
      </c>
      <c r="O29" t="s">
        <v>39</v>
      </c>
      <c r="P29">
        <v>14</v>
      </c>
      <c r="Q29" t="s">
        <v>40</v>
      </c>
      <c r="R29" s="1">
        <v>42547</v>
      </c>
      <c r="S29" s="2">
        <v>0.54166666666666663</v>
      </c>
      <c r="T29" s="2">
        <v>0.625</v>
      </c>
      <c r="V29">
        <v>780000</v>
      </c>
      <c r="Y29" t="s">
        <v>384</v>
      </c>
      <c r="Z29" t="s">
        <v>42</v>
      </c>
      <c r="AA29">
        <v>16040968</v>
      </c>
      <c r="AB29" t="s">
        <v>49</v>
      </c>
      <c r="AC29" t="s">
        <v>44</v>
      </c>
      <c r="AD29" t="s">
        <v>45</v>
      </c>
      <c r="AE29">
        <v>38.633057999999998</v>
      </c>
      <c r="AF29">
        <v>-90.516144999999995</v>
      </c>
      <c r="AG29" t="b">
        <v>0</v>
      </c>
    </row>
    <row r="30" spans="1:33" x14ac:dyDescent="0.15">
      <c r="A30" t="s">
        <v>33</v>
      </c>
      <c r="B30" t="s">
        <v>34</v>
      </c>
      <c r="C30" t="s">
        <v>390</v>
      </c>
      <c r="D30" t="s">
        <v>66</v>
      </c>
      <c r="E30" t="s">
        <v>37</v>
      </c>
      <c r="F30">
        <v>63017</v>
      </c>
      <c r="G30">
        <v>669000</v>
      </c>
      <c r="H30">
        <v>6</v>
      </c>
      <c r="I30">
        <v>5</v>
      </c>
      <c r="J30" t="s">
        <v>57</v>
      </c>
      <c r="K30">
        <v>4182</v>
      </c>
      <c r="L30">
        <v>23522</v>
      </c>
      <c r="M30">
        <v>1990</v>
      </c>
      <c r="N30">
        <v>3</v>
      </c>
      <c r="O30" t="s">
        <v>39</v>
      </c>
      <c r="P30">
        <v>15</v>
      </c>
      <c r="Q30" t="s">
        <v>40</v>
      </c>
      <c r="V30">
        <v>669000</v>
      </c>
      <c r="Y30" t="s">
        <v>391</v>
      </c>
      <c r="Z30" t="s">
        <v>42</v>
      </c>
      <c r="AA30">
        <v>16036278</v>
      </c>
      <c r="AB30" t="s">
        <v>59</v>
      </c>
      <c r="AC30" t="s">
        <v>44</v>
      </c>
      <c r="AD30" t="s">
        <v>45</v>
      </c>
      <c r="AE30">
        <v>38.622233999999999</v>
      </c>
      <c r="AF30">
        <v>-90.572838000000004</v>
      </c>
      <c r="AG30" t="b">
        <v>0</v>
      </c>
    </row>
    <row r="31" spans="1:33" x14ac:dyDescent="0.15">
      <c r="A31" t="s">
        <v>33</v>
      </c>
      <c r="B31" t="s">
        <v>34</v>
      </c>
      <c r="C31" t="s">
        <v>392</v>
      </c>
      <c r="D31" t="s">
        <v>290</v>
      </c>
      <c r="E31" t="s">
        <v>37</v>
      </c>
      <c r="F31">
        <v>63017</v>
      </c>
      <c r="G31">
        <v>850000</v>
      </c>
      <c r="H31">
        <v>5</v>
      </c>
      <c r="I31">
        <v>5</v>
      </c>
      <c r="J31" t="s">
        <v>47</v>
      </c>
      <c r="K31">
        <v>3747</v>
      </c>
      <c r="L31">
        <v>17424</v>
      </c>
      <c r="M31">
        <v>1996</v>
      </c>
      <c r="N31">
        <v>3</v>
      </c>
      <c r="O31" t="s">
        <v>39</v>
      </c>
      <c r="P31">
        <v>15</v>
      </c>
      <c r="Q31" t="s">
        <v>40</v>
      </c>
      <c r="R31" s="1">
        <v>42547</v>
      </c>
      <c r="S31" s="2">
        <v>0.54166666666666663</v>
      </c>
      <c r="T31" s="2">
        <v>0.625</v>
      </c>
      <c r="V31">
        <v>850000</v>
      </c>
      <c r="Y31" t="s">
        <v>393</v>
      </c>
      <c r="Z31" t="s">
        <v>42</v>
      </c>
      <c r="AA31">
        <v>16017623</v>
      </c>
      <c r="AB31" t="s">
        <v>49</v>
      </c>
      <c r="AC31" t="s">
        <v>44</v>
      </c>
      <c r="AD31" t="s">
        <v>45</v>
      </c>
      <c r="AE31">
        <v>38.635466999999998</v>
      </c>
      <c r="AF31">
        <v>-90.519139899999999</v>
      </c>
      <c r="AG31" t="b">
        <v>0</v>
      </c>
    </row>
    <row r="32" spans="1:33" x14ac:dyDescent="0.15">
      <c r="A32" t="s">
        <v>33</v>
      </c>
      <c r="B32" t="s">
        <v>34</v>
      </c>
      <c r="C32" t="s">
        <v>394</v>
      </c>
      <c r="D32" t="s">
        <v>66</v>
      </c>
      <c r="E32" t="s">
        <v>37</v>
      </c>
      <c r="F32">
        <v>63017</v>
      </c>
      <c r="G32">
        <v>759900</v>
      </c>
      <c r="H32">
        <v>4</v>
      </c>
      <c r="I32">
        <v>5</v>
      </c>
      <c r="J32" t="s">
        <v>47</v>
      </c>
      <c r="K32">
        <v>3348</v>
      </c>
      <c r="L32">
        <v>19602</v>
      </c>
      <c r="M32">
        <v>1994</v>
      </c>
      <c r="N32">
        <v>3</v>
      </c>
      <c r="O32" t="s">
        <v>39</v>
      </c>
      <c r="P32">
        <v>15</v>
      </c>
      <c r="Q32" t="s">
        <v>40</v>
      </c>
      <c r="V32">
        <v>759900</v>
      </c>
      <c r="Y32" t="s">
        <v>395</v>
      </c>
      <c r="Z32" t="s">
        <v>42</v>
      </c>
      <c r="AA32">
        <v>16040473</v>
      </c>
      <c r="AB32" t="s">
        <v>49</v>
      </c>
      <c r="AC32" t="s">
        <v>44</v>
      </c>
      <c r="AD32" t="s">
        <v>45</v>
      </c>
      <c r="AE32">
        <v>38.627741999999998</v>
      </c>
      <c r="AF32">
        <v>-90.540223999999995</v>
      </c>
      <c r="AG32" t="b">
        <v>0</v>
      </c>
    </row>
    <row r="33" spans="1:33" x14ac:dyDescent="0.15">
      <c r="A33" t="s">
        <v>33</v>
      </c>
      <c r="B33" t="s">
        <v>34</v>
      </c>
      <c r="C33" t="s">
        <v>396</v>
      </c>
      <c r="D33" t="s">
        <v>66</v>
      </c>
      <c r="E33" t="s">
        <v>37</v>
      </c>
      <c r="F33">
        <v>63017</v>
      </c>
      <c r="G33">
        <v>345000</v>
      </c>
      <c r="H33">
        <v>3</v>
      </c>
      <c r="I33">
        <v>3</v>
      </c>
      <c r="J33" t="s">
        <v>57</v>
      </c>
      <c r="K33">
        <v>2618</v>
      </c>
      <c r="L33">
        <v>11326</v>
      </c>
      <c r="M33">
        <v>1985</v>
      </c>
      <c r="N33">
        <v>2</v>
      </c>
      <c r="O33" t="s">
        <v>39</v>
      </c>
      <c r="P33">
        <v>16</v>
      </c>
      <c r="Q33" t="s">
        <v>40</v>
      </c>
      <c r="V33">
        <v>345000</v>
      </c>
      <c r="Y33" t="s">
        <v>397</v>
      </c>
      <c r="Z33" t="s">
        <v>42</v>
      </c>
      <c r="AA33">
        <v>16040301</v>
      </c>
      <c r="AB33" t="s">
        <v>49</v>
      </c>
      <c r="AC33" t="s">
        <v>44</v>
      </c>
      <c r="AD33" t="s">
        <v>45</v>
      </c>
      <c r="AE33">
        <v>38.618276000000002</v>
      </c>
      <c r="AF33">
        <v>-90.578964999999997</v>
      </c>
      <c r="AG33" t="b">
        <v>0</v>
      </c>
    </row>
    <row r="34" spans="1:33" x14ac:dyDescent="0.15">
      <c r="A34" t="s">
        <v>33</v>
      </c>
      <c r="B34" t="s">
        <v>34</v>
      </c>
      <c r="C34" t="s">
        <v>398</v>
      </c>
      <c r="D34" t="s">
        <v>66</v>
      </c>
      <c r="E34" t="s">
        <v>37</v>
      </c>
      <c r="F34">
        <v>63017</v>
      </c>
      <c r="G34">
        <v>276500</v>
      </c>
      <c r="H34">
        <v>4</v>
      </c>
      <c r="I34">
        <v>2</v>
      </c>
      <c r="J34" t="s">
        <v>309</v>
      </c>
      <c r="K34">
        <v>1756</v>
      </c>
      <c r="L34">
        <v>12110</v>
      </c>
      <c r="M34">
        <v>1968</v>
      </c>
      <c r="N34">
        <v>2</v>
      </c>
      <c r="O34" t="s">
        <v>39</v>
      </c>
      <c r="P34">
        <v>16</v>
      </c>
      <c r="Q34" t="s">
        <v>40</v>
      </c>
      <c r="V34">
        <v>276500</v>
      </c>
      <c r="Y34" t="s">
        <v>399</v>
      </c>
      <c r="Z34" t="s">
        <v>42</v>
      </c>
      <c r="AA34">
        <v>16040593</v>
      </c>
      <c r="AB34" t="s">
        <v>49</v>
      </c>
      <c r="AC34" t="s">
        <v>44</v>
      </c>
      <c r="AD34" t="s">
        <v>45</v>
      </c>
      <c r="AE34">
        <v>38.668149</v>
      </c>
      <c r="AF34">
        <v>-90.534760000000006</v>
      </c>
      <c r="AG34" t="b">
        <v>0</v>
      </c>
    </row>
    <row r="35" spans="1:33" x14ac:dyDescent="0.15">
      <c r="A35" t="s">
        <v>33</v>
      </c>
      <c r="B35" t="s">
        <v>34</v>
      </c>
      <c r="C35" t="s">
        <v>402</v>
      </c>
      <c r="D35" t="s">
        <v>290</v>
      </c>
      <c r="E35" t="s">
        <v>37</v>
      </c>
      <c r="F35">
        <v>63017</v>
      </c>
      <c r="G35">
        <v>999990</v>
      </c>
      <c r="H35">
        <v>4</v>
      </c>
      <c r="I35">
        <v>4</v>
      </c>
      <c r="J35" t="s">
        <v>47</v>
      </c>
      <c r="K35">
        <v>4269</v>
      </c>
      <c r="N35">
        <v>3</v>
      </c>
      <c r="O35" t="s">
        <v>39</v>
      </c>
      <c r="P35">
        <v>16</v>
      </c>
      <c r="Q35" t="s">
        <v>40</v>
      </c>
      <c r="V35">
        <v>999990</v>
      </c>
      <c r="Y35" t="s">
        <v>403</v>
      </c>
      <c r="Z35" t="s">
        <v>42</v>
      </c>
      <c r="AA35">
        <v>16040596</v>
      </c>
      <c r="AB35" t="s">
        <v>68</v>
      </c>
      <c r="AC35" t="s">
        <v>44</v>
      </c>
      <c r="AD35" t="s">
        <v>45</v>
      </c>
      <c r="AE35">
        <v>38.621245000000002</v>
      </c>
      <c r="AF35">
        <v>-90.520308</v>
      </c>
      <c r="AG35" t="b">
        <v>0</v>
      </c>
    </row>
    <row r="36" spans="1:33" x14ac:dyDescent="0.15">
      <c r="A36" t="s">
        <v>33</v>
      </c>
      <c r="B36" t="s">
        <v>34</v>
      </c>
      <c r="C36" t="s">
        <v>404</v>
      </c>
      <c r="D36" t="s">
        <v>66</v>
      </c>
      <c r="E36" t="s">
        <v>37</v>
      </c>
      <c r="F36">
        <v>63017</v>
      </c>
      <c r="G36">
        <v>319900</v>
      </c>
      <c r="H36">
        <v>4</v>
      </c>
      <c r="I36">
        <v>3</v>
      </c>
      <c r="J36" t="s">
        <v>57</v>
      </c>
      <c r="K36">
        <v>2379</v>
      </c>
      <c r="L36">
        <v>12632</v>
      </c>
      <c r="M36">
        <v>1977</v>
      </c>
      <c r="N36">
        <v>2</v>
      </c>
      <c r="O36" t="s">
        <v>39</v>
      </c>
      <c r="P36">
        <v>16</v>
      </c>
      <c r="Q36" t="s">
        <v>40</v>
      </c>
      <c r="U36" s="1">
        <v>42544</v>
      </c>
      <c r="V36">
        <v>325000</v>
      </c>
      <c r="W36" s="1">
        <v>41100</v>
      </c>
      <c r="X36">
        <v>295000</v>
      </c>
      <c r="Y36" t="s">
        <v>405</v>
      </c>
      <c r="Z36" t="s">
        <v>42</v>
      </c>
      <c r="AA36">
        <v>16040520</v>
      </c>
      <c r="AB36" t="s">
        <v>160</v>
      </c>
      <c r="AC36" t="s">
        <v>44</v>
      </c>
      <c r="AD36" t="s">
        <v>45</v>
      </c>
      <c r="AE36">
        <v>38.626393</v>
      </c>
      <c r="AF36">
        <v>-90.574068999999994</v>
      </c>
      <c r="AG36" t="b">
        <v>0</v>
      </c>
    </row>
    <row r="37" spans="1:33" x14ac:dyDescent="0.15">
      <c r="A37" t="s">
        <v>33</v>
      </c>
      <c r="B37" t="s">
        <v>34</v>
      </c>
      <c r="C37" t="s">
        <v>406</v>
      </c>
      <c r="D37" t="s">
        <v>66</v>
      </c>
      <c r="E37" t="s">
        <v>37</v>
      </c>
      <c r="F37">
        <v>63017</v>
      </c>
      <c r="G37">
        <v>325000</v>
      </c>
      <c r="H37">
        <v>4</v>
      </c>
      <c r="I37">
        <v>3</v>
      </c>
      <c r="J37" t="s">
        <v>57</v>
      </c>
      <c r="K37">
        <v>2449</v>
      </c>
      <c r="L37">
        <v>14375</v>
      </c>
      <c r="M37">
        <v>1976</v>
      </c>
      <c r="N37">
        <v>2</v>
      </c>
      <c r="O37" t="s">
        <v>39</v>
      </c>
      <c r="P37">
        <v>16</v>
      </c>
      <c r="Q37" t="s">
        <v>40</v>
      </c>
      <c r="R37" s="1">
        <v>42547</v>
      </c>
      <c r="S37" s="2">
        <v>0.54166666666666663</v>
      </c>
      <c r="T37" s="2">
        <v>0.625</v>
      </c>
      <c r="V37">
        <v>325000</v>
      </c>
      <c r="W37" s="1">
        <v>41192</v>
      </c>
      <c r="X37">
        <v>270000</v>
      </c>
      <c r="Y37" t="s">
        <v>407</v>
      </c>
      <c r="Z37" t="s">
        <v>42</v>
      </c>
      <c r="AA37">
        <v>16040452</v>
      </c>
      <c r="AB37" t="s">
        <v>52</v>
      </c>
      <c r="AC37" t="s">
        <v>44</v>
      </c>
      <c r="AD37" t="s">
        <v>45</v>
      </c>
      <c r="AE37">
        <v>38.625360000000001</v>
      </c>
      <c r="AF37">
        <v>-90.579391000000001</v>
      </c>
      <c r="AG37" t="b">
        <v>0</v>
      </c>
    </row>
    <row r="38" spans="1:33" x14ac:dyDescent="0.15">
      <c r="A38" t="s">
        <v>33</v>
      </c>
      <c r="B38" t="s">
        <v>34</v>
      </c>
      <c r="C38" t="s">
        <v>408</v>
      </c>
      <c r="D38" t="s">
        <v>66</v>
      </c>
      <c r="E38" t="s">
        <v>37</v>
      </c>
      <c r="F38">
        <v>63017</v>
      </c>
      <c r="G38">
        <v>599000</v>
      </c>
      <c r="H38">
        <v>5</v>
      </c>
      <c r="I38">
        <v>4</v>
      </c>
      <c r="J38" t="s">
        <v>309</v>
      </c>
      <c r="K38">
        <v>3352</v>
      </c>
      <c r="L38">
        <v>21301</v>
      </c>
      <c r="M38">
        <v>1978</v>
      </c>
      <c r="N38">
        <v>3</v>
      </c>
      <c r="O38" t="s">
        <v>39</v>
      </c>
      <c r="P38">
        <v>16</v>
      </c>
      <c r="Q38" t="s">
        <v>40</v>
      </c>
      <c r="R38" s="1">
        <v>42547</v>
      </c>
      <c r="S38" s="2">
        <v>0.58333333333333337</v>
      </c>
      <c r="T38" s="2">
        <v>0.66666666666666663</v>
      </c>
      <c r="V38">
        <v>599000</v>
      </c>
      <c r="Y38" t="s">
        <v>409</v>
      </c>
      <c r="Z38" t="s">
        <v>42</v>
      </c>
      <c r="AA38">
        <v>16040457</v>
      </c>
      <c r="AB38" t="s">
        <v>111</v>
      </c>
      <c r="AC38" t="s">
        <v>44</v>
      </c>
      <c r="AD38" t="s">
        <v>45</v>
      </c>
      <c r="AE38">
        <v>38.638773</v>
      </c>
      <c r="AF38">
        <v>-90.529325</v>
      </c>
      <c r="AG38" t="b">
        <v>0</v>
      </c>
    </row>
    <row r="39" spans="1:33" x14ac:dyDescent="0.15">
      <c r="A39" t="s">
        <v>33</v>
      </c>
      <c r="B39" t="s">
        <v>34</v>
      </c>
      <c r="C39" t="s">
        <v>412</v>
      </c>
      <c r="D39" t="s">
        <v>66</v>
      </c>
      <c r="E39" t="s">
        <v>37</v>
      </c>
      <c r="F39">
        <v>63017</v>
      </c>
      <c r="G39">
        <v>475000</v>
      </c>
      <c r="H39">
        <v>4</v>
      </c>
      <c r="I39">
        <v>6</v>
      </c>
      <c r="J39" t="s">
        <v>47</v>
      </c>
      <c r="K39">
        <v>3317</v>
      </c>
      <c r="L39">
        <v>14375</v>
      </c>
      <c r="M39">
        <v>1991</v>
      </c>
      <c r="N39">
        <v>3</v>
      </c>
      <c r="O39" t="s">
        <v>39</v>
      </c>
      <c r="P39">
        <v>17</v>
      </c>
      <c r="Q39" t="s">
        <v>40</v>
      </c>
      <c r="V39">
        <v>475000</v>
      </c>
      <c r="W39" s="1">
        <v>42094</v>
      </c>
      <c r="X39">
        <v>465000</v>
      </c>
      <c r="Y39" t="s">
        <v>413</v>
      </c>
      <c r="Z39" t="s">
        <v>42</v>
      </c>
      <c r="AA39">
        <v>16040139</v>
      </c>
      <c r="AB39" t="s">
        <v>68</v>
      </c>
      <c r="AC39" t="s">
        <v>44</v>
      </c>
      <c r="AD39" t="s">
        <v>45</v>
      </c>
      <c r="AE39">
        <v>38.620629000000001</v>
      </c>
      <c r="AF39">
        <v>-90.530024999999995</v>
      </c>
      <c r="AG39" t="b">
        <v>0</v>
      </c>
    </row>
    <row r="40" spans="1:33" x14ac:dyDescent="0.15">
      <c r="A40" t="s">
        <v>33</v>
      </c>
      <c r="B40" t="s">
        <v>34</v>
      </c>
      <c r="C40" t="s">
        <v>414</v>
      </c>
      <c r="D40" t="s">
        <v>290</v>
      </c>
      <c r="E40" t="s">
        <v>37</v>
      </c>
      <c r="F40">
        <v>63017</v>
      </c>
      <c r="G40">
        <v>975000</v>
      </c>
      <c r="H40">
        <v>5</v>
      </c>
      <c r="I40">
        <v>6</v>
      </c>
      <c r="J40" t="s">
        <v>47</v>
      </c>
      <c r="K40">
        <v>4102</v>
      </c>
      <c r="L40">
        <v>43560</v>
      </c>
      <c r="M40">
        <v>1981</v>
      </c>
      <c r="N40">
        <v>3</v>
      </c>
      <c r="O40" t="s">
        <v>39</v>
      </c>
      <c r="P40">
        <v>18</v>
      </c>
      <c r="Q40" t="s">
        <v>40</v>
      </c>
      <c r="V40">
        <v>975000</v>
      </c>
      <c r="Y40" t="s">
        <v>415</v>
      </c>
      <c r="Z40" t="s">
        <v>42</v>
      </c>
      <c r="AA40">
        <v>16031734</v>
      </c>
      <c r="AB40" t="s">
        <v>111</v>
      </c>
      <c r="AC40" t="s">
        <v>44</v>
      </c>
      <c r="AD40" t="s">
        <v>45</v>
      </c>
      <c r="AE40">
        <v>38.631453</v>
      </c>
      <c r="AF40">
        <v>-90.503287</v>
      </c>
      <c r="AG40" t="b">
        <v>0</v>
      </c>
    </row>
    <row r="41" spans="1:33" x14ac:dyDescent="0.15">
      <c r="A41" t="s">
        <v>33</v>
      </c>
      <c r="B41" t="s">
        <v>34</v>
      </c>
      <c r="C41" t="s">
        <v>416</v>
      </c>
      <c r="D41" t="s">
        <v>66</v>
      </c>
      <c r="E41" t="s">
        <v>37</v>
      </c>
      <c r="F41">
        <v>63017</v>
      </c>
      <c r="G41">
        <v>774500</v>
      </c>
      <c r="H41">
        <v>6</v>
      </c>
      <c r="I41">
        <v>5</v>
      </c>
      <c r="J41" t="s">
        <v>47</v>
      </c>
      <c r="K41">
        <v>3888</v>
      </c>
      <c r="L41">
        <v>16553</v>
      </c>
      <c r="M41">
        <v>1994</v>
      </c>
      <c r="N41">
        <v>3</v>
      </c>
      <c r="O41" t="s">
        <v>39</v>
      </c>
      <c r="P41">
        <v>19</v>
      </c>
      <c r="Q41" t="s">
        <v>40</v>
      </c>
      <c r="V41">
        <v>774500</v>
      </c>
      <c r="Y41" t="s">
        <v>417</v>
      </c>
      <c r="Z41" t="s">
        <v>42</v>
      </c>
      <c r="AA41">
        <v>16030993</v>
      </c>
      <c r="AB41" t="s">
        <v>49</v>
      </c>
      <c r="AC41" t="s">
        <v>44</v>
      </c>
      <c r="AD41" t="s">
        <v>45</v>
      </c>
      <c r="AE41">
        <v>38.627006000000002</v>
      </c>
      <c r="AF41">
        <v>-90.539919999999995</v>
      </c>
      <c r="AG41" t="b">
        <v>0</v>
      </c>
    </row>
    <row r="42" spans="1:33" x14ac:dyDescent="0.15">
      <c r="A42" t="s">
        <v>33</v>
      </c>
      <c r="B42" t="s">
        <v>34</v>
      </c>
      <c r="C42" t="s">
        <v>418</v>
      </c>
      <c r="D42" t="s">
        <v>66</v>
      </c>
      <c r="E42" t="s">
        <v>37</v>
      </c>
      <c r="F42">
        <v>63017</v>
      </c>
      <c r="G42">
        <v>425000</v>
      </c>
      <c r="H42">
        <v>3</v>
      </c>
      <c r="I42">
        <v>3</v>
      </c>
      <c r="J42" t="s">
        <v>309</v>
      </c>
      <c r="K42">
        <v>1576</v>
      </c>
      <c r="L42">
        <v>3920</v>
      </c>
      <c r="M42">
        <v>2005</v>
      </c>
      <c r="N42">
        <v>2</v>
      </c>
      <c r="O42" t="s">
        <v>39</v>
      </c>
      <c r="P42">
        <v>22</v>
      </c>
      <c r="Q42" t="s">
        <v>40</v>
      </c>
      <c r="R42" s="1">
        <v>42547</v>
      </c>
      <c r="S42" s="2">
        <v>0.54166666666666663</v>
      </c>
      <c r="T42" s="2">
        <v>0.625</v>
      </c>
      <c r="V42">
        <v>425000</v>
      </c>
      <c r="Y42" t="s">
        <v>419</v>
      </c>
      <c r="Z42" t="s">
        <v>42</v>
      </c>
      <c r="AA42">
        <v>16037817</v>
      </c>
      <c r="AB42" t="s">
        <v>49</v>
      </c>
      <c r="AC42" t="s">
        <v>44</v>
      </c>
      <c r="AD42" t="s">
        <v>45</v>
      </c>
      <c r="AE42">
        <v>38.663958999999998</v>
      </c>
      <c r="AF42">
        <v>-90.537407000000002</v>
      </c>
      <c r="AG42" t="b">
        <v>0</v>
      </c>
    </row>
    <row r="43" spans="1:33" x14ac:dyDescent="0.15">
      <c r="A43" t="s">
        <v>33</v>
      </c>
      <c r="B43" t="s">
        <v>34</v>
      </c>
      <c r="C43" t="s">
        <v>420</v>
      </c>
      <c r="D43" t="s">
        <v>66</v>
      </c>
      <c r="E43" t="s">
        <v>37</v>
      </c>
      <c r="F43">
        <v>63017</v>
      </c>
      <c r="G43">
        <v>475000</v>
      </c>
      <c r="H43">
        <v>4</v>
      </c>
      <c r="I43">
        <v>3</v>
      </c>
      <c r="J43" t="s">
        <v>309</v>
      </c>
      <c r="K43">
        <v>2785</v>
      </c>
      <c r="L43">
        <v>19166</v>
      </c>
      <c r="M43">
        <v>1984</v>
      </c>
      <c r="N43">
        <v>2</v>
      </c>
      <c r="O43" t="s">
        <v>39</v>
      </c>
      <c r="P43">
        <v>22</v>
      </c>
      <c r="Q43" t="s">
        <v>40</v>
      </c>
      <c r="R43" s="1">
        <v>42547</v>
      </c>
      <c r="S43" s="2">
        <v>0.54166666666666663</v>
      </c>
      <c r="T43" s="2">
        <v>0.625</v>
      </c>
      <c r="U43" s="1">
        <v>42541</v>
      </c>
      <c r="V43">
        <v>490000</v>
      </c>
      <c r="W43" s="1">
        <v>40352</v>
      </c>
      <c r="X43">
        <v>435000</v>
      </c>
      <c r="Y43" t="s">
        <v>421</v>
      </c>
      <c r="Z43" t="s">
        <v>42</v>
      </c>
      <c r="AA43">
        <v>16038836</v>
      </c>
      <c r="AB43" t="s">
        <v>68</v>
      </c>
      <c r="AC43" t="s">
        <v>44</v>
      </c>
      <c r="AD43" t="s">
        <v>45</v>
      </c>
      <c r="AE43">
        <v>38.641742000000001</v>
      </c>
      <c r="AF43">
        <v>-90.530985999999999</v>
      </c>
      <c r="AG43" t="b">
        <v>0</v>
      </c>
    </row>
    <row r="44" spans="1:33" x14ac:dyDescent="0.15">
      <c r="A44" t="s">
        <v>33</v>
      </c>
      <c r="B44" t="s">
        <v>34</v>
      </c>
      <c r="C44" t="s">
        <v>427</v>
      </c>
      <c r="D44" t="s">
        <v>66</v>
      </c>
      <c r="E44" t="s">
        <v>37</v>
      </c>
      <c r="F44">
        <v>63017</v>
      </c>
      <c r="G44">
        <v>349900</v>
      </c>
      <c r="H44">
        <v>4</v>
      </c>
      <c r="I44">
        <v>3</v>
      </c>
      <c r="J44" t="s">
        <v>47</v>
      </c>
      <c r="K44">
        <v>2365</v>
      </c>
      <c r="L44">
        <v>10890</v>
      </c>
      <c r="M44">
        <v>1995</v>
      </c>
      <c r="N44">
        <v>2</v>
      </c>
      <c r="O44" t="s">
        <v>39</v>
      </c>
      <c r="P44">
        <v>23</v>
      </c>
      <c r="Q44" t="s">
        <v>40</v>
      </c>
      <c r="V44">
        <v>349900</v>
      </c>
      <c r="Y44" t="s">
        <v>428</v>
      </c>
      <c r="Z44" t="s">
        <v>42</v>
      </c>
      <c r="AA44">
        <v>16038683</v>
      </c>
      <c r="AB44" t="s">
        <v>429</v>
      </c>
      <c r="AC44" t="s">
        <v>44</v>
      </c>
      <c r="AD44" t="s">
        <v>45</v>
      </c>
      <c r="AE44">
        <v>38.621957000000002</v>
      </c>
      <c r="AF44">
        <v>-90.536890999999997</v>
      </c>
      <c r="AG44" t="b">
        <v>0</v>
      </c>
    </row>
    <row r="45" spans="1:33" x14ac:dyDescent="0.15">
      <c r="A45" t="s">
        <v>33</v>
      </c>
      <c r="B45" t="s">
        <v>34</v>
      </c>
      <c r="C45" t="s">
        <v>430</v>
      </c>
      <c r="D45" t="s">
        <v>66</v>
      </c>
      <c r="E45" t="s">
        <v>37</v>
      </c>
      <c r="F45">
        <v>63017</v>
      </c>
      <c r="G45">
        <v>349900</v>
      </c>
      <c r="H45">
        <v>4</v>
      </c>
      <c r="I45">
        <v>3</v>
      </c>
      <c r="J45" t="s">
        <v>309</v>
      </c>
      <c r="K45">
        <v>2250</v>
      </c>
      <c r="L45">
        <v>10890</v>
      </c>
      <c r="M45">
        <v>1984</v>
      </c>
      <c r="N45">
        <v>2</v>
      </c>
      <c r="O45" t="s">
        <v>39</v>
      </c>
      <c r="P45">
        <v>23</v>
      </c>
      <c r="Q45" t="s">
        <v>40</v>
      </c>
      <c r="R45" s="1">
        <v>42547</v>
      </c>
      <c r="S45" s="2">
        <v>0.54166666666666663</v>
      </c>
      <c r="T45" s="2">
        <v>0.625</v>
      </c>
      <c r="U45" s="1">
        <v>42544</v>
      </c>
      <c r="V45">
        <v>359900</v>
      </c>
      <c r="Y45" t="s">
        <v>431</v>
      </c>
      <c r="Z45" t="s">
        <v>42</v>
      </c>
      <c r="AA45">
        <v>16034524</v>
      </c>
      <c r="AB45" t="s">
        <v>432</v>
      </c>
      <c r="AC45" t="s">
        <v>44</v>
      </c>
      <c r="AD45" t="s">
        <v>45</v>
      </c>
      <c r="AE45">
        <v>38.657395999999999</v>
      </c>
      <c r="AF45">
        <v>-90.529458000000005</v>
      </c>
      <c r="AG45" t="b">
        <v>0</v>
      </c>
    </row>
    <row r="46" spans="1:33" x14ac:dyDescent="0.15">
      <c r="A46" t="s">
        <v>33</v>
      </c>
      <c r="B46" t="s">
        <v>34</v>
      </c>
      <c r="C46" t="s">
        <v>433</v>
      </c>
      <c r="D46" t="s">
        <v>66</v>
      </c>
      <c r="E46" t="s">
        <v>37</v>
      </c>
      <c r="F46">
        <v>63017</v>
      </c>
      <c r="G46">
        <v>387950</v>
      </c>
      <c r="H46">
        <v>5</v>
      </c>
      <c r="I46">
        <v>4</v>
      </c>
      <c r="J46" t="s">
        <v>309</v>
      </c>
      <c r="K46">
        <v>2410</v>
      </c>
      <c r="L46">
        <v>11761</v>
      </c>
      <c r="M46">
        <v>1985</v>
      </c>
      <c r="N46">
        <v>2</v>
      </c>
      <c r="O46" t="s">
        <v>39</v>
      </c>
      <c r="P46">
        <v>23</v>
      </c>
      <c r="Q46" t="s">
        <v>40</v>
      </c>
      <c r="U46" s="1">
        <v>42537</v>
      </c>
      <c r="V46">
        <v>399950</v>
      </c>
      <c r="Y46" t="s">
        <v>434</v>
      </c>
      <c r="Z46" t="s">
        <v>42</v>
      </c>
      <c r="AA46">
        <v>16038466</v>
      </c>
      <c r="AB46" t="s">
        <v>49</v>
      </c>
      <c r="AC46" t="s">
        <v>44</v>
      </c>
      <c r="AD46" t="s">
        <v>45</v>
      </c>
      <c r="AE46">
        <v>38.634791</v>
      </c>
      <c r="AF46">
        <v>-90.562871999999999</v>
      </c>
      <c r="AG46" t="b">
        <v>0</v>
      </c>
    </row>
    <row r="47" spans="1:33" x14ac:dyDescent="0.15">
      <c r="A47" t="s">
        <v>33</v>
      </c>
      <c r="B47" t="s">
        <v>34</v>
      </c>
      <c r="C47" t="s">
        <v>435</v>
      </c>
      <c r="D47" t="s">
        <v>66</v>
      </c>
      <c r="E47" t="s">
        <v>37</v>
      </c>
      <c r="F47">
        <v>63017</v>
      </c>
      <c r="G47">
        <v>529000</v>
      </c>
      <c r="H47">
        <v>4</v>
      </c>
      <c r="I47">
        <v>3</v>
      </c>
      <c r="J47" t="s">
        <v>309</v>
      </c>
      <c r="K47">
        <v>3101</v>
      </c>
      <c r="L47">
        <v>45302</v>
      </c>
      <c r="M47">
        <v>1963</v>
      </c>
      <c r="N47">
        <v>2</v>
      </c>
      <c r="O47" t="s">
        <v>39</v>
      </c>
      <c r="P47">
        <v>24</v>
      </c>
      <c r="Q47" t="s">
        <v>40</v>
      </c>
      <c r="R47" s="1">
        <v>42547</v>
      </c>
      <c r="S47" s="2">
        <v>0.58333333333333337</v>
      </c>
      <c r="T47" s="2">
        <v>0.66666666666666663</v>
      </c>
      <c r="V47">
        <v>529000</v>
      </c>
      <c r="Y47" t="s">
        <v>436</v>
      </c>
      <c r="Z47" t="s">
        <v>42</v>
      </c>
      <c r="AA47">
        <v>16031158</v>
      </c>
      <c r="AB47" t="s">
        <v>52</v>
      </c>
      <c r="AC47" t="s">
        <v>44</v>
      </c>
      <c r="AD47" t="s">
        <v>45</v>
      </c>
      <c r="AE47">
        <v>38.688110000000002</v>
      </c>
      <c r="AF47">
        <v>-90.509671999999995</v>
      </c>
      <c r="AG47" t="b">
        <v>0</v>
      </c>
    </row>
    <row r="48" spans="1:33" x14ac:dyDescent="0.15">
      <c r="A48" t="s">
        <v>33</v>
      </c>
      <c r="B48" t="s">
        <v>34</v>
      </c>
      <c r="C48" t="s">
        <v>437</v>
      </c>
      <c r="D48" t="s">
        <v>66</v>
      </c>
      <c r="E48" t="s">
        <v>37</v>
      </c>
      <c r="F48">
        <v>63017</v>
      </c>
      <c r="G48">
        <v>475000</v>
      </c>
      <c r="H48">
        <v>5</v>
      </c>
      <c r="I48">
        <v>6</v>
      </c>
      <c r="J48" t="s">
        <v>57</v>
      </c>
      <c r="K48">
        <v>3810</v>
      </c>
      <c r="L48">
        <v>14375</v>
      </c>
      <c r="M48">
        <v>1990</v>
      </c>
      <c r="N48">
        <v>2</v>
      </c>
      <c r="O48" t="s">
        <v>39</v>
      </c>
      <c r="P48">
        <v>24</v>
      </c>
      <c r="Q48" t="s">
        <v>40</v>
      </c>
      <c r="V48">
        <v>475000</v>
      </c>
      <c r="Y48" t="s">
        <v>438</v>
      </c>
      <c r="Z48" t="s">
        <v>42</v>
      </c>
      <c r="AA48">
        <v>16038090</v>
      </c>
      <c r="AB48" t="s">
        <v>59</v>
      </c>
      <c r="AC48" t="s">
        <v>44</v>
      </c>
      <c r="AD48" t="s">
        <v>45</v>
      </c>
      <c r="AE48">
        <v>38.620249999999999</v>
      </c>
      <c r="AF48">
        <v>-90.567203000000006</v>
      </c>
      <c r="AG48" t="b">
        <v>0</v>
      </c>
    </row>
    <row r="49" spans="1:33" x14ac:dyDescent="0.15">
      <c r="A49" t="s">
        <v>33</v>
      </c>
      <c r="B49" t="s">
        <v>34</v>
      </c>
      <c r="C49" t="s">
        <v>439</v>
      </c>
      <c r="D49" t="s">
        <v>290</v>
      </c>
      <c r="E49" t="s">
        <v>37</v>
      </c>
      <c r="F49">
        <v>63017</v>
      </c>
      <c r="G49">
        <v>800000</v>
      </c>
      <c r="H49">
        <v>5</v>
      </c>
      <c r="I49">
        <v>5</v>
      </c>
      <c r="J49" t="s">
        <v>47</v>
      </c>
      <c r="K49">
        <v>5248</v>
      </c>
      <c r="L49">
        <v>66647</v>
      </c>
      <c r="M49">
        <v>1950</v>
      </c>
      <c r="N49">
        <v>3</v>
      </c>
      <c r="O49" t="s">
        <v>39</v>
      </c>
      <c r="P49">
        <v>24</v>
      </c>
      <c r="Q49" t="s">
        <v>40</v>
      </c>
      <c r="V49">
        <v>800000</v>
      </c>
      <c r="Y49" t="s">
        <v>440</v>
      </c>
      <c r="Z49" t="s">
        <v>42</v>
      </c>
      <c r="AA49">
        <v>16037918</v>
      </c>
      <c r="AB49" t="s">
        <v>233</v>
      </c>
      <c r="AC49" t="s">
        <v>44</v>
      </c>
      <c r="AD49" t="s">
        <v>45</v>
      </c>
      <c r="AE49">
        <v>38.630209000000001</v>
      </c>
      <c r="AF49">
        <v>-90.491861999999998</v>
      </c>
      <c r="AG49" t="b">
        <v>0</v>
      </c>
    </row>
    <row r="50" spans="1:33" x14ac:dyDescent="0.15">
      <c r="A50" t="s">
        <v>33</v>
      </c>
      <c r="B50" t="s">
        <v>34</v>
      </c>
      <c r="C50" t="s">
        <v>441</v>
      </c>
      <c r="D50" t="s">
        <v>66</v>
      </c>
      <c r="E50" t="s">
        <v>37</v>
      </c>
      <c r="F50">
        <v>63017</v>
      </c>
      <c r="G50">
        <v>859900</v>
      </c>
      <c r="H50">
        <v>5</v>
      </c>
      <c r="I50">
        <v>6</v>
      </c>
      <c r="J50" t="s">
        <v>47</v>
      </c>
      <c r="K50">
        <v>2848</v>
      </c>
      <c r="L50">
        <v>37462</v>
      </c>
      <c r="M50">
        <v>1995</v>
      </c>
      <c r="N50">
        <v>3</v>
      </c>
      <c r="O50" t="s">
        <v>39</v>
      </c>
      <c r="P50">
        <v>28</v>
      </c>
      <c r="Q50" t="s">
        <v>40</v>
      </c>
      <c r="V50">
        <v>859900</v>
      </c>
      <c r="Y50" t="s">
        <v>442</v>
      </c>
      <c r="Z50" t="s">
        <v>42</v>
      </c>
      <c r="AA50">
        <v>16037235</v>
      </c>
      <c r="AB50" t="s">
        <v>145</v>
      </c>
      <c r="AC50" t="s">
        <v>44</v>
      </c>
      <c r="AD50" t="s">
        <v>45</v>
      </c>
      <c r="AE50">
        <v>38.627369999999999</v>
      </c>
      <c r="AF50">
        <v>-90.539074999999997</v>
      </c>
      <c r="AG50" t="b">
        <v>0</v>
      </c>
    </row>
    <row r="51" spans="1:33" x14ac:dyDescent="0.15">
      <c r="A51" t="s">
        <v>33</v>
      </c>
      <c r="B51" t="s">
        <v>34</v>
      </c>
      <c r="C51" t="s">
        <v>443</v>
      </c>
      <c r="D51" t="s">
        <v>290</v>
      </c>
      <c r="E51" t="s">
        <v>37</v>
      </c>
      <c r="F51">
        <v>63017</v>
      </c>
      <c r="G51">
        <v>634900</v>
      </c>
      <c r="H51">
        <v>4</v>
      </c>
      <c r="I51">
        <v>3</v>
      </c>
      <c r="J51" t="s">
        <v>47</v>
      </c>
      <c r="K51">
        <v>2997</v>
      </c>
      <c r="L51">
        <v>7841</v>
      </c>
      <c r="M51">
        <v>2015</v>
      </c>
      <c r="N51">
        <v>3</v>
      </c>
      <c r="O51" t="s">
        <v>39</v>
      </c>
      <c r="P51">
        <v>29</v>
      </c>
      <c r="Q51" t="s">
        <v>40</v>
      </c>
      <c r="V51">
        <v>634900</v>
      </c>
      <c r="W51" s="1">
        <v>41960</v>
      </c>
      <c r="X51">
        <v>604866</v>
      </c>
      <c r="Y51" t="s">
        <v>444</v>
      </c>
      <c r="Z51" t="s">
        <v>42</v>
      </c>
      <c r="AA51">
        <v>16037152</v>
      </c>
      <c r="AB51" t="s">
        <v>171</v>
      </c>
      <c r="AC51" t="s">
        <v>44</v>
      </c>
      <c r="AD51" t="s">
        <v>45</v>
      </c>
      <c r="AE51">
        <v>38.620829999999998</v>
      </c>
      <c r="AF51">
        <v>-90.520210399999996</v>
      </c>
      <c r="AG51" t="b">
        <v>0</v>
      </c>
    </row>
    <row r="52" spans="1:33" x14ac:dyDescent="0.15">
      <c r="A52" t="s">
        <v>33</v>
      </c>
      <c r="B52" t="s">
        <v>34</v>
      </c>
      <c r="C52" t="s">
        <v>445</v>
      </c>
      <c r="D52" t="s">
        <v>290</v>
      </c>
      <c r="E52" t="s">
        <v>37</v>
      </c>
      <c r="F52">
        <v>63017</v>
      </c>
      <c r="G52">
        <v>599000</v>
      </c>
      <c r="H52">
        <v>4</v>
      </c>
      <c r="I52">
        <v>3</v>
      </c>
      <c r="J52" t="s">
        <v>47</v>
      </c>
      <c r="K52">
        <v>3248</v>
      </c>
      <c r="L52">
        <v>7405</v>
      </c>
      <c r="M52">
        <v>2014</v>
      </c>
      <c r="N52">
        <v>3</v>
      </c>
      <c r="O52" t="s">
        <v>39</v>
      </c>
      <c r="P52">
        <v>29</v>
      </c>
      <c r="Q52" t="s">
        <v>40</v>
      </c>
      <c r="V52">
        <v>599000</v>
      </c>
      <c r="W52" s="1">
        <v>41908</v>
      </c>
      <c r="X52">
        <v>523583</v>
      </c>
      <c r="Y52" t="s">
        <v>446</v>
      </c>
      <c r="Z52" t="s">
        <v>42</v>
      </c>
      <c r="AA52">
        <v>16034647</v>
      </c>
      <c r="AB52" t="s">
        <v>59</v>
      </c>
      <c r="AC52" t="s">
        <v>44</v>
      </c>
      <c r="AD52" t="s">
        <v>45</v>
      </c>
      <c r="AE52">
        <v>38.620829999999998</v>
      </c>
      <c r="AF52">
        <v>-90.520210399999996</v>
      </c>
      <c r="AG52" t="b">
        <v>0</v>
      </c>
    </row>
    <row r="53" spans="1:33" x14ac:dyDescent="0.15">
      <c r="A53" t="s">
        <v>33</v>
      </c>
      <c r="B53" t="s">
        <v>34</v>
      </c>
      <c r="C53" t="s">
        <v>447</v>
      </c>
      <c r="D53" t="s">
        <v>66</v>
      </c>
      <c r="E53" t="s">
        <v>37</v>
      </c>
      <c r="F53">
        <v>63017</v>
      </c>
      <c r="G53">
        <v>679900</v>
      </c>
      <c r="H53">
        <v>4</v>
      </c>
      <c r="I53">
        <v>5</v>
      </c>
      <c r="J53" t="s">
        <v>309</v>
      </c>
      <c r="K53">
        <v>3852</v>
      </c>
      <c r="L53">
        <v>16117</v>
      </c>
      <c r="M53">
        <v>2000</v>
      </c>
      <c r="N53">
        <v>3</v>
      </c>
      <c r="O53" t="s">
        <v>39</v>
      </c>
      <c r="P53">
        <v>30</v>
      </c>
      <c r="Q53" t="s">
        <v>40</v>
      </c>
      <c r="R53" s="1">
        <v>42547</v>
      </c>
      <c r="S53" s="2">
        <v>0.54166666666666663</v>
      </c>
      <c r="T53" s="2">
        <v>0.625</v>
      </c>
      <c r="U53" s="1">
        <v>42544</v>
      </c>
      <c r="V53">
        <v>699900</v>
      </c>
      <c r="W53" s="1">
        <v>38580</v>
      </c>
      <c r="X53">
        <v>680000</v>
      </c>
      <c r="Y53" t="s">
        <v>448</v>
      </c>
      <c r="Z53" t="s">
        <v>42</v>
      </c>
      <c r="AA53">
        <v>16036643</v>
      </c>
      <c r="AB53" t="s">
        <v>49</v>
      </c>
      <c r="AC53" t="s">
        <v>44</v>
      </c>
      <c r="AD53" t="s">
        <v>45</v>
      </c>
      <c r="AE53">
        <v>38.659117000000002</v>
      </c>
      <c r="AF53">
        <v>-90.536204999999995</v>
      </c>
      <c r="AG53" t="b">
        <v>0</v>
      </c>
    </row>
    <row r="54" spans="1:33" x14ac:dyDescent="0.15">
      <c r="A54" t="s">
        <v>33</v>
      </c>
      <c r="B54" t="s">
        <v>34</v>
      </c>
      <c r="C54" t="s">
        <v>449</v>
      </c>
      <c r="D54" t="s">
        <v>66</v>
      </c>
      <c r="E54" t="s">
        <v>37</v>
      </c>
      <c r="F54">
        <v>63017</v>
      </c>
      <c r="G54">
        <v>444900</v>
      </c>
      <c r="H54">
        <v>4</v>
      </c>
      <c r="I54">
        <v>4</v>
      </c>
      <c r="J54" t="s">
        <v>309</v>
      </c>
      <c r="K54">
        <v>2754</v>
      </c>
      <c r="L54">
        <v>16814</v>
      </c>
      <c r="M54">
        <v>1975</v>
      </c>
      <c r="N54">
        <v>2</v>
      </c>
      <c r="O54" t="s">
        <v>39</v>
      </c>
      <c r="P54">
        <v>30</v>
      </c>
      <c r="Q54" t="s">
        <v>40</v>
      </c>
      <c r="R54" s="1">
        <v>42547</v>
      </c>
      <c r="S54" s="2">
        <v>0.54166666666666663</v>
      </c>
      <c r="T54" s="2">
        <v>0.625</v>
      </c>
      <c r="U54" s="1">
        <v>42538</v>
      </c>
      <c r="V54">
        <v>449900</v>
      </c>
      <c r="Y54" t="s">
        <v>450</v>
      </c>
      <c r="Z54" t="s">
        <v>42</v>
      </c>
      <c r="AA54">
        <v>16036409</v>
      </c>
      <c r="AB54" t="s">
        <v>49</v>
      </c>
      <c r="AC54" t="s">
        <v>44</v>
      </c>
      <c r="AD54" t="s">
        <v>45</v>
      </c>
      <c r="AE54">
        <v>38.638694999999998</v>
      </c>
      <c r="AF54">
        <v>-90.524600000000007</v>
      </c>
      <c r="AG54" t="b">
        <v>0</v>
      </c>
    </row>
    <row r="55" spans="1:33" x14ac:dyDescent="0.15">
      <c r="A55" t="s">
        <v>33</v>
      </c>
      <c r="B55" t="s">
        <v>34</v>
      </c>
      <c r="C55" t="s">
        <v>451</v>
      </c>
      <c r="D55" t="s">
        <v>66</v>
      </c>
      <c r="E55" t="s">
        <v>37</v>
      </c>
      <c r="F55">
        <v>63017</v>
      </c>
      <c r="G55">
        <v>849000</v>
      </c>
      <c r="H55">
        <v>4</v>
      </c>
      <c r="I55">
        <v>5</v>
      </c>
      <c r="J55" t="s">
        <v>47</v>
      </c>
      <c r="K55">
        <v>4298</v>
      </c>
      <c r="L55">
        <v>75794</v>
      </c>
      <c r="M55">
        <v>1975</v>
      </c>
      <c r="N55">
        <v>2</v>
      </c>
      <c r="O55" t="s">
        <v>39</v>
      </c>
      <c r="P55">
        <v>31</v>
      </c>
      <c r="Q55" t="s">
        <v>40</v>
      </c>
      <c r="V55">
        <v>849000</v>
      </c>
      <c r="Y55" t="s">
        <v>452</v>
      </c>
      <c r="Z55" t="s">
        <v>42</v>
      </c>
      <c r="AA55">
        <v>16028447</v>
      </c>
      <c r="AB55" t="s">
        <v>171</v>
      </c>
      <c r="AC55" t="s">
        <v>44</v>
      </c>
      <c r="AD55" t="s">
        <v>45</v>
      </c>
      <c r="AE55">
        <v>38.630577000000002</v>
      </c>
      <c r="AF55">
        <v>-90.497179000000003</v>
      </c>
      <c r="AG55" t="b">
        <v>0</v>
      </c>
    </row>
    <row r="56" spans="1:33" x14ac:dyDescent="0.15">
      <c r="A56" t="s">
        <v>33</v>
      </c>
      <c r="B56" t="s">
        <v>34</v>
      </c>
      <c r="C56" t="s">
        <v>453</v>
      </c>
      <c r="D56" t="s">
        <v>66</v>
      </c>
      <c r="E56" t="s">
        <v>37</v>
      </c>
      <c r="F56">
        <v>63017</v>
      </c>
      <c r="G56">
        <v>314900</v>
      </c>
      <c r="H56">
        <v>4</v>
      </c>
      <c r="I56">
        <v>3</v>
      </c>
      <c r="J56" t="s">
        <v>309</v>
      </c>
      <c r="K56">
        <v>2196</v>
      </c>
      <c r="L56">
        <v>10890</v>
      </c>
      <c r="M56">
        <v>1972</v>
      </c>
      <c r="N56">
        <v>2</v>
      </c>
      <c r="O56" t="s">
        <v>39</v>
      </c>
      <c r="P56">
        <v>31</v>
      </c>
      <c r="Q56" t="s">
        <v>40</v>
      </c>
      <c r="V56">
        <v>314900</v>
      </c>
      <c r="Y56" t="s">
        <v>454</v>
      </c>
      <c r="Z56" t="s">
        <v>42</v>
      </c>
      <c r="AA56">
        <v>16036077</v>
      </c>
      <c r="AB56" t="s">
        <v>323</v>
      </c>
      <c r="AC56" t="s">
        <v>44</v>
      </c>
      <c r="AD56" t="s">
        <v>45</v>
      </c>
      <c r="AE56">
        <v>38.639671</v>
      </c>
      <c r="AF56">
        <v>-90.559482000000003</v>
      </c>
      <c r="AG56" t="b">
        <v>0</v>
      </c>
    </row>
    <row r="57" spans="1:33" x14ac:dyDescent="0.15">
      <c r="A57" t="s">
        <v>33</v>
      </c>
      <c r="B57" t="s">
        <v>34</v>
      </c>
      <c r="C57" t="s">
        <v>455</v>
      </c>
      <c r="D57" t="s">
        <v>66</v>
      </c>
      <c r="E57" t="s">
        <v>37</v>
      </c>
      <c r="F57">
        <v>63017</v>
      </c>
      <c r="G57">
        <v>749900</v>
      </c>
      <c r="H57">
        <v>4</v>
      </c>
      <c r="I57">
        <v>7</v>
      </c>
      <c r="J57" t="s">
        <v>47</v>
      </c>
      <c r="K57">
        <v>3932</v>
      </c>
      <c r="L57">
        <v>73181</v>
      </c>
      <c r="M57">
        <v>1990</v>
      </c>
      <c r="N57">
        <v>2</v>
      </c>
      <c r="O57" t="s">
        <v>39</v>
      </c>
      <c r="P57">
        <v>32</v>
      </c>
      <c r="Q57" t="s">
        <v>40</v>
      </c>
      <c r="U57" s="1">
        <v>42541</v>
      </c>
      <c r="V57">
        <v>799900</v>
      </c>
      <c r="Y57" t="s">
        <v>456</v>
      </c>
      <c r="Z57" t="s">
        <v>42</v>
      </c>
      <c r="AA57">
        <v>16035691</v>
      </c>
      <c r="AB57" t="s">
        <v>68</v>
      </c>
      <c r="AC57" t="s">
        <v>44</v>
      </c>
      <c r="AD57" t="s">
        <v>45</v>
      </c>
      <c r="AE57">
        <v>38.618453000000002</v>
      </c>
      <c r="AF57">
        <v>-90.546401000000003</v>
      </c>
      <c r="AG57" t="b">
        <v>0</v>
      </c>
    </row>
    <row r="58" spans="1:33" x14ac:dyDescent="0.15">
      <c r="A58" t="s">
        <v>33</v>
      </c>
      <c r="B58" t="s">
        <v>34</v>
      </c>
      <c r="C58" t="s">
        <v>460</v>
      </c>
      <c r="D58" t="s">
        <v>66</v>
      </c>
      <c r="E58" t="s">
        <v>37</v>
      </c>
      <c r="F58">
        <v>63017</v>
      </c>
      <c r="G58">
        <v>310000</v>
      </c>
      <c r="H58">
        <v>3</v>
      </c>
      <c r="I58">
        <v>3</v>
      </c>
      <c r="J58" t="s">
        <v>47</v>
      </c>
      <c r="K58">
        <v>1640</v>
      </c>
      <c r="L58">
        <v>12763</v>
      </c>
      <c r="M58">
        <v>1972</v>
      </c>
      <c r="N58">
        <v>2</v>
      </c>
      <c r="O58" t="s">
        <v>39</v>
      </c>
      <c r="P58">
        <v>37</v>
      </c>
      <c r="Q58" t="s">
        <v>40</v>
      </c>
      <c r="U58" s="1">
        <v>42537</v>
      </c>
      <c r="V58">
        <v>320000</v>
      </c>
      <c r="W58" s="1">
        <v>41879</v>
      </c>
      <c r="X58">
        <v>255000</v>
      </c>
      <c r="Y58" t="s">
        <v>461</v>
      </c>
      <c r="Z58" t="s">
        <v>42</v>
      </c>
      <c r="AA58">
        <v>16031451</v>
      </c>
      <c r="AB58" t="s">
        <v>238</v>
      </c>
      <c r="AC58" t="s">
        <v>44</v>
      </c>
      <c r="AD58" t="s">
        <v>45</v>
      </c>
      <c r="AE58">
        <v>38.628549</v>
      </c>
      <c r="AF58">
        <v>-90.554940999999999</v>
      </c>
      <c r="AG58" t="b">
        <v>0</v>
      </c>
    </row>
    <row r="59" spans="1:33" x14ac:dyDescent="0.15">
      <c r="A59" t="s">
        <v>33</v>
      </c>
      <c r="B59" t="s">
        <v>34</v>
      </c>
      <c r="C59" t="s">
        <v>462</v>
      </c>
      <c r="D59" t="s">
        <v>290</v>
      </c>
      <c r="E59" t="s">
        <v>37</v>
      </c>
      <c r="F59">
        <v>63017</v>
      </c>
      <c r="G59">
        <v>575000</v>
      </c>
      <c r="H59">
        <v>4</v>
      </c>
      <c r="I59">
        <v>4</v>
      </c>
      <c r="J59" t="s">
        <v>47</v>
      </c>
      <c r="K59">
        <v>2930</v>
      </c>
      <c r="L59">
        <v>31712</v>
      </c>
      <c r="M59">
        <v>1968</v>
      </c>
      <c r="N59">
        <v>2</v>
      </c>
      <c r="O59" t="s">
        <v>39</v>
      </c>
      <c r="P59">
        <v>37</v>
      </c>
      <c r="Q59" t="s">
        <v>40</v>
      </c>
      <c r="U59" s="1">
        <v>42543</v>
      </c>
      <c r="V59">
        <v>615000</v>
      </c>
      <c r="Y59" t="s">
        <v>463</v>
      </c>
      <c r="Z59" t="s">
        <v>42</v>
      </c>
      <c r="AA59">
        <v>16028877</v>
      </c>
      <c r="AB59" t="s">
        <v>43</v>
      </c>
      <c r="AC59" t="s">
        <v>44</v>
      </c>
      <c r="AD59" t="s">
        <v>45</v>
      </c>
      <c r="AE59">
        <v>38.633713999999998</v>
      </c>
      <c r="AF59">
        <v>-90.503870000000006</v>
      </c>
      <c r="AG59" t="b">
        <v>0</v>
      </c>
    </row>
    <row r="60" spans="1:33" x14ac:dyDescent="0.15">
      <c r="A60" t="s">
        <v>33</v>
      </c>
      <c r="B60" t="s">
        <v>34</v>
      </c>
      <c r="C60" t="s">
        <v>464</v>
      </c>
      <c r="D60" t="s">
        <v>66</v>
      </c>
      <c r="E60" t="s">
        <v>37</v>
      </c>
      <c r="F60">
        <v>63017</v>
      </c>
      <c r="G60">
        <v>575000</v>
      </c>
      <c r="H60">
        <v>4</v>
      </c>
      <c r="I60">
        <v>4</v>
      </c>
      <c r="J60" t="s">
        <v>309</v>
      </c>
      <c r="K60">
        <v>3509</v>
      </c>
      <c r="L60">
        <v>17860</v>
      </c>
      <c r="M60">
        <v>1989</v>
      </c>
      <c r="N60">
        <v>3</v>
      </c>
      <c r="O60" t="s">
        <v>39</v>
      </c>
      <c r="P60">
        <v>37</v>
      </c>
      <c r="Q60" t="s">
        <v>40</v>
      </c>
      <c r="V60">
        <v>575000</v>
      </c>
      <c r="Y60" t="s">
        <v>465</v>
      </c>
      <c r="Z60" t="s">
        <v>42</v>
      </c>
      <c r="AA60">
        <v>16027353</v>
      </c>
      <c r="AB60" t="s">
        <v>49</v>
      </c>
      <c r="AC60" t="s">
        <v>44</v>
      </c>
      <c r="AD60" t="s">
        <v>45</v>
      </c>
      <c r="AE60">
        <v>38.632008900000002</v>
      </c>
      <c r="AF60">
        <v>-90.532619999999994</v>
      </c>
      <c r="AG60" t="b">
        <v>0</v>
      </c>
    </row>
    <row r="61" spans="1:33" x14ac:dyDescent="0.15">
      <c r="A61" t="s">
        <v>33</v>
      </c>
      <c r="B61" t="s">
        <v>34</v>
      </c>
      <c r="C61" t="s">
        <v>466</v>
      </c>
      <c r="D61" t="s">
        <v>66</v>
      </c>
      <c r="E61" t="s">
        <v>37</v>
      </c>
      <c r="F61">
        <v>63017</v>
      </c>
      <c r="G61">
        <v>369900</v>
      </c>
      <c r="H61">
        <v>4</v>
      </c>
      <c r="I61">
        <v>3</v>
      </c>
      <c r="J61" t="s">
        <v>47</v>
      </c>
      <c r="K61">
        <v>2398</v>
      </c>
      <c r="L61">
        <v>21127</v>
      </c>
      <c r="M61">
        <v>1977</v>
      </c>
      <c r="N61">
        <v>2</v>
      </c>
      <c r="O61" t="s">
        <v>39</v>
      </c>
      <c r="P61">
        <v>37</v>
      </c>
      <c r="Q61" t="s">
        <v>40</v>
      </c>
      <c r="U61" s="1">
        <v>42538</v>
      </c>
      <c r="V61">
        <v>379900</v>
      </c>
      <c r="Y61" t="s">
        <v>467</v>
      </c>
      <c r="Z61" t="s">
        <v>42</v>
      </c>
      <c r="AA61">
        <v>16034128</v>
      </c>
      <c r="AB61" t="s">
        <v>52</v>
      </c>
      <c r="AC61" t="s">
        <v>44</v>
      </c>
      <c r="AD61" t="s">
        <v>45</v>
      </c>
      <c r="AE61">
        <v>38.623275</v>
      </c>
      <c r="AF61">
        <v>-90.547821999999996</v>
      </c>
      <c r="AG61" t="b">
        <v>0</v>
      </c>
    </row>
    <row r="62" spans="1:33" x14ac:dyDescent="0.15">
      <c r="A62" t="s">
        <v>33</v>
      </c>
      <c r="B62" t="s">
        <v>34</v>
      </c>
      <c r="C62" t="s">
        <v>468</v>
      </c>
      <c r="D62" t="s">
        <v>66</v>
      </c>
      <c r="E62" t="s">
        <v>37</v>
      </c>
      <c r="F62">
        <v>63017</v>
      </c>
      <c r="G62">
        <v>1699000</v>
      </c>
      <c r="H62">
        <v>4</v>
      </c>
      <c r="I62">
        <v>7</v>
      </c>
      <c r="J62" t="s">
        <v>309</v>
      </c>
      <c r="K62">
        <v>5384</v>
      </c>
      <c r="L62">
        <v>59634</v>
      </c>
      <c r="M62">
        <v>2006</v>
      </c>
      <c r="N62">
        <v>7</v>
      </c>
      <c r="O62" t="s">
        <v>39</v>
      </c>
      <c r="P62">
        <v>38</v>
      </c>
      <c r="Q62" t="s">
        <v>40</v>
      </c>
      <c r="U62" s="1">
        <v>42544</v>
      </c>
      <c r="V62">
        <v>1775000</v>
      </c>
      <c r="Y62" t="s">
        <v>469</v>
      </c>
      <c r="Z62" t="s">
        <v>42</v>
      </c>
      <c r="AA62">
        <v>16032498</v>
      </c>
      <c r="AB62" t="s">
        <v>102</v>
      </c>
      <c r="AC62" t="s">
        <v>44</v>
      </c>
      <c r="AD62" t="s">
        <v>45</v>
      </c>
      <c r="AE62">
        <v>38.646236000000002</v>
      </c>
      <c r="AF62">
        <v>-90.545951000000002</v>
      </c>
      <c r="AG62" t="b">
        <v>0</v>
      </c>
    </row>
    <row r="63" spans="1:33" x14ac:dyDescent="0.15">
      <c r="A63" t="s">
        <v>33</v>
      </c>
      <c r="B63" t="s">
        <v>34</v>
      </c>
      <c r="C63" t="s">
        <v>470</v>
      </c>
      <c r="D63" t="s">
        <v>66</v>
      </c>
      <c r="E63" t="s">
        <v>37</v>
      </c>
      <c r="F63">
        <v>63017</v>
      </c>
      <c r="G63">
        <v>429900</v>
      </c>
      <c r="H63">
        <v>4</v>
      </c>
      <c r="I63">
        <v>3</v>
      </c>
      <c r="J63" t="s">
        <v>47</v>
      </c>
      <c r="K63">
        <v>1792</v>
      </c>
      <c r="L63">
        <v>2614</v>
      </c>
      <c r="M63">
        <v>2002</v>
      </c>
      <c r="N63">
        <v>2</v>
      </c>
      <c r="O63" t="s">
        <v>39</v>
      </c>
      <c r="P63">
        <v>38</v>
      </c>
      <c r="Q63" t="s">
        <v>40</v>
      </c>
      <c r="U63" s="1">
        <v>42543</v>
      </c>
      <c r="V63">
        <v>450000</v>
      </c>
      <c r="W63" s="1">
        <v>41432</v>
      </c>
      <c r="X63">
        <v>291000</v>
      </c>
      <c r="Y63" t="s">
        <v>471</v>
      </c>
      <c r="Z63" t="s">
        <v>42</v>
      </c>
      <c r="AA63">
        <v>16033322</v>
      </c>
      <c r="AB63" t="s">
        <v>226</v>
      </c>
      <c r="AC63" t="s">
        <v>44</v>
      </c>
      <c r="AD63" t="s">
        <v>45</v>
      </c>
      <c r="AE63">
        <v>38.618699900000003</v>
      </c>
      <c r="AF63">
        <v>-90.537752999999995</v>
      </c>
      <c r="AG63" t="b">
        <v>0</v>
      </c>
    </row>
    <row r="64" spans="1:33" x14ac:dyDescent="0.15">
      <c r="A64" t="s">
        <v>33</v>
      </c>
      <c r="B64" t="s">
        <v>34</v>
      </c>
      <c r="C64" t="s">
        <v>472</v>
      </c>
      <c r="D64" t="s">
        <v>66</v>
      </c>
      <c r="E64" t="s">
        <v>37</v>
      </c>
      <c r="F64">
        <v>63017</v>
      </c>
      <c r="G64">
        <v>459000</v>
      </c>
      <c r="H64">
        <v>4</v>
      </c>
      <c r="I64">
        <v>3</v>
      </c>
      <c r="J64" t="s">
        <v>309</v>
      </c>
      <c r="K64">
        <v>3108</v>
      </c>
      <c r="L64">
        <v>12981</v>
      </c>
      <c r="M64">
        <v>1984</v>
      </c>
      <c r="N64">
        <v>2</v>
      </c>
      <c r="O64" t="s">
        <v>39</v>
      </c>
      <c r="P64">
        <v>38</v>
      </c>
      <c r="Q64" t="s">
        <v>40</v>
      </c>
      <c r="V64">
        <v>459000</v>
      </c>
      <c r="W64" s="1">
        <v>38631</v>
      </c>
      <c r="X64">
        <v>333000</v>
      </c>
      <c r="Y64" t="s">
        <v>473</v>
      </c>
      <c r="Z64" t="s">
        <v>42</v>
      </c>
      <c r="AA64">
        <v>16033840</v>
      </c>
      <c r="AB64" t="s">
        <v>474</v>
      </c>
      <c r="AC64" t="s">
        <v>44</v>
      </c>
      <c r="AD64" t="s">
        <v>45</v>
      </c>
      <c r="AE64">
        <v>38.645314900000002</v>
      </c>
      <c r="AF64">
        <v>-90.543682000000004</v>
      </c>
      <c r="AG64" t="b">
        <v>0</v>
      </c>
    </row>
    <row r="65" spans="1:33" x14ac:dyDescent="0.15">
      <c r="A65" t="s">
        <v>33</v>
      </c>
      <c r="B65" t="s">
        <v>34</v>
      </c>
      <c r="C65" t="s">
        <v>477</v>
      </c>
      <c r="D65" t="s">
        <v>66</v>
      </c>
      <c r="E65" t="s">
        <v>37</v>
      </c>
      <c r="F65">
        <v>63017</v>
      </c>
      <c r="G65">
        <v>369900</v>
      </c>
      <c r="H65">
        <v>4</v>
      </c>
      <c r="I65">
        <v>3</v>
      </c>
      <c r="J65" t="s">
        <v>309</v>
      </c>
      <c r="K65">
        <v>2488</v>
      </c>
      <c r="L65">
        <v>16074</v>
      </c>
      <c r="M65">
        <v>1977</v>
      </c>
      <c r="N65">
        <v>2</v>
      </c>
      <c r="O65" t="s">
        <v>39</v>
      </c>
      <c r="P65">
        <v>40</v>
      </c>
      <c r="Q65" t="s">
        <v>40</v>
      </c>
      <c r="R65" s="1">
        <v>42547</v>
      </c>
      <c r="S65" s="2">
        <v>0.58333333333333337</v>
      </c>
      <c r="T65" s="2">
        <v>0.66666666666666663</v>
      </c>
      <c r="U65" s="1">
        <v>42543</v>
      </c>
      <c r="V65">
        <v>394500</v>
      </c>
      <c r="Y65" t="s">
        <v>478</v>
      </c>
      <c r="Z65" t="s">
        <v>42</v>
      </c>
      <c r="AA65">
        <v>16033625</v>
      </c>
      <c r="AB65" t="s">
        <v>160</v>
      </c>
      <c r="AC65" t="s">
        <v>44</v>
      </c>
      <c r="AD65" t="s">
        <v>45</v>
      </c>
      <c r="AE65">
        <v>38.633986999999998</v>
      </c>
      <c r="AF65">
        <v>-90.557754000000003</v>
      </c>
      <c r="AG65" t="b">
        <v>0</v>
      </c>
    </row>
    <row r="66" spans="1:33" x14ac:dyDescent="0.15">
      <c r="A66" t="s">
        <v>33</v>
      </c>
      <c r="B66" t="s">
        <v>34</v>
      </c>
      <c r="C66" t="s">
        <v>479</v>
      </c>
      <c r="D66" t="s">
        <v>66</v>
      </c>
      <c r="E66" t="s">
        <v>37</v>
      </c>
      <c r="F66">
        <v>63017</v>
      </c>
      <c r="G66">
        <v>549900</v>
      </c>
      <c r="H66">
        <v>5</v>
      </c>
      <c r="I66">
        <v>4</v>
      </c>
      <c r="J66" t="s">
        <v>47</v>
      </c>
      <c r="K66">
        <v>3180</v>
      </c>
      <c r="L66">
        <v>13939</v>
      </c>
      <c r="M66">
        <v>1990</v>
      </c>
      <c r="N66">
        <v>3</v>
      </c>
      <c r="O66" t="s">
        <v>39</v>
      </c>
      <c r="P66">
        <v>40</v>
      </c>
      <c r="Q66" t="s">
        <v>40</v>
      </c>
      <c r="V66">
        <v>549900</v>
      </c>
      <c r="Y66" t="s">
        <v>480</v>
      </c>
      <c r="Z66" t="s">
        <v>42</v>
      </c>
      <c r="AA66">
        <v>16033619</v>
      </c>
      <c r="AB66" t="s">
        <v>68</v>
      </c>
      <c r="AC66" t="s">
        <v>44</v>
      </c>
      <c r="AD66" t="s">
        <v>45</v>
      </c>
      <c r="AE66">
        <v>38.622425</v>
      </c>
      <c r="AF66">
        <v>-90.530558999999997</v>
      </c>
      <c r="AG66" t="b">
        <v>0</v>
      </c>
    </row>
    <row r="67" spans="1:33" x14ac:dyDescent="0.15">
      <c r="A67" t="s">
        <v>33</v>
      </c>
      <c r="B67" t="s">
        <v>34</v>
      </c>
      <c r="C67" t="s">
        <v>481</v>
      </c>
      <c r="D67" t="s">
        <v>66</v>
      </c>
      <c r="E67" t="s">
        <v>37</v>
      </c>
      <c r="F67">
        <v>63017</v>
      </c>
      <c r="G67">
        <v>609000</v>
      </c>
      <c r="H67">
        <v>4</v>
      </c>
      <c r="I67">
        <v>4</v>
      </c>
      <c r="J67" t="s">
        <v>57</v>
      </c>
      <c r="K67">
        <v>3356</v>
      </c>
      <c r="L67">
        <v>35719</v>
      </c>
      <c r="M67">
        <v>1977</v>
      </c>
      <c r="N67">
        <v>2</v>
      </c>
      <c r="O67" t="s">
        <v>39</v>
      </c>
      <c r="P67">
        <v>42</v>
      </c>
      <c r="Q67" t="s">
        <v>40</v>
      </c>
      <c r="U67" s="1">
        <v>42528</v>
      </c>
      <c r="V67">
        <v>629000</v>
      </c>
      <c r="Y67" t="s">
        <v>482</v>
      </c>
      <c r="Z67" t="s">
        <v>42</v>
      </c>
      <c r="AA67">
        <v>16033137</v>
      </c>
      <c r="AB67" t="s">
        <v>111</v>
      </c>
      <c r="AC67" t="s">
        <v>44</v>
      </c>
      <c r="AD67" t="s">
        <v>45</v>
      </c>
      <c r="AE67">
        <v>38.610042</v>
      </c>
      <c r="AF67">
        <v>-90.576499999999996</v>
      </c>
      <c r="AG67" t="b">
        <v>0</v>
      </c>
    </row>
    <row r="68" spans="1:33" x14ac:dyDescent="0.15">
      <c r="A68" t="s">
        <v>33</v>
      </c>
      <c r="B68" t="s">
        <v>34</v>
      </c>
      <c r="C68" t="s">
        <v>485</v>
      </c>
      <c r="D68" t="s">
        <v>66</v>
      </c>
      <c r="E68" t="s">
        <v>37</v>
      </c>
      <c r="F68">
        <v>63017</v>
      </c>
      <c r="G68">
        <v>339000</v>
      </c>
      <c r="H68">
        <v>4</v>
      </c>
      <c r="I68">
        <v>3</v>
      </c>
      <c r="J68" t="s">
        <v>309</v>
      </c>
      <c r="K68">
        <v>2796</v>
      </c>
      <c r="L68">
        <v>15246</v>
      </c>
      <c r="M68">
        <v>1979</v>
      </c>
      <c r="N68">
        <v>2</v>
      </c>
      <c r="O68" t="s">
        <v>39</v>
      </c>
      <c r="P68">
        <v>43</v>
      </c>
      <c r="Q68" t="s">
        <v>40</v>
      </c>
      <c r="U68" s="1">
        <v>42543</v>
      </c>
      <c r="V68">
        <v>349000</v>
      </c>
      <c r="Y68" t="s">
        <v>486</v>
      </c>
      <c r="Z68" t="s">
        <v>42</v>
      </c>
      <c r="AA68">
        <v>16023996</v>
      </c>
      <c r="AB68" t="s">
        <v>59</v>
      </c>
      <c r="AC68" t="s">
        <v>44</v>
      </c>
      <c r="AD68" t="s">
        <v>45</v>
      </c>
      <c r="AE68">
        <v>38.646591999999998</v>
      </c>
      <c r="AF68">
        <v>-90.538770999999997</v>
      </c>
      <c r="AG68" t="b">
        <v>0</v>
      </c>
    </row>
    <row r="69" spans="1:33" x14ac:dyDescent="0.15">
      <c r="A69" t="s">
        <v>33</v>
      </c>
      <c r="B69" t="s">
        <v>34</v>
      </c>
      <c r="C69" t="s">
        <v>487</v>
      </c>
      <c r="D69" t="s">
        <v>66</v>
      </c>
      <c r="E69" t="s">
        <v>37</v>
      </c>
      <c r="F69">
        <v>63017</v>
      </c>
      <c r="G69">
        <v>774900</v>
      </c>
      <c r="H69">
        <v>4</v>
      </c>
      <c r="I69">
        <v>6</v>
      </c>
      <c r="J69" t="s">
        <v>47</v>
      </c>
      <c r="K69">
        <v>3703</v>
      </c>
      <c r="L69">
        <v>22651</v>
      </c>
      <c r="N69">
        <v>3</v>
      </c>
      <c r="O69" t="s">
        <v>39</v>
      </c>
      <c r="P69">
        <v>43</v>
      </c>
      <c r="Q69" t="s">
        <v>40</v>
      </c>
      <c r="U69" s="1">
        <v>42527</v>
      </c>
      <c r="V69">
        <v>787900</v>
      </c>
      <c r="Y69" t="s">
        <v>488</v>
      </c>
      <c r="Z69" t="s">
        <v>42</v>
      </c>
      <c r="AA69">
        <v>16026875</v>
      </c>
      <c r="AB69" t="s">
        <v>345</v>
      </c>
      <c r="AC69" t="s">
        <v>44</v>
      </c>
      <c r="AD69" t="s">
        <v>45</v>
      </c>
      <c r="AE69">
        <v>38.628909</v>
      </c>
      <c r="AF69">
        <v>-90.541820000000001</v>
      </c>
      <c r="AG69" t="b">
        <v>0</v>
      </c>
    </row>
    <row r="70" spans="1:33" x14ac:dyDescent="0.15">
      <c r="A70" t="s">
        <v>33</v>
      </c>
      <c r="B70" t="s">
        <v>34</v>
      </c>
      <c r="C70" t="s">
        <v>489</v>
      </c>
      <c r="D70" t="s">
        <v>66</v>
      </c>
      <c r="E70" t="s">
        <v>37</v>
      </c>
      <c r="F70">
        <v>63017</v>
      </c>
      <c r="G70">
        <v>479900</v>
      </c>
      <c r="H70">
        <v>4</v>
      </c>
      <c r="I70">
        <v>4</v>
      </c>
      <c r="J70" t="s">
        <v>309</v>
      </c>
      <c r="K70">
        <v>3110</v>
      </c>
      <c r="L70">
        <v>22695</v>
      </c>
      <c r="M70">
        <v>1978</v>
      </c>
      <c r="N70">
        <v>2</v>
      </c>
      <c r="O70" t="s">
        <v>39</v>
      </c>
      <c r="P70">
        <v>43</v>
      </c>
      <c r="Q70" t="s">
        <v>40</v>
      </c>
      <c r="U70" s="1">
        <v>42529</v>
      </c>
      <c r="V70">
        <v>499900</v>
      </c>
      <c r="W70" s="1">
        <v>42299</v>
      </c>
      <c r="X70">
        <v>265000</v>
      </c>
      <c r="Y70" t="s">
        <v>490</v>
      </c>
      <c r="Z70" t="s">
        <v>42</v>
      </c>
      <c r="AA70">
        <v>16033085</v>
      </c>
      <c r="AB70" t="s">
        <v>52</v>
      </c>
      <c r="AC70" t="s">
        <v>44</v>
      </c>
      <c r="AD70" t="s">
        <v>45</v>
      </c>
      <c r="AE70">
        <v>38.666358000000002</v>
      </c>
      <c r="AF70">
        <v>-90.522790999999998</v>
      </c>
      <c r="AG70" t="b">
        <v>0</v>
      </c>
    </row>
    <row r="71" spans="1:33" x14ac:dyDescent="0.15">
      <c r="A71" t="s">
        <v>33</v>
      </c>
      <c r="B71" t="s">
        <v>34</v>
      </c>
      <c r="C71" t="s">
        <v>491</v>
      </c>
      <c r="D71" t="s">
        <v>66</v>
      </c>
      <c r="E71" t="s">
        <v>37</v>
      </c>
      <c r="F71">
        <v>63017</v>
      </c>
      <c r="G71">
        <v>285000</v>
      </c>
      <c r="H71">
        <v>4</v>
      </c>
      <c r="I71">
        <v>3</v>
      </c>
      <c r="J71" t="s">
        <v>309</v>
      </c>
      <c r="K71">
        <v>1842</v>
      </c>
      <c r="L71">
        <v>19863</v>
      </c>
      <c r="M71">
        <v>1969</v>
      </c>
      <c r="N71">
        <v>2</v>
      </c>
      <c r="O71" t="s">
        <v>39</v>
      </c>
      <c r="P71">
        <v>43</v>
      </c>
      <c r="Q71" t="s">
        <v>40</v>
      </c>
      <c r="U71" s="1">
        <v>42535</v>
      </c>
      <c r="V71">
        <v>319900</v>
      </c>
      <c r="Y71" t="s">
        <v>492</v>
      </c>
      <c r="Z71" t="s">
        <v>42</v>
      </c>
      <c r="AA71">
        <v>16032386</v>
      </c>
      <c r="AB71" t="s">
        <v>49</v>
      </c>
      <c r="AC71" t="s">
        <v>44</v>
      </c>
      <c r="AD71" t="s">
        <v>45</v>
      </c>
      <c r="AE71">
        <v>38.668494000000003</v>
      </c>
      <c r="AF71">
        <v>-90.5333799</v>
      </c>
      <c r="AG71" t="b">
        <v>0</v>
      </c>
    </row>
    <row r="72" spans="1:33" x14ac:dyDescent="0.15">
      <c r="A72" t="s">
        <v>33</v>
      </c>
      <c r="B72" t="s">
        <v>34</v>
      </c>
      <c r="C72" t="s">
        <v>493</v>
      </c>
      <c r="D72" t="s">
        <v>66</v>
      </c>
      <c r="E72" t="s">
        <v>37</v>
      </c>
      <c r="F72">
        <v>63017</v>
      </c>
      <c r="G72">
        <v>575000</v>
      </c>
      <c r="H72">
        <v>4</v>
      </c>
      <c r="I72">
        <v>4</v>
      </c>
      <c r="J72" t="s">
        <v>309</v>
      </c>
      <c r="K72">
        <v>4534</v>
      </c>
      <c r="L72">
        <v>10454</v>
      </c>
      <c r="M72">
        <v>1999</v>
      </c>
      <c r="N72">
        <v>3</v>
      </c>
      <c r="O72" t="s">
        <v>39</v>
      </c>
      <c r="P72">
        <v>43</v>
      </c>
      <c r="Q72" t="s">
        <v>40</v>
      </c>
      <c r="R72" s="1">
        <v>42547</v>
      </c>
      <c r="S72" s="2">
        <v>0.54166666666666663</v>
      </c>
      <c r="T72" s="2">
        <v>0.625</v>
      </c>
      <c r="U72" s="1">
        <v>42514</v>
      </c>
      <c r="V72">
        <v>584719</v>
      </c>
      <c r="Y72" t="s">
        <v>494</v>
      </c>
      <c r="Z72" t="s">
        <v>42</v>
      </c>
      <c r="AA72">
        <v>16032305</v>
      </c>
      <c r="AB72" t="s">
        <v>49</v>
      </c>
      <c r="AC72" t="s">
        <v>44</v>
      </c>
      <c r="AD72" t="s">
        <v>45</v>
      </c>
      <c r="AE72">
        <v>38.662256900000003</v>
      </c>
      <c r="AF72">
        <v>-90.534503999999998</v>
      </c>
      <c r="AG72" t="b">
        <v>0</v>
      </c>
    </row>
    <row r="73" spans="1:33" x14ac:dyDescent="0.15">
      <c r="A73" t="s">
        <v>33</v>
      </c>
      <c r="B73" t="s">
        <v>34</v>
      </c>
      <c r="C73" t="s">
        <v>495</v>
      </c>
      <c r="D73" t="s">
        <v>66</v>
      </c>
      <c r="E73" t="s">
        <v>37</v>
      </c>
      <c r="F73">
        <v>63017</v>
      </c>
      <c r="G73">
        <v>459000</v>
      </c>
      <c r="H73">
        <v>4</v>
      </c>
      <c r="I73">
        <v>4</v>
      </c>
      <c r="J73" t="s">
        <v>309</v>
      </c>
      <c r="K73">
        <v>2283</v>
      </c>
      <c r="L73">
        <v>18295</v>
      </c>
      <c r="M73">
        <v>1984</v>
      </c>
      <c r="N73">
        <v>5</v>
      </c>
      <c r="O73" t="s">
        <v>39</v>
      </c>
      <c r="P73">
        <v>44</v>
      </c>
      <c r="Q73" t="s">
        <v>40</v>
      </c>
      <c r="R73" s="1">
        <v>42547</v>
      </c>
      <c r="S73" s="2">
        <v>0.54166666666666663</v>
      </c>
      <c r="T73" s="2">
        <v>0.625</v>
      </c>
      <c r="U73" s="1">
        <v>42544</v>
      </c>
      <c r="V73">
        <v>489900</v>
      </c>
      <c r="Y73" t="s">
        <v>496</v>
      </c>
      <c r="Z73" t="s">
        <v>42</v>
      </c>
      <c r="AA73">
        <v>16032309</v>
      </c>
      <c r="AB73" t="s">
        <v>68</v>
      </c>
      <c r="AC73" t="s">
        <v>44</v>
      </c>
      <c r="AD73" t="s">
        <v>45</v>
      </c>
      <c r="AE73">
        <v>38.635751900000002</v>
      </c>
      <c r="AF73">
        <v>-90.564226000000005</v>
      </c>
      <c r="AG73" t="b">
        <v>0</v>
      </c>
    </row>
    <row r="74" spans="1:33" x14ac:dyDescent="0.15">
      <c r="A74" t="s">
        <v>33</v>
      </c>
      <c r="B74" t="s">
        <v>34</v>
      </c>
      <c r="C74" t="s">
        <v>497</v>
      </c>
      <c r="D74" t="s">
        <v>66</v>
      </c>
      <c r="E74" t="s">
        <v>37</v>
      </c>
      <c r="F74">
        <v>63017</v>
      </c>
      <c r="G74">
        <v>395000</v>
      </c>
      <c r="H74">
        <v>4</v>
      </c>
      <c r="I74">
        <v>4</v>
      </c>
      <c r="J74" t="s">
        <v>309</v>
      </c>
      <c r="K74">
        <v>2722</v>
      </c>
      <c r="L74">
        <v>15682</v>
      </c>
      <c r="M74">
        <v>1983</v>
      </c>
      <c r="N74">
        <v>2</v>
      </c>
      <c r="O74" t="s">
        <v>39</v>
      </c>
      <c r="P74">
        <v>45</v>
      </c>
      <c r="Q74" t="s">
        <v>40</v>
      </c>
      <c r="U74" s="1">
        <v>42535</v>
      </c>
      <c r="V74">
        <v>419500</v>
      </c>
      <c r="Y74" t="s">
        <v>498</v>
      </c>
      <c r="Z74" t="s">
        <v>42</v>
      </c>
      <c r="AA74">
        <v>16032588</v>
      </c>
      <c r="AB74" t="s">
        <v>49</v>
      </c>
      <c r="AC74" t="s">
        <v>44</v>
      </c>
      <c r="AD74" t="s">
        <v>45</v>
      </c>
      <c r="AE74">
        <v>38.646942000000003</v>
      </c>
      <c r="AF74">
        <v>-90.542553999999996</v>
      </c>
      <c r="AG74" t="b">
        <v>0</v>
      </c>
    </row>
    <row r="75" spans="1:33" x14ac:dyDescent="0.15">
      <c r="A75" t="s">
        <v>33</v>
      </c>
      <c r="B75" t="s">
        <v>34</v>
      </c>
      <c r="C75" t="s">
        <v>499</v>
      </c>
      <c r="D75" t="s">
        <v>290</v>
      </c>
      <c r="E75" t="s">
        <v>37</v>
      </c>
      <c r="F75">
        <v>63017</v>
      </c>
      <c r="G75">
        <v>599900</v>
      </c>
      <c r="H75">
        <v>4</v>
      </c>
      <c r="I75">
        <v>4</v>
      </c>
      <c r="J75" t="s">
        <v>47</v>
      </c>
      <c r="K75">
        <v>2687</v>
      </c>
      <c r="L75">
        <v>7492</v>
      </c>
      <c r="M75">
        <v>2015</v>
      </c>
      <c r="N75">
        <v>3</v>
      </c>
      <c r="O75" t="s">
        <v>39</v>
      </c>
      <c r="P75">
        <v>45</v>
      </c>
      <c r="Q75" t="s">
        <v>40</v>
      </c>
      <c r="U75" s="1">
        <v>42535</v>
      </c>
      <c r="V75">
        <v>624900</v>
      </c>
      <c r="Y75" t="s">
        <v>500</v>
      </c>
      <c r="Z75" t="s">
        <v>42</v>
      </c>
      <c r="AA75">
        <v>16028736</v>
      </c>
      <c r="AB75" t="s">
        <v>501</v>
      </c>
      <c r="AC75" t="s">
        <v>44</v>
      </c>
      <c r="AD75" t="s">
        <v>45</v>
      </c>
      <c r="AE75">
        <v>38.620829999999998</v>
      </c>
      <c r="AF75">
        <v>-90.520210399999996</v>
      </c>
      <c r="AG75" t="b">
        <v>0</v>
      </c>
    </row>
    <row r="76" spans="1:33" x14ac:dyDescent="0.15">
      <c r="A76" t="s">
        <v>33</v>
      </c>
      <c r="B76" t="s">
        <v>34</v>
      </c>
      <c r="C76" t="s">
        <v>502</v>
      </c>
      <c r="D76" t="s">
        <v>66</v>
      </c>
      <c r="E76" t="s">
        <v>37</v>
      </c>
      <c r="F76">
        <v>63017</v>
      </c>
      <c r="G76">
        <v>1725000</v>
      </c>
      <c r="H76">
        <v>5</v>
      </c>
      <c r="I76">
        <v>6</v>
      </c>
      <c r="J76" t="s">
        <v>47</v>
      </c>
      <c r="K76">
        <v>6512</v>
      </c>
      <c r="L76">
        <v>52272</v>
      </c>
      <c r="M76">
        <v>1991</v>
      </c>
      <c r="N76">
        <v>3</v>
      </c>
      <c r="O76" t="s">
        <v>39</v>
      </c>
      <c r="P76">
        <v>46</v>
      </c>
      <c r="Q76" t="s">
        <v>40</v>
      </c>
      <c r="V76">
        <v>1725000</v>
      </c>
      <c r="Y76" t="s">
        <v>503</v>
      </c>
      <c r="Z76" t="s">
        <v>42</v>
      </c>
      <c r="AA76">
        <v>16030762</v>
      </c>
      <c r="AB76" t="s">
        <v>504</v>
      </c>
      <c r="AC76" t="s">
        <v>44</v>
      </c>
      <c r="AD76" t="s">
        <v>45</v>
      </c>
      <c r="AE76">
        <v>38.634779000000002</v>
      </c>
      <c r="AF76">
        <v>-90.496825000000001</v>
      </c>
      <c r="AG76" t="b">
        <v>0</v>
      </c>
    </row>
    <row r="77" spans="1:33" x14ac:dyDescent="0.15">
      <c r="A77" t="s">
        <v>33</v>
      </c>
      <c r="B77" t="s">
        <v>34</v>
      </c>
      <c r="C77" t="s">
        <v>507</v>
      </c>
      <c r="D77" t="s">
        <v>66</v>
      </c>
      <c r="E77" t="s">
        <v>37</v>
      </c>
      <c r="F77">
        <v>63017</v>
      </c>
      <c r="G77">
        <v>434900</v>
      </c>
      <c r="H77">
        <v>5</v>
      </c>
      <c r="I77">
        <v>4</v>
      </c>
      <c r="J77" t="s">
        <v>57</v>
      </c>
      <c r="K77">
        <v>3057</v>
      </c>
      <c r="L77">
        <v>14462</v>
      </c>
      <c r="M77">
        <v>1978</v>
      </c>
      <c r="N77">
        <v>2</v>
      </c>
      <c r="O77" t="s">
        <v>39</v>
      </c>
      <c r="P77">
        <v>47</v>
      </c>
      <c r="Q77" t="s">
        <v>40</v>
      </c>
      <c r="U77" s="1">
        <v>42543</v>
      </c>
      <c r="V77">
        <v>475000</v>
      </c>
      <c r="Y77" t="s">
        <v>508</v>
      </c>
      <c r="Z77" t="s">
        <v>42</v>
      </c>
      <c r="AA77">
        <v>16031656</v>
      </c>
      <c r="AB77" t="s">
        <v>68</v>
      </c>
      <c r="AC77" t="s">
        <v>44</v>
      </c>
      <c r="AD77" t="s">
        <v>45</v>
      </c>
      <c r="AE77">
        <v>38.629528000000001</v>
      </c>
      <c r="AF77">
        <v>-90.568990999999997</v>
      </c>
      <c r="AG77" t="b">
        <v>0</v>
      </c>
    </row>
    <row r="78" spans="1:33" x14ac:dyDescent="0.15">
      <c r="A78" t="s">
        <v>33</v>
      </c>
      <c r="B78" t="s">
        <v>34</v>
      </c>
      <c r="C78" t="s">
        <v>509</v>
      </c>
      <c r="D78" t="s">
        <v>66</v>
      </c>
      <c r="E78" t="s">
        <v>37</v>
      </c>
      <c r="F78">
        <v>63017</v>
      </c>
      <c r="G78">
        <v>999999</v>
      </c>
      <c r="H78">
        <v>4</v>
      </c>
      <c r="I78">
        <v>5</v>
      </c>
      <c r="J78" t="s">
        <v>309</v>
      </c>
      <c r="L78">
        <v>175982</v>
      </c>
      <c r="M78">
        <v>1964</v>
      </c>
      <c r="N78">
        <v>2</v>
      </c>
      <c r="O78" t="s">
        <v>39</v>
      </c>
      <c r="P78">
        <v>48</v>
      </c>
      <c r="Q78" t="s">
        <v>40</v>
      </c>
      <c r="U78" s="1">
        <v>42509</v>
      </c>
      <c r="V78">
        <v>1100000</v>
      </c>
      <c r="Y78" t="s">
        <v>510</v>
      </c>
      <c r="Z78" t="s">
        <v>42</v>
      </c>
      <c r="AA78">
        <v>16031402</v>
      </c>
      <c r="AB78" t="s">
        <v>373</v>
      </c>
      <c r="AC78" t="s">
        <v>44</v>
      </c>
      <c r="AD78" t="s">
        <v>45</v>
      </c>
      <c r="AE78">
        <v>38.664304999999999</v>
      </c>
      <c r="AF78">
        <v>-90.552076999999997</v>
      </c>
      <c r="AG78" t="b">
        <v>0</v>
      </c>
    </row>
    <row r="79" spans="1:33" x14ac:dyDescent="0.15">
      <c r="A79" t="s">
        <v>33</v>
      </c>
      <c r="B79" t="s">
        <v>34</v>
      </c>
      <c r="C79" t="s">
        <v>511</v>
      </c>
      <c r="D79" t="s">
        <v>290</v>
      </c>
      <c r="E79" t="s">
        <v>37</v>
      </c>
      <c r="F79">
        <v>63017</v>
      </c>
      <c r="G79">
        <v>1999999</v>
      </c>
      <c r="H79">
        <v>0</v>
      </c>
      <c r="J79" t="s">
        <v>47</v>
      </c>
      <c r="L79">
        <v>100188</v>
      </c>
      <c r="N79">
        <v>4</v>
      </c>
      <c r="P79">
        <v>50</v>
      </c>
      <c r="Q79" t="s">
        <v>40</v>
      </c>
      <c r="V79">
        <v>1999999</v>
      </c>
      <c r="W79" s="1">
        <v>42440</v>
      </c>
      <c r="X79">
        <v>730000</v>
      </c>
      <c r="Y79" t="s">
        <v>512</v>
      </c>
      <c r="Z79" t="s">
        <v>42</v>
      </c>
      <c r="AA79">
        <v>16024429</v>
      </c>
      <c r="AB79" t="s">
        <v>64</v>
      </c>
      <c r="AC79" t="s">
        <v>44</v>
      </c>
      <c r="AD79" t="s">
        <v>45</v>
      </c>
      <c r="AE79">
        <v>38.628166999999998</v>
      </c>
      <c r="AF79">
        <v>-90.498921899999999</v>
      </c>
      <c r="AG79" t="b">
        <v>0</v>
      </c>
    </row>
    <row r="80" spans="1:33" x14ac:dyDescent="0.15">
      <c r="A80" t="s">
        <v>33</v>
      </c>
      <c r="B80" t="s">
        <v>34</v>
      </c>
      <c r="C80" t="s">
        <v>515</v>
      </c>
      <c r="D80" t="s">
        <v>66</v>
      </c>
      <c r="E80" t="s">
        <v>37</v>
      </c>
      <c r="F80">
        <v>63017</v>
      </c>
      <c r="G80">
        <v>374900</v>
      </c>
      <c r="H80">
        <v>4</v>
      </c>
      <c r="I80">
        <v>4</v>
      </c>
      <c r="J80" t="s">
        <v>309</v>
      </c>
      <c r="K80">
        <v>2538</v>
      </c>
      <c r="L80">
        <v>13199</v>
      </c>
      <c r="M80">
        <v>1978</v>
      </c>
      <c r="N80">
        <v>2</v>
      </c>
      <c r="O80" t="s">
        <v>39</v>
      </c>
      <c r="P80">
        <v>54</v>
      </c>
      <c r="Q80" t="s">
        <v>40</v>
      </c>
      <c r="R80" s="1">
        <v>42547</v>
      </c>
      <c r="S80" s="2">
        <v>0.54166666666666663</v>
      </c>
      <c r="T80" s="2">
        <v>0.625</v>
      </c>
      <c r="U80" s="1">
        <v>42524</v>
      </c>
      <c r="V80">
        <v>377500</v>
      </c>
      <c r="Y80" t="s">
        <v>516</v>
      </c>
      <c r="Z80" t="s">
        <v>42</v>
      </c>
      <c r="AA80">
        <v>16027875</v>
      </c>
      <c r="AB80" t="s">
        <v>323</v>
      </c>
      <c r="AC80" t="s">
        <v>44</v>
      </c>
      <c r="AD80" t="s">
        <v>45</v>
      </c>
      <c r="AE80">
        <v>38.634194000000001</v>
      </c>
      <c r="AF80">
        <v>-90.555636000000007</v>
      </c>
      <c r="AG80" t="b">
        <v>0</v>
      </c>
    </row>
    <row r="81" spans="1:33" x14ac:dyDescent="0.15">
      <c r="A81" t="s">
        <v>33</v>
      </c>
      <c r="B81" t="s">
        <v>34</v>
      </c>
      <c r="C81" t="s">
        <v>517</v>
      </c>
      <c r="D81" t="s">
        <v>66</v>
      </c>
      <c r="E81" t="s">
        <v>37</v>
      </c>
      <c r="F81">
        <v>63017</v>
      </c>
      <c r="G81">
        <v>579000</v>
      </c>
      <c r="H81">
        <v>4</v>
      </c>
      <c r="I81">
        <v>5</v>
      </c>
      <c r="J81" t="s">
        <v>57</v>
      </c>
      <c r="K81">
        <v>3282</v>
      </c>
      <c r="L81">
        <v>14810</v>
      </c>
      <c r="M81">
        <v>1993</v>
      </c>
      <c r="N81">
        <v>3</v>
      </c>
      <c r="O81" t="s">
        <v>39</v>
      </c>
      <c r="P81">
        <v>54</v>
      </c>
      <c r="Q81" t="s">
        <v>40</v>
      </c>
      <c r="V81">
        <v>579000</v>
      </c>
      <c r="Y81" t="s">
        <v>518</v>
      </c>
      <c r="Z81" t="s">
        <v>42</v>
      </c>
      <c r="AA81">
        <v>16027629</v>
      </c>
      <c r="AB81" t="s">
        <v>49</v>
      </c>
      <c r="AC81" t="s">
        <v>44</v>
      </c>
      <c r="AD81" t="s">
        <v>45</v>
      </c>
      <c r="AE81">
        <v>38.621285</v>
      </c>
      <c r="AF81">
        <v>-90.573339000000004</v>
      </c>
      <c r="AG81" t="b">
        <v>0</v>
      </c>
    </row>
    <row r="82" spans="1:33" x14ac:dyDescent="0.15">
      <c r="A82" t="s">
        <v>33</v>
      </c>
      <c r="B82" t="s">
        <v>34</v>
      </c>
      <c r="C82" t="s">
        <v>521</v>
      </c>
      <c r="D82" t="s">
        <v>66</v>
      </c>
      <c r="E82" t="s">
        <v>37</v>
      </c>
      <c r="F82">
        <v>63017</v>
      </c>
      <c r="G82">
        <v>587000</v>
      </c>
      <c r="H82">
        <v>4</v>
      </c>
      <c r="I82">
        <v>4</v>
      </c>
      <c r="J82" t="s">
        <v>309</v>
      </c>
      <c r="K82">
        <v>2990</v>
      </c>
      <c r="L82">
        <v>17424</v>
      </c>
      <c r="M82">
        <v>1987</v>
      </c>
      <c r="N82">
        <v>3</v>
      </c>
      <c r="O82" t="s">
        <v>39</v>
      </c>
      <c r="P82">
        <v>56</v>
      </c>
      <c r="Q82" t="s">
        <v>40</v>
      </c>
      <c r="U82" s="1">
        <v>42542</v>
      </c>
      <c r="V82">
        <v>595000</v>
      </c>
      <c r="W82" s="1">
        <v>39713</v>
      </c>
      <c r="X82">
        <v>425000</v>
      </c>
      <c r="Y82" t="s">
        <v>522</v>
      </c>
      <c r="Z82" t="s">
        <v>42</v>
      </c>
      <c r="AA82">
        <v>16024598</v>
      </c>
      <c r="AB82" t="s">
        <v>52</v>
      </c>
      <c r="AC82" t="s">
        <v>44</v>
      </c>
      <c r="AD82" t="s">
        <v>45</v>
      </c>
      <c r="AE82">
        <v>38.631439</v>
      </c>
      <c r="AF82">
        <v>-90.530940999999999</v>
      </c>
      <c r="AG82" t="b">
        <v>0</v>
      </c>
    </row>
    <row r="83" spans="1:33" x14ac:dyDescent="0.15">
      <c r="A83" t="s">
        <v>33</v>
      </c>
      <c r="B83" t="s">
        <v>34</v>
      </c>
      <c r="C83" t="s">
        <v>525</v>
      </c>
      <c r="D83" t="s">
        <v>66</v>
      </c>
      <c r="E83" t="s">
        <v>37</v>
      </c>
      <c r="F83">
        <v>63017</v>
      </c>
      <c r="G83">
        <v>425000</v>
      </c>
      <c r="H83">
        <v>4</v>
      </c>
      <c r="I83">
        <v>3</v>
      </c>
      <c r="J83" t="s">
        <v>309</v>
      </c>
      <c r="K83">
        <v>2834</v>
      </c>
      <c r="L83">
        <v>13155</v>
      </c>
      <c r="M83">
        <v>1979</v>
      </c>
      <c r="N83">
        <v>2</v>
      </c>
      <c r="O83" t="s">
        <v>39</v>
      </c>
      <c r="P83">
        <v>57</v>
      </c>
      <c r="Q83" t="s">
        <v>40</v>
      </c>
      <c r="U83" s="1">
        <v>42514</v>
      </c>
      <c r="V83">
        <v>435000</v>
      </c>
      <c r="Y83" t="s">
        <v>526</v>
      </c>
      <c r="Z83" t="s">
        <v>42</v>
      </c>
      <c r="AA83">
        <v>16028643</v>
      </c>
      <c r="AB83" t="s">
        <v>49</v>
      </c>
      <c r="AC83" t="s">
        <v>44</v>
      </c>
      <c r="AD83" t="s">
        <v>45</v>
      </c>
      <c r="AE83">
        <v>38.678648000000003</v>
      </c>
      <c r="AF83">
        <v>-90.519524000000004</v>
      </c>
      <c r="AG83" t="b">
        <v>0</v>
      </c>
    </row>
    <row r="84" spans="1:33" x14ac:dyDescent="0.15">
      <c r="A84" t="s">
        <v>33</v>
      </c>
      <c r="B84" t="s">
        <v>34</v>
      </c>
      <c r="C84" t="s">
        <v>527</v>
      </c>
      <c r="D84" t="s">
        <v>66</v>
      </c>
      <c r="E84" t="s">
        <v>37</v>
      </c>
      <c r="F84">
        <v>63017</v>
      </c>
      <c r="G84">
        <v>400000</v>
      </c>
      <c r="H84">
        <v>4</v>
      </c>
      <c r="I84">
        <v>3</v>
      </c>
      <c r="J84" t="s">
        <v>57</v>
      </c>
      <c r="K84">
        <v>2544</v>
      </c>
      <c r="L84">
        <v>13939</v>
      </c>
      <c r="M84">
        <v>1984</v>
      </c>
      <c r="N84">
        <v>2</v>
      </c>
      <c r="O84" t="s">
        <v>39</v>
      </c>
      <c r="P84">
        <v>58</v>
      </c>
      <c r="Q84" t="s">
        <v>40</v>
      </c>
      <c r="V84">
        <v>399000</v>
      </c>
      <c r="Y84" t="s">
        <v>528</v>
      </c>
      <c r="Z84" t="s">
        <v>42</v>
      </c>
      <c r="AA84">
        <v>16028594</v>
      </c>
      <c r="AB84" t="s">
        <v>49</v>
      </c>
      <c r="AC84" t="s">
        <v>44</v>
      </c>
      <c r="AD84" t="s">
        <v>45</v>
      </c>
      <c r="AE84">
        <v>38.625931999999999</v>
      </c>
      <c r="AF84">
        <v>-90.568451899999999</v>
      </c>
      <c r="AG84" t="b">
        <v>0</v>
      </c>
    </row>
    <row r="85" spans="1:33" x14ac:dyDescent="0.15">
      <c r="A85" t="s">
        <v>33</v>
      </c>
      <c r="B85" t="s">
        <v>34</v>
      </c>
      <c r="C85" t="s">
        <v>529</v>
      </c>
      <c r="D85" t="s">
        <v>66</v>
      </c>
      <c r="E85" t="s">
        <v>37</v>
      </c>
      <c r="F85">
        <v>63017</v>
      </c>
      <c r="G85">
        <v>560000</v>
      </c>
      <c r="H85">
        <v>4</v>
      </c>
      <c r="I85">
        <v>6</v>
      </c>
      <c r="J85" t="s">
        <v>57</v>
      </c>
      <c r="K85">
        <v>3316</v>
      </c>
      <c r="L85">
        <v>10890</v>
      </c>
      <c r="M85">
        <v>1999</v>
      </c>
      <c r="N85">
        <v>3</v>
      </c>
      <c r="O85" t="s">
        <v>39</v>
      </c>
      <c r="P85">
        <v>59</v>
      </c>
      <c r="Q85" t="s">
        <v>40</v>
      </c>
      <c r="U85" s="1">
        <v>42513</v>
      </c>
      <c r="V85">
        <v>579900</v>
      </c>
      <c r="Y85" t="s">
        <v>530</v>
      </c>
      <c r="Z85" t="s">
        <v>42</v>
      </c>
      <c r="AA85">
        <v>16028478</v>
      </c>
      <c r="AB85" t="s">
        <v>68</v>
      </c>
      <c r="AC85" t="s">
        <v>44</v>
      </c>
      <c r="AD85" t="s">
        <v>45</v>
      </c>
      <c r="AE85">
        <v>38.621715000000002</v>
      </c>
      <c r="AF85">
        <v>-90.568201000000002</v>
      </c>
      <c r="AG85" t="b">
        <v>0</v>
      </c>
    </row>
    <row r="86" spans="1:33" x14ac:dyDescent="0.15">
      <c r="A86" t="s">
        <v>33</v>
      </c>
      <c r="B86" t="s">
        <v>34</v>
      </c>
      <c r="C86" t="s">
        <v>533</v>
      </c>
      <c r="D86" t="s">
        <v>66</v>
      </c>
      <c r="E86" t="s">
        <v>37</v>
      </c>
      <c r="F86">
        <v>63017</v>
      </c>
      <c r="G86">
        <v>524900</v>
      </c>
      <c r="H86">
        <v>4</v>
      </c>
      <c r="I86">
        <v>5</v>
      </c>
      <c r="J86" t="s">
        <v>309</v>
      </c>
      <c r="K86">
        <v>2950</v>
      </c>
      <c r="L86">
        <v>16988</v>
      </c>
      <c r="M86">
        <v>1983</v>
      </c>
      <c r="N86">
        <v>2</v>
      </c>
      <c r="O86" t="s">
        <v>39</v>
      </c>
      <c r="P86">
        <v>59</v>
      </c>
      <c r="Q86" t="s">
        <v>40</v>
      </c>
      <c r="U86" s="1">
        <v>42530</v>
      </c>
      <c r="V86">
        <v>549900</v>
      </c>
      <c r="Y86" t="s">
        <v>534</v>
      </c>
      <c r="Z86" t="s">
        <v>42</v>
      </c>
      <c r="AA86">
        <v>15067295</v>
      </c>
      <c r="AB86" t="s">
        <v>49</v>
      </c>
      <c r="AC86" t="s">
        <v>44</v>
      </c>
      <c r="AD86" t="s">
        <v>45</v>
      </c>
      <c r="AE86">
        <v>38.648076000000003</v>
      </c>
      <c r="AF86">
        <v>-90.517995999999997</v>
      </c>
      <c r="AG86" t="b">
        <v>0</v>
      </c>
    </row>
    <row r="87" spans="1:33" x14ac:dyDescent="0.15">
      <c r="A87" t="s">
        <v>33</v>
      </c>
      <c r="B87" t="s">
        <v>34</v>
      </c>
      <c r="C87" t="s">
        <v>535</v>
      </c>
      <c r="D87" t="s">
        <v>66</v>
      </c>
      <c r="E87" t="s">
        <v>37</v>
      </c>
      <c r="F87">
        <v>63017</v>
      </c>
      <c r="G87">
        <v>419000</v>
      </c>
      <c r="H87">
        <v>4</v>
      </c>
      <c r="I87">
        <v>3</v>
      </c>
      <c r="J87" t="s">
        <v>309</v>
      </c>
      <c r="K87">
        <v>2242</v>
      </c>
      <c r="L87">
        <v>14375</v>
      </c>
      <c r="M87">
        <v>1967</v>
      </c>
      <c r="N87">
        <v>2</v>
      </c>
      <c r="O87" t="s">
        <v>39</v>
      </c>
      <c r="P87">
        <v>60</v>
      </c>
      <c r="Q87" t="s">
        <v>40</v>
      </c>
      <c r="V87">
        <v>419000</v>
      </c>
      <c r="Y87" t="s">
        <v>536</v>
      </c>
      <c r="Z87" t="s">
        <v>42</v>
      </c>
      <c r="AA87">
        <v>16028082</v>
      </c>
      <c r="AB87" t="s">
        <v>68</v>
      </c>
      <c r="AC87" t="s">
        <v>44</v>
      </c>
      <c r="AD87" t="s">
        <v>45</v>
      </c>
      <c r="AE87">
        <v>38.674562999999999</v>
      </c>
      <c r="AF87">
        <v>-90.510610999999997</v>
      </c>
      <c r="AG87" t="b">
        <v>0</v>
      </c>
    </row>
    <row r="88" spans="1:33" x14ac:dyDescent="0.15">
      <c r="A88" t="s">
        <v>33</v>
      </c>
      <c r="B88" t="s">
        <v>34</v>
      </c>
      <c r="C88" t="s">
        <v>537</v>
      </c>
      <c r="D88" t="s">
        <v>66</v>
      </c>
      <c r="E88" t="s">
        <v>37</v>
      </c>
      <c r="F88">
        <v>63017</v>
      </c>
      <c r="G88">
        <v>284500</v>
      </c>
      <c r="H88">
        <v>4</v>
      </c>
      <c r="I88">
        <v>3</v>
      </c>
      <c r="J88" t="s">
        <v>57</v>
      </c>
      <c r="K88">
        <v>1872</v>
      </c>
      <c r="L88">
        <v>8146</v>
      </c>
      <c r="M88">
        <v>1974</v>
      </c>
      <c r="N88">
        <v>4</v>
      </c>
      <c r="O88" t="s">
        <v>39</v>
      </c>
      <c r="P88">
        <v>60</v>
      </c>
      <c r="Q88" t="s">
        <v>40</v>
      </c>
      <c r="U88" s="1">
        <v>42541</v>
      </c>
      <c r="V88">
        <v>300000</v>
      </c>
      <c r="Y88" t="s">
        <v>538</v>
      </c>
      <c r="Z88" t="s">
        <v>42</v>
      </c>
      <c r="AA88">
        <v>16025522</v>
      </c>
      <c r="AB88" t="s">
        <v>160</v>
      </c>
      <c r="AC88" t="s">
        <v>44</v>
      </c>
      <c r="AD88" t="s">
        <v>45</v>
      </c>
      <c r="AE88">
        <v>38.618780000000001</v>
      </c>
      <c r="AF88">
        <v>-90.572246000000007</v>
      </c>
      <c r="AG88" t="b">
        <v>0</v>
      </c>
    </row>
    <row r="89" spans="1:33" x14ac:dyDescent="0.15">
      <c r="A89" t="s">
        <v>33</v>
      </c>
      <c r="B89" t="s">
        <v>34</v>
      </c>
      <c r="C89" t="s">
        <v>542</v>
      </c>
      <c r="D89" t="s">
        <v>66</v>
      </c>
      <c r="E89" t="s">
        <v>37</v>
      </c>
      <c r="F89">
        <v>63017</v>
      </c>
      <c r="G89">
        <v>518000</v>
      </c>
      <c r="H89">
        <v>4</v>
      </c>
      <c r="I89">
        <v>3</v>
      </c>
      <c r="J89" t="s">
        <v>309</v>
      </c>
      <c r="K89">
        <v>3498</v>
      </c>
      <c r="L89">
        <v>12197</v>
      </c>
      <c r="M89">
        <v>2000</v>
      </c>
      <c r="N89">
        <v>3</v>
      </c>
      <c r="O89" t="s">
        <v>39</v>
      </c>
      <c r="P89">
        <v>64</v>
      </c>
      <c r="Q89" t="s">
        <v>40</v>
      </c>
      <c r="U89" s="1">
        <v>42522</v>
      </c>
      <c r="V89">
        <v>549000</v>
      </c>
      <c r="Y89" t="s">
        <v>543</v>
      </c>
      <c r="Z89" t="s">
        <v>42</v>
      </c>
      <c r="AA89">
        <v>16018845</v>
      </c>
      <c r="AB89" t="s">
        <v>355</v>
      </c>
      <c r="AC89" t="s">
        <v>44</v>
      </c>
      <c r="AD89" t="s">
        <v>45</v>
      </c>
      <c r="AE89">
        <v>38.661009999999997</v>
      </c>
      <c r="AF89">
        <v>-90.541048000000004</v>
      </c>
      <c r="AG89" t="b">
        <v>0</v>
      </c>
    </row>
    <row r="90" spans="1:33" x14ac:dyDescent="0.15">
      <c r="A90" t="s">
        <v>33</v>
      </c>
      <c r="B90" t="s">
        <v>34</v>
      </c>
      <c r="C90" t="s">
        <v>544</v>
      </c>
      <c r="D90" t="s">
        <v>290</v>
      </c>
      <c r="E90" t="s">
        <v>37</v>
      </c>
      <c r="F90">
        <v>63017</v>
      </c>
      <c r="G90">
        <v>738000</v>
      </c>
      <c r="H90">
        <v>5</v>
      </c>
      <c r="I90">
        <v>5</v>
      </c>
      <c r="J90" t="s">
        <v>47</v>
      </c>
      <c r="K90">
        <v>4110</v>
      </c>
      <c r="L90">
        <v>18295</v>
      </c>
      <c r="M90">
        <v>1998</v>
      </c>
      <c r="N90">
        <v>3</v>
      </c>
      <c r="O90" t="s">
        <v>39</v>
      </c>
      <c r="P90">
        <v>64</v>
      </c>
      <c r="Q90" t="s">
        <v>40</v>
      </c>
      <c r="R90" s="1">
        <v>42547</v>
      </c>
      <c r="S90" s="2">
        <v>0.54166666666666663</v>
      </c>
      <c r="T90" s="2">
        <v>0.625</v>
      </c>
      <c r="U90" s="1">
        <v>42522</v>
      </c>
      <c r="V90">
        <v>758000</v>
      </c>
      <c r="Y90" t="s">
        <v>545</v>
      </c>
      <c r="Z90" t="s">
        <v>42</v>
      </c>
      <c r="AA90">
        <v>16025887</v>
      </c>
      <c r="AB90" t="s">
        <v>49</v>
      </c>
      <c r="AC90" t="s">
        <v>44</v>
      </c>
      <c r="AD90" t="s">
        <v>45</v>
      </c>
      <c r="AE90">
        <v>38.634639999999997</v>
      </c>
      <c r="AF90">
        <v>-90.518500000000003</v>
      </c>
      <c r="AG90" t="b">
        <v>0</v>
      </c>
    </row>
    <row r="91" spans="1:33" x14ac:dyDescent="0.15">
      <c r="A91" t="s">
        <v>33</v>
      </c>
      <c r="B91" t="s">
        <v>34</v>
      </c>
      <c r="C91" t="s">
        <v>549</v>
      </c>
      <c r="D91" t="s">
        <v>66</v>
      </c>
      <c r="E91" t="s">
        <v>37</v>
      </c>
      <c r="F91">
        <v>63017</v>
      </c>
      <c r="G91">
        <v>789000</v>
      </c>
      <c r="H91">
        <v>5</v>
      </c>
      <c r="I91">
        <v>6</v>
      </c>
      <c r="J91" t="s">
        <v>47</v>
      </c>
      <c r="K91">
        <v>4451</v>
      </c>
      <c r="L91">
        <v>21344</v>
      </c>
      <c r="M91">
        <v>1993</v>
      </c>
      <c r="N91">
        <v>3</v>
      </c>
      <c r="O91" t="s">
        <v>39</v>
      </c>
      <c r="P91">
        <v>71</v>
      </c>
      <c r="Q91" t="s">
        <v>40</v>
      </c>
      <c r="U91" s="1">
        <v>42517</v>
      </c>
      <c r="V91">
        <v>819000</v>
      </c>
      <c r="Y91" t="s">
        <v>550</v>
      </c>
      <c r="Z91" t="s">
        <v>42</v>
      </c>
      <c r="AA91">
        <v>16025380</v>
      </c>
      <c r="AB91" t="s">
        <v>49</v>
      </c>
      <c r="AC91" t="s">
        <v>44</v>
      </c>
      <c r="AD91" t="s">
        <v>45</v>
      </c>
      <c r="AE91">
        <v>38.627401900000002</v>
      </c>
      <c r="AF91">
        <v>-90.532820999999998</v>
      </c>
      <c r="AG91" t="b">
        <v>0</v>
      </c>
    </row>
    <row r="92" spans="1:33" x14ac:dyDescent="0.15">
      <c r="A92" t="s">
        <v>33</v>
      </c>
      <c r="B92" t="s">
        <v>34</v>
      </c>
      <c r="C92" t="s">
        <v>551</v>
      </c>
      <c r="D92" t="s">
        <v>66</v>
      </c>
      <c r="E92" t="s">
        <v>37</v>
      </c>
      <c r="F92">
        <v>63017</v>
      </c>
      <c r="G92">
        <v>1149000</v>
      </c>
      <c r="H92">
        <v>5</v>
      </c>
      <c r="I92">
        <v>6</v>
      </c>
      <c r="J92" t="s">
        <v>309</v>
      </c>
      <c r="K92">
        <v>6014</v>
      </c>
      <c r="L92">
        <v>230868</v>
      </c>
      <c r="M92">
        <v>1976</v>
      </c>
      <c r="N92">
        <v>3</v>
      </c>
      <c r="O92" t="s">
        <v>39</v>
      </c>
      <c r="P92">
        <v>71</v>
      </c>
      <c r="Q92" t="s">
        <v>40</v>
      </c>
      <c r="V92">
        <v>1149000</v>
      </c>
      <c r="Y92" t="s">
        <v>552</v>
      </c>
      <c r="Z92" t="s">
        <v>42</v>
      </c>
      <c r="AA92">
        <v>16025182</v>
      </c>
      <c r="AB92" t="s">
        <v>553</v>
      </c>
      <c r="AC92" t="s">
        <v>44</v>
      </c>
      <c r="AD92" t="s">
        <v>45</v>
      </c>
      <c r="AE92">
        <v>38.640554999999999</v>
      </c>
      <c r="AF92">
        <v>-90.533503899999999</v>
      </c>
      <c r="AG92" t="b">
        <v>0</v>
      </c>
    </row>
    <row r="93" spans="1:33" x14ac:dyDescent="0.15">
      <c r="A93" t="s">
        <v>33</v>
      </c>
      <c r="B93" t="s">
        <v>34</v>
      </c>
      <c r="C93" t="s">
        <v>554</v>
      </c>
      <c r="D93" t="s">
        <v>66</v>
      </c>
      <c r="E93" t="s">
        <v>37</v>
      </c>
      <c r="F93">
        <v>63017</v>
      </c>
      <c r="G93">
        <v>579900</v>
      </c>
      <c r="H93">
        <v>5</v>
      </c>
      <c r="I93">
        <v>5</v>
      </c>
      <c r="J93" t="s">
        <v>57</v>
      </c>
      <c r="K93">
        <v>3378</v>
      </c>
      <c r="L93">
        <v>66560</v>
      </c>
      <c r="M93">
        <v>1970</v>
      </c>
      <c r="N93">
        <v>2</v>
      </c>
      <c r="O93" t="s">
        <v>39</v>
      </c>
      <c r="P93">
        <v>72</v>
      </c>
      <c r="Q93" t="s">
        <v>40</v>
      </c>
      <c r="U93" s="1">
        <v>42506</v>
      </c>
      <c r="V93">
        <v>599900</v>
      </c>
      <c r="Y93" t="s">
        <v>555</v>
      </c>
      <c r="Z93" t="s">
        <v>42</v>
      </c>
      <c r="AA93">
        <v>16023119</v>
      </c>
      <c r="AB93" t="s">
        <v>556</v>
      </c>
      <c r="AC93" t="s">
        <v>44</v>
      </c>
      <c r="AD93" t="s">
        <v>45</v>
      </c>
      <c r="AE93">
        <v>38.611897900000002</v>
      </c>
      <c r="AF93">
        <v>-90.582541000000006</v>
      </c>
      <c r="AG93" t="b">
        <v>0</v>
      </c>
    </row>
    <row r="94" spans="1:33" x14ac:dyDescent="0.15">
      <c r="A94" t="s">
        <v>33</v>
      </c>
      <c r="B94" t="s">
        <v>34</v>
      </c>
      <c r="C94" t="s">
        <v>560</v>
      </c>
      <c r="D94" t="s">
        <v>66</v>
      </c>
      <c r="E94" t="s">
        <v>37</v>
      </c>
      <c r="F94">
        <v>63017</v>
      </c>
      <c r="G94">
        <v>599900</v>
      </c>
      <c r="H94">
        <v>4</v>
      </c>
      <c r="I94">
        <v>5</v>
      </c>
      <c r="J94" t="s">
        <v>309</v>
      </c>
      <c r="K94">
        <v>3779</v>
      </c>
      <c r="L94">
        <v>10019</v>
      </c>
      <c r="M94">
        <v>2000</v>
      </c>
      <c r="N94">
        <v>3</v>
      </c>
      <c r="O94" t="s">
        <v>39</v>
      </c>
      <c r="P94">
        <v>72</v>
      </c>
      <c r="Q94" t="s">
        <v>40</v>
      </c>
      <c r="U94" s="1">
        <v>42485</v>
      </c>
      <c r="V94">
        <v>630000</v>
      </c>
      <c r="W94" s="1">
        <v>38210</v>
      </c>
      <c r="X94">
        <v>635000</v>
      </c>
      <c r="Y94" t="s">
        <v>561</v>
      </c>
      <c r="Z94" t="s">
        <v>42</v>
      </c>
      <c r="AA94">
        <v>16015723</v>
      </c>
      <c r="AB94" t="s">
        <v>233</v>
      </c>
      <c r="AC94" t="s">
        <v>44</v>
      </c>
      <c r="AD94" t="s">
        <v>45</v>
      </c>
      <c r="AE94">
        <v>38.659413999999998</v>
      </c>
      <c r="AF94">
        <v>-90.537870999999996</v>
      </c>
      <c r="AG94" t="b">
        <v>0</v>
      </c>
    </row>
    <row r="95" spans="1:33" x14ac:dyDescent="0.15">
      <c r="A95" t="s">
        <v>33</v>
      </c>
      <c r="B95" t="s">
        <v>34</v>
      </c>
      <c r="C95" t="s">
        <v>562</v>
      </c>
      <c r="D95" t="s">
        <v>66</v>
      </c>
      <c r="E95" t="s">
        <v>37</v>
      </c>
      <c r="F95">
        <v>63017</v>
      </c>
      <c r="G95">
        <v>474900</v>
      </c>
      <c r="H95">
        <v>4</v>
      </c>
      <c r="I95">
        <v>4</v>
      </c>
      <c r="J95" t="s">
        <v>57</v>
      </c>
      <c r="K95">
        <v>2957</v>
      </c>
      <c r="L95">
        <v>26572</v>
      </c>
      <c r="M95">
        <v>1975</v>
      </c>
      <c r="N95">
        <v>2</v>
      </c>
      <c r="O95" t="s">
        <v>39</v>
      </c>
      <c r="P95">
        <v>72</v>
      </c>
      <c r="Q95" t="s">
        <v>40</v>
      </c>
      <c r="U95" s="1">
        <v>42544</v>
      </c>
      <c r="V95">
        <v>480000</v>
      </c>
      <c r="Y95" t="s">
        <v>563</v>
      </c>
      <c r="Z95" t="s">
        <v>42</v>
      </c>
      <c r="AA95">
        <v>16024525</v>
      </c>
      <c r="AB95" t="s">
        <v>564</v>
      </c>
      <c r="AC95" t="s">
        <v>44</v>
      </c>
      <c r="AD95" t="s">
        <v>45</v>
      </c>
      <c r="AE95">
        <v>38.636167</v>
      </c>
      <c r="AF95">
        <v>-90.567261999999999</v>
      </c>
      <c r="AG95" t="b">
        <v>0</v>
      </c>
    </row>
    <row r="96" spans="1:33" x14ac:dyDescent="0.15">
      <c r="A96" t="s">
        <v>33</v>
      </c>
      <c r="B96" t="s">
        <v>34</v>
      </c>
      <c r="C96" t="s">
        <v>565</v>
      </c>
      <c r="D96" t="s">
        <v>66</v>
      </c>
      <c r="E96" t="s">
        <v>37</v>
      </c>
      <c r="F96">
        <v>63017</v>
      </c>
      <c r="G96">
        <v>299900</v>
      </c>
      <c r="H96">
        <v>3</v>
      </c>
      <c r="I96">
        <v>3</v>
      </c>
      <c r="J96" t="s">
        <v>309</v>
      </c>
      <c r="K96">
        <v>1836</v>
      </c>
      <c r="L96">
        <v>11282</v>
      </c>
      <c r="M96">
        <v>1976</v>
      </c>
      <c r="N96">
        <v>2</v>
      </c>
      <c r="O96" t="s">
        <v>39</v>
      </c>
      <c r="P96">
        <v>72</v>
      </c>
      <c r="Q96" t="s">
        <v>40</v>
      </c>
      <c r="R96" s="1">
        <v>42547</v>
      </c>
      <c r="S96" s="2">
        <v>0.54166666666666663</v>
      </c>
      <c r="T96" s="2">
        <v>0.625</v>
      </c>
      <c r="U96" s="1">
        <v>42514</v>
      </c>
      <c r="V96">
        <v>329900</v>
      </c>
      <c r="Y96" t="s">
        <v>566</v>
      </c>
      <c r="Z96" t="s">
        <v>42</v>
      </c>
      <c r="AA96">
        <v>16021715</v>
      </c>
      <c r="AB96" t="s">
        <v>84</v>
      </c>
      <c r="AC96" t="s">
        <v>44</v>
      </c>
      <c r="AD96" t="s">
        <v>45</v>
      </c>
      <c r="AE96">
        <v>38.637667999999998</v>
      </c>
      <c r="AF96">
        <v>-90.556465000000003</v>
      </c>
      <c r="AG96" t="b">
        <v>0</v>
      </c>
    </row>
    <row r="97" spans="1:33" x14ac:dyDescent="0.15">
      <c r="A97" t="s">
        <v>33</v>
      </c>
      <c r="B97" t="s">
        <v>34</v>
      </c>
      <c r="C97" t="s">
        <v>567</v>
      </c>
      <c r="D97" t="s">
        <v>66</v>
      </c>
      <c r="E97" t="s">
        <v>37</v>
      </c>
      <c r="F97">
        <v>63017</v>
      </c>
      <c r="G97">
        <v>425000</v>
      </c>
      <c r="H97">
        <v>4</v>
      </c>
      <c r="I97">
        <v>4</v>
      </c>
      <c r="J97" t="s">
        <v>309</v>
      </c>
      <c r="K97">
        <v>2438</v>
      </c>
      <c r="L97">
        <v>22216</v>
      </c>
      <c r="M97">
        <v>1986</v>
      </c>
      <c r="N97">
        <v>2</v>
      </c>
      <c r="O97" t="s">
        <v>39</v>
      </c>
      <c r="P97">
        <v>73</v>
      </c>
      <c r="Q97" t="s">
        <v>40</v>
      </c>
      <c r="U97" s="1">
        <v>42527</v>
      </c>
      <c r="V97">
        <v>445000</v>
      </c>
      <c r="W97" s="1">
        <v>38903</v>
      </c>
      <c r="X97">
        <v>425000</v>
      </c>
      <c r="Y97" t="s">
        <v>568</v>
      </c>
      <c r="Z97" t="s">
        <v>42</v>
      </c>
      <c r="AA97">
        <v>16024330</v>
      </c>
      <c r="AB97" t="s">
        <v>111</v>
      </c>
      <c r="AC97" t="s">
        <v>44</v>
      </c>
      <c r="AD97" t="s">
        <v>45</v>
      </c>
      <c r="AE97">
        <v>38.649225000000001</v>
      </c>
      <c r="AF97">
        <v>-90.519284999999996</v>
      </c>
      <c r="AG97" t="b">
        <v>0</v>
      </c>
    </row>
    <row r="98" spans="1:33" x14ac:dyDescent="0.15">
      <c r="A98" t="s">
        <v>33</v>
      </c>
      <c r="B98" t="s">
        <v>34</v>
      </c>
      <c r="C98" t="s">
        <v>572</v>
      </c>
      <c r="D98" t="s">
        <v>66</v>
      </c>
      <c r="E98" t="s">
        <v>37</v>
      </c>
      <c r="F98">
        <v>63017</v>
      </c>
      <c r="G98">
        <v>295000</v>
      </c>
      <c r="H98">
        <v>3</v>
      </c>
      <c r="I98">
        <v>3</v>
      </c>
      <c r="J98" t="s">
        <v>47</v>
      </c>
      <c r="K98">
        <v>1932</v>
      </c>
      <c r="L98">
        <v>10759</v>
      </c>
      <c r="M98">
        <v>1977</v>
      </c>
      <c r="N98">
        <v>2</v>
      </c>
      <c r="O98" t="s">
        <v>39</v>
      </c>
      <c r="P98">
        <v>76</v>
      </c>
      <c r="Q98" t="s">
        <v>40</v>
      </c>
      <c r="R98" s="1">
        <v>42547</v>
      </c>
      <c r="S98" s="2">
        <v>0.54166666666666663</v>
      </c>
      <c r="T98" s="2">
        <v>0.625</v>
      </c>
      <c r="U98" s="1">
        <v>42523</v>
      </c>
      <c r="V98">
        <v>295000</v>
      </c>
      <c r="Y98" t="s">
        <v>573</v>
      </c>
      <c r="Z98" t="s">
        <v>42</v>
      </c>
      <c r="AA98">
        <v>16023167</v>
      </c>
      <c r="AB98" t="s">
        <v>68</v>
      </c>
      <c r="AC98" t="s">
        <v>44</v>
      </c>
      <c r="AD98" t="s">
        <v>45</v>
      </c>
      <c r="AE98">
        <v>38.637081000000002</v>
      </c>
      <c r="AF98">
        <v>-90.545730000000006</v>
      </c>
      <c r="AG98" t="b">
        <v>0</v>
      </c>
    </row>
    <row r="99" spans="1:33" x14ac:dyDescent="0.15">
      <c r="A99" t="s">
        <v>33</v>
      </c>
      <c r="B99" t="s">
        <v>34</v>
      </c>
      <c r="C99" t="s">
        <v>576</v>
      </c>
      <c r="D99" t="s">
        <v>66</v>
      </c>
      <c r="E99" t="s">
        <v>37</v>
      </c>
      <c r="F99">
        <v>63017</v>
      </c>
      <c r="G99">
        <v>487000</v>
      </c>
      <c r="H99">
        <v>5</v>
      </c>
      <c r="I99">
        <v>5</v>
      </c>
      <c r="J99" t="s">
        <v>309</v>
      </c>
      <c r="K99">
        <v>3208</v>
      </c>
      <c r="L99">
        <v>15028</v>
      </c>
      <c r="M99">
        <v>1978</v>
      </c>
      <c r="N99">
        <v>2</v>
      </c>
      <c r="P99">
        <v>78</v>
      </c>
      <c r="Q99" t="s">
        <v>40</v>
      </c>
      <c r="U99" s="1">
        <v>42536</v>
      </c>
      <c r="V99">
        <v>524500</v>
      </c>
      <c r="Y99" t="s">
        <v>577</v>
      </c>
      <c r="Z99" t="s">
        <v>42</v>
      </c>
      <c r="AA99">
        <v>16022907</v>
      </c>
      <c r="AB99" t="s">
        <v>171</v>
      </c>
      <c r="AC99" t="s">
        <v>44</v>
      </c>
      <c r="AD99" t="s">
        <v>45</v>
      </c>
      <c r="AE99">
        <v>38.635334999999998</v>
      </c>
      <c r="AF99">
        <v>-90.533608400000006</v>
      </c>
      <c r="AG99" t="b">
        <v>0</v>
      </c>
    </row>
    <row r="100" spans="1:33" x14ac:dyDescent="0.15">
      <c r="A100" t="s">
        <v>33</v>
      </c>
      <c r="B100" t="s">
        <v>34</v>
      </c>
      <c r="C100" t="s">
        <v>578</v>
      </c>
      <c r="D100" t="s">
        <v>66</v>
      </c>
      <c r="E100" t="s">
        <v>37</v>
      </c>
      <c r="F100">
        <v>63017</v>
      </c>
      <c r="G100">
        <v>362750</v>
      </c>
      <c r="H100">
        <v>3</v>
      </c>
      <c r="I100">
        <v>4</v>
      </c>
      <c r="J100" t="s">
        <v>57</v>
      </c>
      <c r="K100">
        <v>2128</v>
      </c>
      <c r="L100">
        <v>34412</v>
      </c>
      <c r="M100">
        <v>1974</v>
      </c>
      <c r="N100">
        <v>2</v>
      </c>
      <c r="O100" t="s">
        <v>39</v>
      </c>
      <c r="P100">
        <v>78</v>
      </c>
      <c r="Q100" t="s">
        <v>40</v>
      </c>
      <c r="U100" s="1">
        <v>42488</v>
      </c>
      <c r="V100">
        <v>375000</v>
      </c>
      <c r="W100" s="1">
        <v>39251</v>
      </c>
      <c r="X100">
        <v>350000</v>
      </c>
      <c r="Y100" t="s">
        <v>579</v>
      </c>
      <c r="Z100" t="s">
        <v>42</v>
      </c>
      <c r="AA100">
        <v>16023094</v>
      </c>
      <c r="AB100" t="s">
        <v>68</v>
      </c>
      <c r="AC100" t="s">
        <v>44</v>
      </c>
      <c r="AD100" t="s">
        <v>45</v>
      </c>
      <c r="AE100">
        <v>38.632821</v>
      </c>
      <c r="AF100">
        <v>-90.567914000000002</v>
      </c>
      <c r="AG100" t="b">
        <v>0</v>
      </c>
    </row>
    <row r="101" spans="1:33" x14ac:dyDescent="0.15">
      <c r="A101" t="s">
        <v>33</v>
      </c>
      <c r="B101" t="s">
        <v>34</v>
      </c>
      <c r="C101" t="s">
        <v>580</v>
      </c>
      <c r="D101" t="s">
        <v>66</v>
      </c>
      <c r="E101" t="s">
        <v>37</v>
      </c>
      <c r="F101">
        <v>63017</v>
      </c>
      <c r="G101">
        <v>409500</v>
      </c>
      <c r="H101">
        <v>4</v>
      </c>
      <c r="I101">
        <v>4</v>
      </c>
      <c r="J101" t="s">
        <v>309</v>
      </c>
      <c r="K101">
        <v>2864</v>
      </c>
      <c r="L101">
        <v>11413</v>
      </c>
      <c r="M101">
        <v>1979</v>
      </c>
      <c r="N101">
        <v>2</v>
      </c>
      <c r="O101" t="s">
        <v>39</v>
      </c>
      <c r="P101">
        <v>79</v>
      </c>
      <c r="Q101" t="s">
        <v>40</v>
      </c>
      <c r="R101" s="1">
        <v>42547</v>
      </c>
      <c r="S101" s="2">
        <v>0.54166666666666663</v>
      </c>
      <c r="T101" s="2">
        <v>0.625</v>
      </c>
      <c r="U101" s="1">
        <v>42541</v>
      </c>
      <c r="V101">
        <v>435000</v>
      </c>
      <c r="Y101" t="s">
        <v>581</v>
      </c>
      <c r="Z101" t="s">
        <v>42</v>
      </c>
      <c r="AA101">
        <v>16022763</v>
      </c>
      <c r="AB101" t="s">
        <v>49</v>
      </c>
      <c r="AC101" t="s">
        <v>44</v>
      </c>
      <c r="AD101" t="s">
        <v>45</v>
      </c>
      <c r="AE101">
        <v>38.657707000000002</v>
      </c>
      <c r="AF101">
        <v>-90.518004000000005</v>
      </c>
      <c r="AG101" t="b">
        <v>0</v>
      </c>
    </row>
    <row r="102" spans="1:33" x14ac:dyDescent="0.15">
      <c r="A102" t="s">
        <v>33</v>
      </c>
      <c r="B102" t="s">
        <v>34</v>
      </c>
      <c r="C102" t="s">
        <v>582</v>
      </c>
      <c r="D102" t="s">
        <v>66</v>
      </c>
      <c r="E102" t="s">
        <v>37</v>
      </c>
      <c r="F102">
        <v>63017</v>
      </c>
      <c r="G102">
        <v>719500</v>
      </c>
      <c r="H102">
        <v>5</v>
      </c>
      <c r="I102">
        <v>5</v>
      </c>
      <c r="J102" t="s">
        <v>47</v>
      </c>
      <c r="K102">
        <v>3347</v>
      </c>
      <c r="L102">
        <v>19602</v>
      </c>
      <c r="M102">
        <v>1993</v>
      </c>
      <c r="N102">
        <v>3</v>
      </c>
      <c r="O102" t="s">
        <v>39</v>
      </c>
      <c r="P102">
        <v>85</v>
      </c>
      <c r="Q102" t="s">
        <v>40</v>
      </c>
      <c r="U102" s="1">
        <v>42543</v>
      </c>
      <c r="V102">
        <v>749900</v>
      </c>
      <c r="W102" s="1">
        <v>40773</v>
      </c>
      <c r="X102">
        <v>600000</v>
      </c>
      <c r="Y102" t="s">
        <v>583</v>
      </c>
      <c r="Z102" t="s">
        <v>42</v>
      </c>
      <c r="AA102">
        <v>16021105</v>
      </c>
      <c r="AB102" t="s">
        <v>49</v>
      </c>
      <c r="AC102" t="s">
        <v>44</v>
      </c>
      <c r="AD102" t="s">
        <v>45</v>
      </c>
      <c r="AE102">
        <v>38.628720000000001</v>
      </c>
      <c r="AF102">
        <v>-90.539569999999998</v>
      </c>
      <c r="AG102" t="b">
        <v>0</v>
      </c>
    </row>
    <row r="103" spans="1:33" x14ac:dyDescent="0.15">
      <c r="A103" t="s">
        <v>33</v>
      </c>
      <c r="B103" t="s">
        <v>34</v>
      </c>
      <c r="C103" t="s">
        <v>584</v>
      </c>
      <c r="D103" t="s">
        <v>66</v>
      </c>
      <c r="E103" t="s">
        <v>37</v>
      </c>
      <c r="F103">
        <v>63017</v>
      </c>
      <c r="G103">
        <v>799000</v>
      </c>
      <c r="H103">
        <v>4</v>
      </c>
      <c r="I103">
        <v>5</v>
      </c>
      <c r="J103" t="s">
        <v>309</v>
      </c>
      <c r="K103">
        <v>6709</v>
      </c>
      <c r="L103">
        <v>15725</v>
      </c>
      <c r="M103">
        <v>1980</v>
      </c>
      <c r="N103">
        <v>3</v>
      </c>
      <c r="O103" t="s">
        <v>39</v>
      </c>
      <c r="P103">
        <v>88</v>
      </c>
      <c r="Q103" t="s">
        <v>40</v>
      </c>
      <c r="U103" s="1">
        <v>42496</v>
      </c>
      <c r="V103">
        <v>850000</v>
      </c>
      <c r="W103" s="1">
        <v>38960</v>
      </c>
      <c r="X103">
        <v>540000</v>
      </c>
      <c r="Y103" t="s">
        <v>585</v>
      </c>
      <c r="Z103" t="s">
        <v>42</v>
      </c>
      <c r="AA103">
        <v>16019588</v>
      </c>
      <c r="AB103" t="s">
        <v>586</v>
      </c>
      <c r="AC103" t="s">
        <v>44</v>
      </c>
      <c r="AD103" t="s">
        <v>45</v>
      </c>
      <c r="AE103">
        <v>38.639715000000002</v>
      </c>
      <c r="AF103">
        <v>-90.493763000000001</v>
      </c>
      <c r="AG103" t="b">
        <v>0</v>
      </c>
    </row>
    <row r="104" spans="1:33" x14ac:dyDescent="0.15">
      <c r="A104" t="s">
        <v>33</v>
      </c>
      <c r="B104" t="s">
        <v>34</v>
      </c>
      <c r="C104" t="s">
        <v>587</v>
      </c>
      <c r="D104" t="s">
        <v>66</v>
      </c>
      <c r="E104" t="s">
        <v>37</v>
      </c>
      <c r="F104">
        <v>63017</v>
      </c>
      <c r="G104">
        <v>520000</v>
      </c>
      <c r="H104">
        <v>4</v>
      </c>
      <c r="I104">
        <v>4</v>
      </c>
      <c r="J104" t="s">
        <v>309</v>
      </c>
      <c r="K104">
        <v>3085</v>
      </c>
      <c r="L104">
        <v>16683</v>
      </c>
      <c r="M104">
        <v>1978</v>
      </c>
      <c r="N104">
        <v>2</v>
      </c>
      <c r="O104" t="s">
        <v>39</v>
      </c>
      <c r="P104">
        <v>89</v>
      </c>
      <c r="Q104" t="s">
        <v>40</v>
      </c>
      <c r="V104">
        <v>520000</v>
      </c>
      <c r="Y104" t="s">
        <v>588</v>
      </c>
      <c r="Z104" t="s">
        <v>42</v>
      </c>
      <c r="AA104">
        <v>16016065</v>
      </c>
      <c r="AB104" t="s">
        <v>171</v>
      </c>
      <c r="AC104" t="s">
        <v>44</v>
      </c>
      <c r="AD104" t="s">
        <v>45</v>
      </c>
      <c r="AE104">
        <v>38.633982000000003</v>
      </c>
      <c r="AF104">
        <v>-90.526559000000006</v>
      </c>
      <c r="AG104" t="b">
        <v>0</v>
      </c>
    </row>
    <row r="105" spans="1:33" x14ac:dyDescent="0.15">
      <c r="A105" t="s">
        <v>33</v>
      </c>
      <c r="B105" t="s">
        <v>34</v>
      </c>
      <c r="C105" t="s">
        <v>589</v>
      </c>
      <c r="D105" t="s">
        <v>66</v>
      </c>
      <c r="E105" t="s">
        <v>37</v>
      </c>
      <c r="F105">
        <v>63017</v>
      </c>
      <c r="G105">
        <v>529900</v>
      </c>
      <c r="H105">
        <v>4</v>
      </c>
      <c r="I105">
        <v>5</v>
      </c>
      <c r="J105" t="s">
        <v>309</v>
      </c>
      <c r="K105">
        <v>3585</v>
      </c>
      <c r="L105">
        <v>13504</v>
      </c>
      <c r="M105">
        <v>1997</v>
      </c>
      <c r="N105">
        <v>3</v>
      </c>
      <c r="O105" t="s">
        <v>39</v>
      </c>
      <c r="P105">
        <v>92</v>
      </c>
      <c r="Q105" t="s">
        <v>40</v>
      </c>
      <c r="U105" s="1">
        <v>42538</v>
      </c>
      <c r="V105">
        <v>539900</v>
      </c>
      <c r="W105" s="1">
        <v>38849</v>
      </c>
      <c r="X105">
        <v>550000</v>
      </c>
      <c r="Y105" t="s">
        <v>590</v>
      </c>
      <c r="Z105" t="s">
        <v>42</v>
      </c>
      <c r="AA105">
        <v>16019105</v>
      </c>
      <c r="AB105" t="s">
        <v>171</v>
      </c>
      <c r="AC105" t="s">
        <v>44</v>
      </c>
      <c r="AD105" t="s">
        <v>45</v>
      </c>
      <c r="AE105">
        <v>38.683531000000002</v>
      </c>
      <c r="AF105">
        <v>-90.518168000000003</v>
      </c>
      <c r="AG105" t="b">
        <v>0</v>
      </c>
    </row>
    <row r="106" spans="1:33" x14ac:dyDescent="0.15">
      <c r="A106" t="s">
        <v>33</v>
      </c>
      <c r="B106" t="s">
        <v>34</v>
      </c>
      <c r="C106" t="s">
        <v>591</v>
      </c>
      <c r="D106" t="s">
        <v>66</v>
      </c>
      <c r="E106" t="s">
        <v>37</v>
      </c>
      <c r="F106">
        <v>63017</v>
      </c>
      <c r="G106">
        <v>250000</v>
      </c>
      <c r="H106">
        <v>3</v>
      </c>
      <c r="I106">
        <v>2</v>
      </c>
      <c r="J106" t="s">
        <v>309</v>
      </c>
      <c r="K106">
        <v>1774</v>
      </c>
      <c r="L106">
        <v>17903</v>
      </c>
      <c r="M106">
        <v>1962</v>
      </c>
      <c r="N106">
        <v>2</v>
      </c>
      <c r="P106">
        <v>92</v>
      </c>
      <c r="Q106" t="s">
        <v>40</v>
      </c>
      <c r="U106" s="1">
        <v>42475</v>
      </c>
      <c r="V106">
        <v>259000</v>
      </c>
      <c r="Y106" t="s">
        <v>592</v>
      </c>
      <c r="Z106" t="s">
        <v>42</v>
      </c>
      <c r="AA106">
        <v>16018959</v>
      </c>
      <c r="AB106" t="s">
        <v>49</v>
      </c>
      <c r="AC106" t="s">
        <v>44</v>
      </c>
      <c r="AD106" t="s">
        <v>45</v>
      </c>
      <c r="AE106">
        <v>38.686857000000003</v>
      </c>
      <c r="AF106">
        <v>-90.501794000000004</v>
      </c>
      <c r="AG106" t="b">
        <v>0</v>
      </c>
    </row>
    <row r="107" spans="1:33" x14ac:dyDescent="0.15">
      <c r="A107" t="s">
        <v>33</v>
      </c>
      <c r="B107" t="s">
        <v>34</v>
      </c>
      <c r="C107" t="s">
        <v>593</v>
      </c>
      <c r="D107" t="s">
        <v>66</v>
      </c>
      <c r="E107" t="s">
        <v>37</v>
      </c>
      <c r="F107">
        <v>63017</v>
      </c>
      <c r="G107">
        <v>594900</v>
      </c>
      <c r="H107">
        <v>4</v>
      </c>
      <c r="I107">
        <v>3</v>
      </c>
      <c r="J107" t="s">
        <v>309</v>
      </c>
      <c r="K107">
        <v>2670</v>
      </c>
      <c r="L107">
        <v>88122</v>
      </c>
      <c r="M107">
        <v>1965</v>
      </c>
      <c r="N107">
        <v>2</v>
      </c>
      <c r="O107" t="s">
        <v>39</v>
      </c>
      <c r="P107">
        <v>93</v>
      </c>
      <c r="Q107" t="s">
        <v>40</v>
      </c>
      <c r="U107" s="1">
        <v>42532</v>
      </c>
      <c r="V107">
        <v>699900</v>
      </c>
      <c r="Y107" t="s">
        <v>594</v>
      </c>
      <c r="Z107" t="s">
        <v>42</v>
      </c>
      <c r="AA107">
        <v>16018885</v>
      </c>
      <c r="AB107" t="s">
        <v>332</v>
      </c>
      <c r="AC107" t="s">
        <v>44</v>
      </c>
      <c r="AD107" t="s">
        <v>45</v>
      </c>
      <c r="AE107">
        <v>38.668979999999998</v>
      </c>
      <c r="AF107">
        <v>-90.548471000000006</v>
      </c>
      <c r="AG107" t="b">
        <v>0</v>
      </c>
    </row>
    <row r="108" spans="1:33" x14ac:dyDescent="0.15">
      <c r="A108" t="s">
        <v>33</v>
      </c>
      <c r="B108" t="s">
        <v>34</v>
      </c>
      <c r="C108" t="s">
        <v>595</v>
      </c>
      <c r="D108" t="s">
        <v>66</v>
      </c>
      <c r="E108" t="s">
        <v>37</v>
      </c>
      <c r="F108">
        <v>63017</v>
      </c>
      <c r="G108">
        <v>552900</v>
      </c>
      <c r="H108">
        <v>4</v>
      </c>
      <c r="I108">
        <v>4</v>
      </c>
      <c r="J108" t="s">
        <v>57</v>
      </c>
      <c r="L108">
        <v>33977</v>
      </c>
      <c r="M108">
        <v>1974</v>
      </c>
      <c r="N108">
        <v>2</v>
      </c>
      <c r="O108" t="s">
        <v>39</v>
      </c>
      <c r="P108">
        <v>95</v>
      </c>
      <c r="Q108" t="s">
        <v>40</v>
      </c>
      <c r="U108" s="1">
        <v>42523</v>
      </c>
      <c r="V108">
        <v>584900</v>
      </c>
      <c r="Y108" t="s">
        <v>596</v>
      </c>
      <c r="Z108" t="s">
        <v>42</v>
      </c>
      <c r="AA108">
        <v>16017252</v>
      </c>
      <c r="AB108" t="s">
        <v>64</v>
      </c>
      <c r="AC108" t="s">
        <v>44</v>
      </c>
      <c r="AD108" t="s">
        <v>45</v>
      </c>
      <c r="AE108">
        <v>38.611784</v>
      </c>
      <c r="AF108">
        <v>-90.578926899999999</v>
      </c>
      <c r="AG108" t="b">
        <v>0</v>
      </c>
    </row>
    <row r="109" spans="1:33" x14ac:dyDescent="0.15">
      <c r="A109" t="s">
        <v>33</v>
      </c>
      <c r="B109" t="s">
        <v>34</v>
      </c>
      <c r="C109" t="s">
        <v>597</v>
      </c>
      <c r="D109" t="s">
        <v>66</v>
      </c>
      <c r="E109" t="s">
        <v>37</v>
      </c>
      <c r="F109">
        <v>63017</v>
      </c>
      <c r="G109">
        <v>399900</v>
      </c>
      <c r="H109">
        <v>4</v>
      </c>
      <c r="I109">
        <v>4</v>
      </c>
      <c r="J109" t="s">
        <v>309</v>
      </c>
      <c r="K109">
        <v>2953</v>
      </c>
      <c r="L109">
        <v>13939</v>
      </c>
      <c r="M109">
        <v>1986</v>
      </c>
      <c r="N109">
        <v>3</v>
      </c>
      <c r="O109" t="s">
        <v>39</v>
      </c>
      <c r="P109">
        <v>107</v>
      </c>
      <c r="Q109" t="s">
        <v>40</v>
      </c>
      <c r="R109" s="1">
        <v>42547</v>
      </c>
      <c r="S109" s="2">
        <v>0.54166666666666663</v>
      </c>
      <c r="T109" s="2">
        <v>0.625</v>
      </c>
      <c r="U109" s="1">
        <v>42465</v>
      </c>
      <c r="V109">
        <v>429900</v>
      </c>
      <c r="Y109" t="s">
        <v>598</v>
      </c>
      <c r="Z109" t="s">
        <v>42</v>
      </c>
      <c r="AA109">
        <v>16014350</v>
      </c>
      <c r="AB109" t="s">
        <v>68</v>
      </c>
      <c r="AC109" t="s">
        <v>44</v>
      </c>
      <c r="AD109" t="s">
        <v>45</v>
      </c>
      <c r="AE109">
        <v>38.660853000000003</v>
      </c>
      <c r="AF109">
        <v>-90.532967999999997</v>
      </c>
      <c r="AG109" t="b">
        <v>0</v>
      </c>
    </row>
    <row r="110" spans="1:33" x14ac:dyDescent="0.15">
      <c r="A110" t="s">
        <v>33</v>
      </c>
      <c r="B110" t="s">
        <v>34</v>
      </c>
      <c r="C110" t="s">
        <v>599</v>
      </c>
      <c r="D110" t="s">
        <v>66</v>
      </c>
      <c r="E110" t="s">
        <v>37</v>
      </c>
      <c r="F110">
        <v>63017</v>
      </c>
      <c r="G110">
        <v>570000</v>
      </c>
      <c r="H110">
        <v>5</v>
      </c>
      <c r="I110">
        <v>4</v>
      </c>
      <c r="J110" t="s">
        <v>309</v>
      </c>
      <c r="K110">
        <v>3465</v>
      </c>
      <c r="L110">
        <v>20038</v>
      </c>
      <c r="M110">
        <v>1990</v>
      </c>
      <c r="N110">
        <v>2</v>
      </c>
      <c r="O110" t="s">
        <v>39</v>
      </c>
      <c r="P110">
        <v>107</v>
      </c>
      <c r="Q110" t="s">
        <v>40</v>
      </c>
      <c r="R110" s="1">
        <v>42547</v>
      </c>
      <c r="S110" s="2">
        <v>0.54166666666666663</v>
      </c>
      <c r="T110" s="2">
        <v>0.625</v>
      </c>
      <c r="U110" s="1">
        <v>42536</v>
      </c>
      <c r="V110">
        <v>599900</v>
      </c>
      <c r="W110" s="1">
        <v>38861</v>
      </c>
      <c r="X110">
        <v>510000</v>
      </c>
      <c r="Y110" t="s">
        <v>600</v>
      </c>
      <c r="Z110" t="s">
        <v>42</v>
      </c>
      <c r="AA110">
        <v>16008908</v>
      </c>
      <c r="AB110" t="s">
        <v>49</v>
      </c>
      <c r="AC110" t="s">
        <v>44</v>
      </c>
      <c r="AD110" t="s">
        <v>45</v>
      </c>
      <c r="AE110">
        <v>38.633029999999998</v>
      </c>
      <c r="AF110">
        <v>-90.533716999999996</v>
      </c>
      <c r="AG110" t="b">
        <v>0</v>
      </c>
    </row>
    <row r="111" spans="1:33" x14ac:dyDescent="0.15">
      <c r="A111" t="s">
        <v>33</v>
      </c>
      <c r="B111" t="s">
        <v>34</v>
      </c>
      <c r="C111" t="s">
        <v>603</v>
      </c>
      <c r="D111" t="s">
        <v>66</v>
      </c>
      <c r="E111" t="s">
        <v>37</v>
      </c>
      <c r="F111">
        <v>63017</v>
      </c>
      <c r="G111">
        <v>450000</v>
      </c>
      <c r="H111">
        <v>3</v>
      </c>
      <c r="I111">
        <v>4</v>
      </c>
      <c r="J111" t="s">
        <v>57</v>
      </c>
      <c r="K111">
        <v>3044</v>
      </c>
      <c r="L111">
        <v>22216</v>
      </c>
      <c r="M111">
        <v>1981</v>
      </c>
      <c r="N111">
        <v>2</v>
      </c>
      <c r="O111" t="s">
        <v>39</v>
      </c>
      <c r="P111">
        <v>108</v>
      </c>
      <c r="Q111" t="s">
        <v>40</v>
      </c>
      <c r="R111" s="1">
        <v>42547</v>
      </c>
      <c r="S111" s="2">
        <v>0.54166666666666663</v>
      </c>
      <c r="T111" s="2">
        <v>0.625</v>
      </c>
      <c r="U111" s="1">
        <v>42510</v>
      </c>
      <c r="V111">
        <v>470000</v>
      </c>
      <c r="Y111" t="s">
        <v>604</v>
      </c>
      <c r="Z111" t="s">
        <v>42</v>
      </c>
      <c r="AA111">
        <v>16013806</v>
      </c>
      <c r="AB111" t="s">
        <v>68</v>
      </c>
      <c r="AC111" t="s">
        <v>44</v>
      </c>
      <c r="AD111" t="s">
        <v>45</v>
      </c>
      <c r="AE111">
        <v>38.633219500000003</v>
      </c>
      <c r="AF111">
        <v>-90.572380800000005</v>
      </c>
      <c r="AG111" t="b">
        <v>0</v>
      </c>
    </row>
    <row r="112" spans="1:33" x14ac:dyDescent="0.15">
      <c r="A112" t="s">
        <v>33</v>
      </c>
      <c r="B112" t="s">
        <v>34</v>
      </c>
      <c r="C112" t="s">
        <v>609</v>
      </c>
      <c r="D112" t="s">
        <v>66</v>
      </c>
      <c r="E112" t="s">
        <v>37</v>
      </c>
      <c r="F112">
        <v>63017</v>
      </c>
      <c r="G112">
        <v>399000</v>
      </c>
      <c r="H112">
        <v>4</v>
      </c>
      <c r="I112">
        <v>3</v>
      </c>
      <c r="J112" t="s">
        <v>57</v>
      </c>
      <c r="K112">
        <v>3084</v>
      </c>
      <c r="L112">
        <v>24829</v>
      </c>
      <c r="M112">
        <v>1975</v>
      </c>
      <c r="N112">
        <v>2</v>
      </c>
      <c r="O112" t="s">
        <v>39</v>
      </c>
      <c r="P112">
        <v>113</v>
      </c>
      <c r="Q112" t="s">
        <v>40</v>
      </c>
      <c r="R112" s="1">
        <v>42546</v>
      </c>
      <c r="S112" s="2">
        <v>0.54166666666666663</v>
      </c>
      <c r="T112" s="2">
        <v>0.625</v>
      </c>
      <c r="U112" s="1">
        <v>42528</v>
      </c>
      <c r="V112">
        <v>425000</v>
      </c>
      <c r="W112" s="1">
        <v>40638</v>
      </c>
      <c r="X112">
        <v>385000</v>
      </c>
      <c r="Y112" t="s">
        <v>610</v>
      </c>
      <c r="Z112" t="s">
        <v>42</v>
      </c>
      <c r="AA112">
        <v>16011679</v>
      </c>
      <c r="AB112" t="s">
        <v>49</v>
      </c>
      <c r="AC112" t="s">
        <v>44</v>
      </c>
      <c r="AD112" t="s">
        <v>45</v>
      </c>
      <c r="AE112">
        <v>38.634827999999999</v>
      </c>
      <c r="AF112">
        <v>-90.568022999999997</v>
      </c>
      <c r="AG112" t="b">
        <v>0</v>
      </c>
    </row>
    <row r="113" spans="1:33" x14ac:dyDescent="0.15">
      <c r="A113" t="s">
        <v>33</v>
      </c>
      <c r="B113" t="s">
        <v>34</v>
      </c>
      <c r="C113" t="s">
        <v>611</v>
      </c>
      <c r="D113" t="s">
        <v>66</v>
      </c>
      <c r="E113" t="s">
        <v>37</v>
      </c>
      <c r="F113">
        <v>63017</v>
      </c>
      <c r="G113">
        <v>1700000</v>
      </c>
      <c r="H113">
        <v>6</v>
      </c>
      <c r="I113">
        <v>10</v>
      </c>
      <c r="J113" t="s">
        <v>309</v>
      </c>
      <c r="K113">
        <v>5700</v>
      </c>
      <c r="L113">
        <v>197327</v>
      </c>
      <c r="M113">
        <v>1968</v>
      </c>
      <c r="N113">
        <v>5</v>
      </c>
      <c r="O113" t="s">
        <v>39</v>
      </c>
      <c r="P113">
        <v>114</v>
      </c>
      <c r="Q113" t="s">
        <v>40</v>
      </c>
      <c r="U113" s="1">
        <v>42447</v>
      </c>
      <c r="V113">
        <v>1900000</v>
      </c>
      <c r="Y113" t="s">
        <v>612</v>
      </c>
      <c r="Z113" t="s">
        <v>42</v>
      </c>
      <c r="AA113">
        <v>16012009</v>
      </c>
      <c r="AB113" t="s">
        <v>43</v>
      </c>
      <c r="AC113" t="s">
        <v>44</v>
      </c>
      <c r="AD113" t="s">
        <v>45</v>
      </c>
      <c r="AE113">
        <v>38.637915</v>
      </c>
      <c r="AF113">
        <v>-90.533759000000003</v>
      </c>
      <c r="AG113" t="b">
        <v>0</v>
      </c>
    </row>
    <row r="114" spans="1:33" x14ac:dyDescent="0.15">
      <c r="A114" t="s">
        <v>33</v>
      </c>
      <c r="B114" t="s">
        <v>34</v>
      </c>
      <c r="C114" t="s">
        <v>615</v>
      </c>
      <c r="D114" t="s">
        <v>290</v>
      </c>
      <c r="E114" t="s">
        <v>37</v>
      </c>
      <c r="F114">
        <v>63017</v>
      </c>
      <c r="G114">
        <v>1450000</v>
      </c>
      <c r="H114">
        <v>5</v>
      </c>
      <c r="I114">
        <v>5</v>
      </c>
      <c r="J114" t="s">
        <v>47</v>
      </c>
      <c r="K114">
        <v>4576</v>
      </c>
      <c r="L114">
        <v>33236</v>
      </c>
      <c r="M114">
        <v>2013</v>
      </c>
      <c r="N114">
        <v>3</v>
      </c>
      <c r="O114" t="s">
        <v>39</v>
      </c>
      <c r="P114">
        <v>116</v>
      </c>
      <c r="Q114" t="s">
        <v>40</v>
      </c>
      <c r="V114">
        <v>1450000</v>
      </c>
      <c r="Y114" t="s">
        <v>616</v>
      </c>
      <c r="Z114" t="s">
        <v>42</v>
      </c>
      <c r="AA114">
        <v>16011670</v>
      </c>
      <c r="AB114" t="s">
        <v>68</v>
      </c>
      <c r="AC114" t="s">
        <v>44</v>
      </c>
      <c r="AD114" t="s">
        <v>45</v>
      </c>
      <c r="AE114">
        <v>38.624217899999998</v>
      </c>
      <c r="AF114">
        <v>-90.508614699999995</v>
      </c>
      <c r="AG114" t="b">
        <v>0</v>
      </c>
    </row>
    <row r="115" spans="1:33" x14ac:dyDescent="0.15">
      <c r="A115" t="s">
        <v>33</v>
      </c>
      <c r="B115" t="s">
        <v>34</v>
      </c>
      <c r="C115" t="s">
        <v>620</v>
      </c>
      <c r="D115" t="s">
        <v>290</v>
      </c>
      <c r="E115" t="s">
        <v>37</v>
      </c>
      <c r="F115">
        <v>63017</v>
      </c>
      <c r="G115">
        <v>792000</v>
      </c>
      <c r="H115">
        <v>4</v>
      </c>
      <c r="I115">
        <v>5</v>
      </c>
      <c r="J115" t="s">
        <v>47</v>
      </c>
      <c r="K115">
        <v>3829</v>
      </c>
      <c r="L115">
        <v>14810</v>
      </c>
      <c r="M115">
        <v>2001</v>
      </c>
      <c r="N115">
        <v>3</v>
      </c>
      <c r="O115" t="s">
        <v>39</v>
      </c>
      <c r="P115">
        <v>121</v>
      </c>
      <c r="Q115" t="s">
        <v>40</v>
      </c>
      <c r="R115" s="1">
        <v>42547</v>
      </c>
      <c r="S115" s="2">
        <v>0.54166666666666663</v>
      </c>
      <c r="T115" s="2">
        <v>0.625</v>
      </c>
      <c r="U115" s="1">
        <v>42507</v>
      </c>
      <c r="V115">
        <v>899000</v>
      </c>
      <c r="Y115" t="s">
        <v>621</v>
      </c>
      <c r="Z115" t="s">
        <v>42</v>
      </c>
      <c r="AA115">
        <v>16009161</v>
      </c>
      <c r="AB115" t="s">
        <v>155</v>
      </c>
      <c r="AC115" t="s">
        <v>44</v>
      </c>
      <c r="AD115" t="s">
        <v>45</v>
      </c>
      <c r="AE115">
        <v>38.623176999999998</v>
      </c>
      <c r="AF115">
        <v>-90.507244999999998</v>
      </c>
      <c r="AG115" t="b">
        <v>0</v>
      </c>
    </row>
    <row r="116" spans="1:33" x14ac:dyDescent="0.15">
      <c r="A116" t="s">
        <v>33</v>
      </c>
      <c r="B116" t="s">
        <v>34</v>
      </c>
      <c r="C116" t="s">
        <v>622</v>
      </c>
      <c r="D116" t="s">
        <v>36</v>
      </c>
      <c r="E116" t="s">
        <v>37</v>
      </c>
      <c r="F116">
        <v>63017</v>
      </c>
      <c r="G116">
        <v>479900</v>
      </c>
      <c r="H116">
        <v>4</v>
      </c>
      <c r="I116">
        <v>3</v>
      </c>
      <c r="J116" t="s">
        <v>57</v>
      </c>
      <c r="K116">
        <v>2598</v>
      </c>
      <c r="L116">
        <v>23784</v>
      </c>
      <c r="M116">
        <v>1986</v>
      </c>
      <c r="N116">
        <v>2</v>
      </c>
      <c r="O116" t="s">
        <v>39</v>
      </c>
      <c r="P116">
        <v>127</v>
      </c>
      <c r="Q116" t="s">
        <v>40</v>
      </c>
      <c r="U116" s="1">
        <v>42541</v>
      </c>
      <c r="V116">
        <v>499000</v>
      </c>
      <c r="W116" s="1">
        <v>39738</v>
      </c>
      <c r="X116">
        <v>320000</v>
      </c>
      <c r="Y116" t="s">
        <v>623</v>
      </c>
      <c r="Z116" t="s">
        <v>42</v>
      </c>
      <c r="AA116">
        <v>16009307</v>
      </c>
      <c r="AB116" t="s">
        <v>49</v>
      </c>
      <c r="AC116" t="s">
        <v>44</v>
      </c>
      <c r="AD116" t="s">
        <v>45</v>
      </c>
      <c r="AE116">
        <v>38.616902000000003</v>
      </c>
      <c r="AF116">
        <v>-90.584266999999997</v>
      </c>
      <c r="AG116" t="b">
        <v>0</v>
      </c>
    </row>
    <row r="117" spans="1:33" x14ac:dyDescent="0.15">
      <c r="A117" t="s">
        <v>33</v>
      </c>
      <c r="B117" t="s">
        <v>34</v>
      </c>
      <c r="C117" t="s">
        <v>624</v>
      </c>
      <c r="D117" t="s">
        <v>66</v>
      </c>
      <c r="E117" t="s">
        <v>37</v>
      </c>
      <c r="F117">
        <v>63017</v>
      </c>
      <c r="G117">
        <v>329000</v>
      </c>
      <c r="H117">
        <v>3</v>
      </c>
      <c r="I117">
        <v>3</v>
      </c>
      <c r="J117" t="s">
        <v>309</v>
      </c>
      <c r="K117">
        <v>2144</v>
      </c>
      <c r="L117">
        <v>21824</v>
      </c>
      <c r="M117">
        <v>1985</v>
      </c>
      <c r="N117">
        <v>2</v>
      </c>
      <c r="O117" t="s">
        <v>39</v>
      </c>
      <c r="P117">
        <v>130</v>
      </c>
      <c r="Q117" t="s">
        <v>40</v>
      </c>
      <c r="R117" s="1">
        <v>42547</v>
      </c>
      <c r="S117" s="2">
        <v>0.54166666666666663</v>
      </c>
      <c r="T117" s="2">
        <v>0.625</v>
      </c>
      <c r="U117" s="1">
        <v>42545</v>
      </c>
      <c r="V117">
        <v>339000</v>
      </c>
      <c r="Y117" t="s">
        <v>625</v>
      </c>
      <c r="Z117" t="s">
        <v>42</v>
      </c>
      <c r="AA117">
        <v>16008912</v>
      </c>
      <c r="AB117" t="s">
        <v>49</v>
      </c>
      <c r="AC117" t="s">
        <v>44</v>
      </c>
      <c r="AD117" t="s">
        <v>45</v>
      </c>
      <c r="AE117">
        <v>38.640743999999998</v>
      </c>
      <c r="AF117">
        <v>-90.536545000000004</v>
      </c>
      <c r="AG117" t="b">
        <v>0</v>
      </c>
    </row>
    <row r="118" spans="1:33" x14ac:dyDescent="0.15">
      <c r="A118" t="s">
        <v>33</v>
      </c>
      <c r="B118" t="s">
        <v>34</v>
      </c>
      <c r="C118" t="s">
        <v>626</v>
      </c>
      <c r="D118" t="s">
        <v>66</v>
      </c>
      <c r="E118" t="s">
        <v>37</v>
      </c>
      <c r="F118">
        <v>63017</v>
      </c>
      <c r="G118">
        <v>799000</v>
      </c>
      <c r="H118">
        <v>5</v>
      </c>
      <c r="I118">
        <v>7</v>
      </c>
      <c r="J118" t="s">
        <v>47</v>
      </c>
      <c r="K118">
        <v>4254</v>
      </c>
      <c r="L118">
        <v>26136</v>
      </c>
      <c r="M118">
        <v>1991</v>
      </c>
      <c r="N118">
        <v>3</v>
      </c>
      <c r="O118" t="s">
        <v>39</v>
      </c>
      <c r="P118">
        <v>134</v>
      </c>
      <c r="Q118" t="s">
        <v>40</v>
      </c>
      <c r="U118" s="1">
        <v>42492</v>
      </c>
      <c r="V118">
        <v>830000</v>
      </c>
      <c r="Y118" t="s">
        <v>627</v>
      </c>
      <c r="Z118" t="s">
        <v>42</v>
      </c>
      <c r="AA118">
        <v>16006955</v>
      </c>
      <c r="AB118" t="s">
        <v>49</v>
      </c>
      <c r="AC118" t="s">
        <v>44</v>
      </c>
      <c r="AD118" t="s">
        <v>45</v>
      </c>
      <c r="AE118">
        <v>38.628672999999999</v>
      </c>
      <c r="AF118">
        <v>-90.540885000000003</v>
      </c>
      <c r="AG118" t="b">
        <v>0</v>
      </c>
    </row>
    <row r="119" spans="1:33" x14ac:dyDescent="0.15">
      <c r="A119" t="s">
        <v>33</v>
      </c>
      <c r="B119" t="s">
        <v>34</v>
      </c>
      <c r="C119" t="s">
        <v>628</v>
      </c>
      <c r="D119" t="s">
        <v>290</v>
      </c>
      <c r="E119" t="s">
        <v>37</v>
      </c>
      <c r="F119">
        <v>63017</v>
      </c>
      <c r="G119">
        <v>809990</v>
      </c>
      <c r="H119">
        <v>5</v>
      </c>
      <c r="I119">
        <v>4</v>
      </c>
      <c r="J119" t="s">
        <v>47</v>
      </c>
      <c r="K119">
        <v>3431</v>
      </c>
      <c r="N119">
        <v>2</v>
      </c>
      <c r="O119" t="s">
        <v>39</v>
      </c>
      <c r="P119">
        <v>136</v>
      </c>
      <c r="Q119" t="s">
        <v>40</v>
      </c>
      <c r="U119" s="1">
        <v>42530</v>
      </c>
      <c r="V119">
        <v>837273</v>
      </c>
      <c r="Y119" t="s">
        <v>629</v>
      </c>
      <c r="Z119" t="s">
        <v>42</v>
      </c>
      <c r="AA119">
        <v>16006872</v>
      </c>
      <c r="AB119" t="s">
        <v>68</v>
      </c>
      <c r="AC119" t="s">
        <v>44</v>
      </c>
      <c r="AD119" t="s">
        <v>45</v>
      </c>
      <c r="AE119">
        <v>38.620829999999998</v>
      </c>
      <c r="AF119">
        <v>-90.520210399999996</v>
      </c>
      <c r="AG119" t="b">
        <v>0</v>
      </c>
    </row>
    <row r="120" spans="1:33" x14ac:dyDescent="0.15">
      <c r="A120" t="s">
        <v>33</v>
      </c>
      <c r="B120" t="s">
        <v>34</v>
      </c>
      <c r="C120" t="s">
        <v>630</v>
      </c>
      <c r="D120" t="s">
        <v>290</v>
      </c>
      <c r="E120" t="s">
        <v>37</v>
      </c>
      <c r="F120">
        <v>63017</v>
      </c>
      <c r="G120">
        <v>694990</v>
      </c>
      <c r="H120">
        <v>4</v>
      </c>
      <c r="I120">
        <v>4</v>
      </c>
      <c r="J120" t="s">
        <v>47</v>
      </c>
      <c r="K120">
        <v>3977</v>
      </c>
      <c r="N120">
        <v>3</v>
      </c>
      <c r="O120" t="s">
        <v>39</v>
      </c>
      <c r="P120">
        <v>136</v>
      </c>
      <c r="Q120" t="s">
        <v>40</v>
      </c>
      <c r="V120">
        <v>694990</v>
      </c>
      <c r="Y120" t="s">
        <v>631</v>
      </c>
      <c r="Z120" t="s">
        <v>42</v>
      </c>
      <c r="AA120">
        <v>16006868</v>
      </c>
      <c r="AB120" t="s">
        <v>68</v>
      </c>
      <c r="AC120" t="s">
        <v>44</v>
      </c>
      <c r="AD120" t="s">
        <v>45</v>
      </c>
      <c r="AE120">
        <v>38.621245000000002</v>
      </c>
      <c r="AF120">
        <v>-90.520308</v>
      </c>
      <c r="AG120" t="b">
        <v>0</v>
      </c>
    </row>
    <row r="121" spans="1:33" x14ac:dyDescent="0.15">
      <c r="A121" t="s">
        <v>33</v>
      </c>
      <c r="B121" t="s">
        <v>34</v>
      </c>
      <c r="C121" t="s">
        <v>632</v>
      </c>
      <c r="D121" t="s">
        <v>290</v>
      </c>
      <c r="E121" t="s">
        <v>37</v>
      </c>
      <c r="F121">
        <v>63017</v>
      </c>
      <c r="G121">
        <v>679990</v>
      </c>
      <c r="H121">
        <v>4</v>
      </c>
      <c r="I121">
        <v>4</v>
      </c>
      <c r="J121" t="s">
        <v>47</v>
      </c>
      <c r="K121">
        <v>3974</v>
      </c>
      <c r="N121">
        <v>4</v>
      </c>
      <c r="O121" t="s">
        <v>39</v>
      </c>
      <c r="P121">
        <v>136</v>
      </c>
      <c r="Q121" t="s">
        <v>40</v>
      </c>
      <c r="V121">
        <v>679990</v>
      </c>
      <c r="Y121" t="s">
        <v>633</v>
      </c>
      <c r="Z121" t="s">
        <v>42</v>
      </c>
      <c r="AA121">
        <v>16006867</v>
      </c>
      <c r="AB121" t="s">
        <v>68</v>
      </c>
      <c r="AC121" t="s">
        <v>44</v>
      </c>
      <c r="AD121" t="s">
        <v>45</v>
      </c>
      <c r="AE121">
        <v>38.621245000000002</v>
      </c>
      <c r="AF121">
        <v>-90.520308</v>
      </c>
      <c r="AG121" t="b">
        <v>0</v>
      </c>
    </row>
    <row r="122" spans="1:33" x14ac:dyDescent="0.15">
      <c r="A122" t="s">
        <v>33</v>
      </c>
      <c r="B122" t="s">
        <v>34</v>
      </c>
      <c r="C122" t="s">
        <v>634</v>
      </c>
      <c r="D122" t="s">
        <v>290</v>
      </c>
      <c r="E122" t="s">
        <v>37</v>
      </c>
      <c r="F122">
        <v>63017</v>
      </c>
      <c r="G122">
        <v>659990</v>
      </c>
      <c r="H122">
        <v>4</v>
      </c>
      <c r="I122">
        <v>4</v>
      </c>
      <c r="J122" t="s">
        <v>47</v>
      </c>
      <c r="K122">
        <v>3404</v>
      </c>
      <c r="N122">
        <v>3</v>
      </c>
      <c r="O122" t="s">
        <v>39</v>
      </c>
      <c r="P122">
        <v>136</v>
      </c>
      <c r="Q122" t="s">
        <v>40</v>
      </c>
      <c r="V122">
        <v>659990</v>
      </c>
      <c r="Y122" t="s">
        <v>635</v>
      </c>
      <c r="Z122" t="s">
        <v>42</v>
      </c>
      <c r="AA122">
        <v>16006866</v>
      </c>
      <c r="AB122" t="s">
        <v>68</v>
      </c>
      <c r="AC122" t="s">
        <v>44</v>
      </c>
      <c r="AD122" t="s">
        <v>45</v>
      </c>
      <c r="AE122">
        <v>38.621245000000002</v>
      </c>
      <c r="AF122">
        <v>-90.520308</v>
      </c>
      <c r="AG122" t="b">
        <v>0</v>
      </c>
    </row>
    <row r="123" spans="1:33" x14ac:dyDescent="0.15">
      <c r="A123" t="s">
        <v>33</v>
      </c>
      <c r="B123" t="s">
        <v>34</v>
      </c>
      <c r="C123" t="s">
        <v>636</v>
      </c>
      <c r="D123" t="s">
        <v>290</v>
      </c>
      <c r="E123" t="s">
        <v>37</v>
      </c>
      <c r="F123">
        <v>63017</v>
      </c>
      <c r="G123">
        <v>649990</v>
      </c>
      <c r="H123">
        <v>4</v>
      </c>
      <c r="I123">
        <v>4</v>
      </c>
      <c r="J123" t="s">
        <v>47</v>
      </c>
      <c r="K123">
        <v>3520</v>
      </c>
      <c r="N123">
        <v>3</v>
      </c>
      <c r="O123" t="s">
        <v>39</v>
      </c>
      <c r="P123">
        <v>136</v>
      </c>
      <c r="Q123" t="s">
        <v>40</v>
      </c>
      <c r="V123">
        <v>649990</v>
      </c>
      <c r="Y123" t="s">
        <v>637</v>
      </c>
      <c r="Z123" t="s">
        <v>42</v>
      </c>
      <c r="AA123">
        <v>16006865</v>
      </c>
      <c r="AB123" t="s">
        <v>68</v>
      </c>
      <c r="AC123" t="s">
        <v>44</v>
      </c>
      <c r="AD123" t="s">
        <v>45</v>
      </c>
      <c r="AE123">
        <v>38.621245000000002</v>
      </c>
      <c r="AF123">
        <v>-90.520308</v>
      </c>
      <c r="AG123" t="b">
        <v>0</v>
      </c>
    </row>
    <row r="124" spans="1:33" x14ac:dyDescent="0.15">
      <c r="A124" t="s">
        <v>33</v>
      </c>
      <c r="B124" t="s">
        <v>34</v>
      </c>
      <c r="C124" t="s">
        <v>638</v>
      </c>
      <c r="D124" t="s">
        <v>290</v>
      </c>
      <c r="E124" t="s">
        <v>37</v>
      </c>
      <c r="F124">
        <v>63017</v>
      </c>
      <c r="G124">
        <v>634990</v>
      </c>
      <c r="H124">
        <v>3</v>
      </c>
      <c r="I124">
        <v>3</v>
      </c>
      <c r="J124" t="s">
        <v>47</v>
      </c>
      <c r="K124">
        <v>3147</v>
      </c>
      <c r="N124">
        <v>3</v>
      </c>
      <c r="O124" t="s">
        <v>39</v>
      </c>
      <c r="P124">
        <v>136</v>
      </c>
      <c r="Q124" t="s">
        <v>40</v>
      </c>
      <c r="V124">
        <v>634990</v>
      </c>
      <c r="Y124" t="s">
        <v>639</v>
      </c>
      <c r="Z124" t="s">
        <v>42</v>
      </c>
      <c r="AA124">
        <v>16006864</v>
      </c>
      <c r="AB124" t="s">
        <v>68</v>
      </c>
      <c r="AC124" t="s">
        <v>44</v>
      </c>
      <c r="AD124" t="s">
        <v>45</v>
      </c>
      <c r="AE124">
        <v>38.621245000000002</v>
      </c>
      <c r="AF124">
        <v>-90.520308</v>
      </c>
      <c r="AG124" t="b">
        <v>0</v>
      </c>
    </row>
    <row r="125" spans="1:33" x14ac:dyDescent="0.15">
      <c r="A125" t="s">
        <v>33</v>
      </c>
      <c r="B125" t="s">
        <v>34</v>
      </c>
      <c r="C125" t="s">
        <v>640</v>
      </c>
      <c r="D125" t="s">
        <v>66</v>
      </c>
      <c r="E125" t="s">
        <v>37</v>
      </c>
      <c r="F125">
        <v>63017</v>
      </c>
      <c r="G125">
        <v>1999999</v>
      </c>
      <c r="H125">
        <v>7</v>
      </c>
      <c r="I125">
        <v>10</v>
      </c>
      <c r="J125" t="s">
        <v>309</v>
      </c>
      <c r="K125">
        <v>11494</v>
      </c>
      <c r="L125">
        <v>43996</v>
      </c>
      <c r="M125">
        <v>2005</v>
      </c>
      <c r="N125">
        <v>4</v>
      </c>
      <c r="O125" t="s">
        <v>39</v>
      </c>
      <c r="P125">
        <v>137</v>
      </c>
      <c r="Q125" t="s">
        <v>40</v>
      </c>
      <c r="V125">
        <v>1999999</v>
      </c>
      <c r="Y125" t="s">
        <v>641</v>
      </c>
      <c r="Z125" t="s">
        <v>42</v>
      </c>
      <c r="AA125">
        <v>16001996</v>
      </c>
      <c r="AB125" t="s">
        <v>642</v>
      </c>
      <c r="AC125" t="s">
        <v>44</v>
      </c>
      <c r="AD125" t="s">
        <v>45</v>
      </c>
      <c r="AE125">
        <v>38.683590000000002</v>
      </c>
      <c r="AF125">
        <v>-90.510862000000003</v>
      </c>
      <c r="AG125" t="b">
        <v>0</v>
      </c>
    </row>
    <row r="126" spans="1:33" x14ac:dyDescent="0.15">
      <c r="A126" t="s">
        <v>33</v>
      </c>
      <c r="B126" t="s">
        <v>34</v>
      </c>
      <c r="C126" t="s">
        <v>647</v>
      </c>
      <c r="D126" t="s">
        <v>66</v>
      </c>
      <c r="E126" t="s">
        <v>37</v>
      </c>
      <c r="F126">
        <v>63017</v>
      </c>
      <c r="G126">
        <v>322000</v>
      </c>
      <c r="H126">
        <v>4</v>
      </c>
      <c r="I126">
        <v>3</v>
      </c>
      <c r="J126" t="s">
        <v>309</v>
      </c>
      <c r="K126">
        <v>2736</v>
      </c>
      <c r="L126">
        <v>10411</v>
      </c>
      <c r="M126">
        <v>1979</v>
      </c>
      <c r="N126">
        <v>2</v>
      </c>
      <c r="O126" t="s">
        <v>39</v>
      </c>
      <c r="P126">
        <v>163</v>
      </c>
      <c r="Q126" t="s">
        <v>40</v>
      </c>
      <c r="U126" s="1">
        <v>42537</v>
      </c>
      <c r="V126">
        <v>339000</v>
      </c>
      <c r="Y126" t="s">
        <v>648</v>
      </c>
      <c r="Z126" t="s">
        <v>42</v>
      </c>
      <c r="AA126">
        <v>16001802</v>
      </c>
      <c r="AB126" t="s">
        <v>68</v>
      </c>
      <c r="AC126" t="s">
        <v>44</v>
      </c>
      <c r="AD126" t="s">
        <v>45</v>
      </c>
      <c r="AE126">
        <v>38.657412000000001</v>
      </c>
      <c r="AF126">
        <v>-90.518551000000002</v>
      </c>
      <c r="AG126" t="b">
        <v>0</v>
      </c>
    </row>
    <row r="127" spans="1:33" x14ac:dyDescent="0.15">
      <c r="A127" t="s">
        <v>33</v>
      </c>
      <c r="B127" t="s">
        <v>34</v>
      </c>
      <c r="C127" t="s">
        <v>649</v>
      </c>
      <c r="D127" t="s">
        <v>66</v>
      </c>
      <c r="E127" t="s">
        <v>37</v>
      </c>
      <c r="F127">
        <v>63017</v>
      </c>
      <c r="G127">
        <v>890000</v>
      </c>
      <c r="H127">
        <v>4</v>
      </c>
      <c r="I127">
        <v>4</v>
      </c>
      <c r="J127" t="s">
        <v>309</v>
      </c>
      <c r="L127">
        <v>20125</v>
      </c>
      <c r="N127">
        <v>3</v>
      </c>
      <c r="O127" t="s">
        <v>39</v>
      </c>
      <c r="P127">
        <v>164</v>
      </c>
      <c r="Q127" t="s">
        <v>40</v>
      </c>
      <c r="V127">
        <v>890000</v>
      </c>
      <c r="Y127" t="s">
        <v>650</v>
      </c>
      <c r="Z127" t="s">
        <v>42</v>
      </c>
      <c r="AA127">
        <v>16001988</v>
      </c>
      <c r="AB127" t="s">
        <v>651</v>
      </c>
      <c r="AC127" t="s">
        <v>44</v>
      </c>
      <c r="AD127" t="s">
        <v>45</v>
      </c>
      <c r="AE127">
        <v>38.644696000000003</v>
      </c>
      <c r="AF127">
        <v>-90.558195999999995</v>
      </c>
      <c r="AG127" t="b">
        <v>0</v>
      </c>
    </row>
    <row r="128" spans="1:33" x14ac:dyDescent="0.15">
      <c r="A128" t="s">
        <v>33</v>
      </c>
      <c r="B128" t="s">
        <v>34</v>
      </c>
      <c r="C128" t="s">
        <v>652</v>
      </c>
      <c r="D128" t="s">
        <v>66</v>
      </c>
      <c r="E128" t="s">
        <v>37</v>
      </c>
      <c r="F128">
        <v>63017</v>
      </c>
      <c r="G128">
        <v>374900</v>
      </c>
      <c r="H128">
        <v>4</v>
      </c>
      <c r="I128">
        <v>3</v>
      </c>
      <c r="J128" t="s">
        <v>309</v>
      </c>
      <c r="K128">
        <v>2538</v>
      </c>
      <c r="L128">
        <v>15682</v>
      </c>
      <c r="M128">
        <v>1985</v>
      </c>
      <c r="N128">
        <v>2</v>
      </c>
      <c r="O128" t="s">
        <v>39</v>
      </c>
      <c r="P128">
        <v>199</v>
      </c>
      <c r="Q128" t="s">
        <v>40</v>
      </c>
      <c r="V128">
        <v>374900</v>
      </c>
      <c r="Y128" t="s">
        <v>653</v>
      </c>
      <c r="Z128" t="s">
        <v>42</v>
      </c>
      <c r="AA128">
        <v>15065592</v>
      </c>
      <c r="AB128" t="s">
        <v>49</v>
      </c>
      <c r="AC128" t="s">
        <v>44</v>
      </c>
      <c r="AD128" t="s">
        <v>45</v>
      </c>
      <c r="AE128">
        <v>38.647823000000002</v>
      </c>
      <c r="AF128">
        <v>-90.541627000000005</v>
      </c>
      <c r="AG128" t="b">
        <v>0</v>
      </c>
    </row>
    <row r="129" spans="1:33" x14ac:dyDescent="0.15">
      <c r="A129" t="s">
        <v>33</v>
      </c>
      <c r="B129" t="s">
        <v>34</v>
      </c>
      <c r="C129" t="s">
        <v>654</v>
      </c>
      <c r="D129" t="s">
        <v>66</v>
      </c>
      <c r="E129" t="s">
        <v>37</v>
      </c>
      <c r="F129">
        <v>63017</v>
      </c>
      <c r="G129">
        <v>385000</v>
      </c>
      <c r="H129">
        <v>4</v>
      </c>
      <c r="I129">
        <v>5</v>
      </c>
      <c r="J129" t="s">
        <v>309</v>
      </c>
      <c r="K129">
        <v>2846</v>
      </c>
      <c r="L129">
        <v>15246</v>
      </c>
      <c r="M129">
        <v>2000</v>
      </c>
      <c r="N129">
        <v>3</v>
      </c>
      <c r="O129" t="s">
        <v>39</v>
      </c>
      <c r="P129">
        <v>207</v>
      </c>
      <c r="Q129" t="s">
        <v>40</v>
      </c>
      <c r="U129" s="1">
        <v>42478</v>
      </c>
      <c r="V129">
        <v>394500</v>
      </c>
      <c r="Y129" t="s">
        <v>655</v>
      </c>
      <c r="Z129" t="s">
        <v>42</v>
      </c>
      <c r="AA129">
        <v>15065107</v>
      </c>
      <c r="AB129" t="s">
        <v>49</v>
      </c>
      <c r="AC129" t="s">
        <v>44</v>
      </c>
      <c r="AD129" t="s">
        <v>45</v>
      </c>
      <c r="AE129">
        <v>38.662897000000001</v>
      </c>
      <c r="AF129">
        <v>-90.516762</v>
      </c>
      <c r="AG129" t="b">
        <v>0</v>
      </c>
    </row>
    <row r="130" spans="1:33" x14ac:dyDescent="0.15">
      <c r="A130" t="s">
        <v>33</v>
      </c>
      <c r="B130" t="s">
        <v>34</v>
      </c>
      <c r="C130" t="s">
        <v>665</v>
      </c>
      <c r="D130" t="s">
        <v>290</v>
      </c>
      <c r="E130" t="s">
        <v>37</v>
      </c>
      <c r="F130">
        <v>63017</v>
      </c>
      <c r="G130">
        <v>999000</v>
      </c>
      <c r="H130">
        <v>5</v>
      </c>
      <c r="I130">
        <v>6</v>
      </c>
      <c r="J130" t="s">
        <v>47</v>
      </c>
      <c r="K130">
        <v>4600</v>
      </c>
      <c r="L130">
        <v>28750</v>
      </c>
      <c r="M130">
        <v>1995</v>
      </c>
      <c r="N130">
        <v>3</v>
      </c>
      <c r="O130" t="s">
        <v>39</v>
      </c>
      <c r="P130">
        <v>285</v>
      </c>
      <c r="Q130" t="s">
        <v>40</v>
      </c>
      <c r="U130" s="1">
        <v>42502</v>
      </c>
      <c r="V130">
        <v>1097000</v>
      </c>
      <c r="Y130" t="s">
        <v>666</v>
      </c>
      <c r="Z130" t="s">
        <v>42</v>
      </c>
      <c r="AA130">
        <v>15052759</v>
      </c>
      <c r="AB130" t="s">
        <v>619</v>
      </c>
      <c r="AC130" t="s">
        <v>44</v>
      </c>
      <c r="AD130" t="s">
        <v>45</v>
      </c>
      <c r="AE130">
        <v>38.628177000000001</v>
      </c>
      <c r="AF130">
        <v>-90.512884999999997</v>
      </c>
      <c r="AG130" t="b">
        <v>0</v>
      </c>
    </row>
    <row r="131" spans="1:33" x14ac:dyDescent="0.15">
      <c r="A131" t="s">
        <v>33</v>
      </c>
      <c r="B131" t="s">
        <v>34</v>
      </c>
      <c r="C131" t="s">
        <v>667</v>
      </c>
      <c r="D131" t="s">
        <v>290</v>
      </c>
      <c r="E131" t="s">
        <v>37</v>
      </c>
      <c r="F131">
        <v>63017</v>
      </c>
      <c r="G131">
        <v>1295000</v>
      </c>
      <c r="H131">
        <v>4</v>
      </c>
      <c r="I131">
        <v>7</v>
      </c>
      <c r="J131" t="s">
        <v>47</v>
      </c>
      <c r="K131">
        <v>5316</v>
      </c>
      <c r="L131">
        <v>148104</v>
      </c>
      <c r="M131">
        <v>1993</v>
      </c>
      <c r="N131">
        <v>3</v>
      </c>
      <c r="O131" t="s">
        <v>39</v>
      </c>
      <c r="P131">
        <v>378</v>
      </c>
      <c r="Q131" t="s">
        <v>40</v>
      </c>
      <c r="U131" s="1">
        <v>42527</v>
      </c>
      <c r="V131">
        <v>1565000</v>
      </c>
      <c r="Y131" t="s">
        <v>668</v>
      </c>
      <c r="Z131" t="s">
        <v>42</v>
      </c>
      <c r="AA131">
        <v>15034008</v>
      </c>
      <c r="AB131" t="s">
        <v>200</v>
      </c>
      <c r="AC131" t="s">
        <v>44</v>
      </c>
      <c r="AD131" t="s">
        <v>45</v>
      </c>
      <c r="AE131">
        <v>38.627397999999999</v>
      </c>
      <c r="AF131">
        <v>-90.4985839</v>
      </c>
      <c r="AG131" t="b">
        <v>0</v>
      </c>
    </row>
    <row r="132" spans="1:33" x14ac:dyDescent="0.15">
      <c r="A132" t="s">
        <v>33</v>
      </c>
      <c r="B132" t="s">
        <v>34</v>
      </c>
      <c r="C132" t="s">
        <v>669</v>
      </c>
      <c r="D132" t="s">
        <v>66</v>
      </c>
      <c r="E132" t="s">
        <v>37</v>
      </c>
      <c r="F132">
        <v>63017</v>
      </c>
      <c r="G132">
        <v>1195000</v>
      </c>
      <c r="H132">
        <v>5</v>
      </c>
      <c r="I132">
        <v>6</v>
      </c>
      <c r="J132" t="s">
        <v>309</v>
      </c>
      <c r="K132">
        <v>5372</v>
      </c>
      <c r="L132">
        <v>152024</v>
      </c>
      <c r="M132">
        <v>1986</v>
      </c>
      <c r="N132">
        <v>3</v>
      </c>
      <c r="O132" t="s">
        <v>39</v>
      </c>
      <c r="P132">
        <v>456</v>
      </c>
      <c r="Q132" t="s">
        <v>40</v>
      </c>
      <c r="U132" s="1">
        <v>42461</v>
      </c>
      <c r="V132">
        <v>1295000</v>
      </c>
      <c r="Y132" t="s">
        <v>670</v>
      </c>
      <c r="Z132" t="s">
        <v>42</v>
      </c>
      <c r="AA132">
        <v>15016437</v>
      </c>
      <c r="AB132" t="s">
        <v>171</v>
      </c>
      <c r="AC132" t="s">
        <v>44</v>
      </c>
      <c r="AD132" t="s">
        <v>45</v>
      </c>
      <c r="AE132">
        <v>38.639733999999997</v>
      </c>
      <c r="AF132">
        <v>-90.533604999999994</v>
      </c>
      <c r="AG132" t="b">
        <v>0</v>
      </c>
    </row>
    <row r="138" spans="1:33" x14ac:dyDescent="0.15">
      <c r="A138" s="53" t="s">
        <v>1107</v>
      </c>
      <c r="B138" s="53"/>
      <c r="C138" s="53"/>
      <c r="D138" s="53"/>
      <c r="E138" s="53"/>
      <c r="F138" s="53"/>
      <c r="G138" s="53"/>
      <c r="H138" s="53"/>
      <c r="I138" s="53"/>
      <c r="J138" s="53"/>
      <c r="K138" s="53"/>
      <c r="L138" s="53"/>
      <c r="M138" s="53"/>
      <c r="N138" s="53"/>
      <c r="O138" s="53"/>
    </row>
    <row r="139" spans="1:33" x14ac:dyDescent="0.15">
      <c r="A139" t="s">
        <v>674</v>
      </c>
      <c r="B139" t="s">
        <v>34</v>
      </c>
      <c r="C139" t="s">
        <v>675</v>
      </c>
      <c r="D139" t="s">
        <v>66</v>
      </c>
      <c r="E139" t="s">
        <v>37</v>
      </c>
      <c r="F139">
        <v>63017</v>
      </c>
      <c r="G139">
        <v>280000</v>
      </c>
      <c r="H139">
        <v>3</v>
      </c>
      <c r="I139">
        <v>3</v>
      </c>
      <c r="J139" t="s">
        <v>66</v>
      </c>
      <c r="K139">
        <v>1433</v>
      </c>
      <c r="L139">
        <v>13068</v>
      </c>
      <c r="M139">
        <v>1973</v>
      </c>
      <c r="N139">
        <v>2</v>
      </c>
      <c r="O139" t="s">
        <v>39</v>
      </c>
      <c r="P139">
        <v>71</v>
      </c>
      <c r="Q139" t="s">
        <v>40</v>
      </c>
      <c r="V139">
        <v>280000</v>
      </c>
      <c r="Y139" t="s">
        <v>676</v>
      </c>
      <c r="Z139" t="s">
        <v>677</v>
      </c>
      <c r="AA139">
        <v>24064514</v>
      </c>
      <c r="AB139" t="s">
        <v>677</v>
      </c>
      <c r="AC139" t="s">
        <v>44</v>
      </c>
      <c r="AD139" t="s">
        <v>45</v>
      </c>
      <c r="AE139">
        <v>38.646141</v>
      </c>
      <c r="AF139">
        <v>-90.551758000000007</v>
      </c>
      <c r="AG139" t="b">
        <v>0</v>
      </c>
    </row>
    <row r="140" spans="1:33" x14ac:dyDescent="0.15">
      <c r="A140" t="s">
        <v>678</v>
      </c>
      <c r="B140" t="s">
        <v>34</v>
      </c>
      <c r="C140" t="s">
        <v>679</v>
      </c>
      <c r="D140" t="s">
        <v>66</v>
      </c>
      <c r="E140" t="s">
        <v>37</v>
      </c>
      <c r="F140">
        <v>63017</v>
      </c>
      <c r="G140">
        <v>623400</v>
      </c>
      <c r="H140">
        <v>2</v>
      </c>
      <c r="I140">
        <v>2</v>
      </c>
      <c r="J140" t="s">
        <v>680</v>
      </c>
      <c r="K140">
        <v>1807</v>
      </c>
      <c r="N140">
        <v>2</v>
      </c>
      <c r="O140" t="s">
        <v>39</v>
      </c>
      <c r="P140">
        <v>98</v>
      </c>
      <c r="Q140" t="s">
        <v>40</v>
      </c>
      <c r="V140">
        <v>623400</v>
      </c>
      <c r="Y140" t="s">
        <v>681</v>
      </c>
      <c r="Z140" t="s">
        <v>682</v>
      </c>
      <c r="AA140" t="s">
        <v>683</v>
      </c>
      <c r="AB140" t="s">
        <v>684</v>
      </c>
      <c r="AC140" t="s">
        <v>44</v>
      </c>
      <c r="AD140" t="s">
        <v>45</v>
      </c>
      <c r="AE140">
        <v>38.646056999999999</v>
      </c>
      <c r="AF140">
        <v>-90.554321000000002</v>
      </c>
      <c r="AG140" t="b">
        <v>0</v>
      </c>
    </row>
    <row r="141" spans="1:33" x14ac:dyDescent="0.15">
      <c r="A141" t="s">
        <v>678</v>
      </c>
      <c r="B141" t="s">
        <v>34</v>
      </c>
      <c r="C141" t="s">
        <v>685</v>
      </c>
      <c r="D141" t="s">
        <v>66</v>
      </c>
      <c r="E141" t="s">
        <v>37</v>
      </c>
      <c r="F141">
        <v>63017</v>
      </c>
      <c r="G141">
        <v>635600</v>
      </c>
      <c r="H141">
        <v>3</v>
      </c>
      <c r="I141">
        <v>2</v>
      </c>
      <c r="J141" t="s">
        <v>680</v>
      </c>
      <c r="K141">
        <v>2015</v>
      </c>
      <c r="N141">
        <v>2</v>
      </c>
      <c r="O141" t="s">
        <v>39</v>
      </c>
      <c r="P141">
        <v>98</v>
      </c>
      <c r="Q141" t="s">
        <v>40</v>
      </c>
      <c r="V141">
        <v>635600</v>
      </c>
      <c r="Y141" t="s">
        <v>686</v>
      </c>
      <c r="Z141" t="s">
        <v>682</v>
      </c>
      <c r="AA141" t="s">
        <v>687</v>
      </c>
      <c r="AB141" t="s">
        <v>684</v>
      </c>
      <c r="AC141" t="s">
        <v>44</v>
      </c>
      <c r="AD141" t="s">
        <v>45</v>
      </c>
      <c r="AE141">
        <v>38.646056999999999</v>
      </c>
      <c r="AF141">
        <v>-90.554321000000002</v>
      </c>
      <c r="AG141" t="b">
        <v>0</v>
      </c>
    </row>
    <row r="142" spans="1:33" x14ac:dyDescent="0.15">
      <c r="A142" t="s">
        <v>678</v>
      </c>
      <c r="B142" t="s">
        <v>34</v>
      </c>
      <c r="C142" t="s">
        <v>688</v>
      </c>
      <c r="D142" t="s">
        <v>66</v>
      </c>
      <c r="E142" t="s">
        <v>37</v>
      </c>
      <c r="F142">
        <v>63017</v>
      </c>
      <c r="G142">
        <v>669800</v>
      </c>
      <c r="H142">
        <v>4</v>
      </c>
      <c r="I142">
        <v>3</v>
      </c>
      <c r="J142" t="s">
        <v>680</v>
      </c>
      <c r="K142">
        <v>2498</v>
      </c>
      <c r="N142">
        <v>2</v>
      </c>
      <c r="O142" t="s">
        <v>39</v>
      </c>
      <c r="P142">
        <v>98</v>
      </c>
      <c r="Q142" t="s">
        <v>40</v>
      </c>
      <c r="V142">
        <v>669800</v>
      </c>
      <c r="Y142" t="s">
        <v>689</v>
      </c>
      <c r="Z142" t="s">
        <v>682</v>
      </c>
      <c r="AA142" t="s">
        <v>690</v>
      </c>
      <c r="AB142" t="s">
        <v>684</v>
      </c>
      <c r="AC142" t="s">
        <v>44</v>
      </c>
      <c r="AD142" t="s">
        <v>45</v>
      </c>
      <c r="AE142">
        <v>38.646056999999999</v>
      </c>
      <c r="AF142">
        <v>-90.554321000000002</v>
      </c>
      <c r="AG142" t="b">
        <v>0</v>
      </c>
    </row>
    <row r="143" spans="1:33" x14ac:dyDescent="0.15">
      <c r="A143" t="s">
        <v>678</v>
      </c>
      <c r="B143" t="s">
        <v>34</v>
      </c>
      <c r="C143" t="s">
        <v>691</v>
      </c>
      <c r="D143" t="s">
        <v>290</v>
      </c>
      <c r="E143" t="s">
        <v>37</v>
      </c>
      <c r="F143">
        <v>63017</v>
      </c>
      <c r="G143">
        <v>814990</v>
      </c>
      <c r="H143">
        <v>5</v>
      </c>
      <c r="I143">
        <v>3.5</v>
      </c>
      <c r="J143" t="s">
        <v>692</v>
      </c>
      <c r="K143">
        <v>3120</v>
      </c>
      <c r="N143">
        <v>3</v>
      </c>
      <c r="O143" t="s">
        <v>39</v>
      </c>
      <c r="P143">
        <v>172</v>
      </c>
      <c r="Q143" t="s">
        <v>40</v>
      </c>
      <c r="U143" s="1">
        <v>42494</v>
      </c>
      <c r="V143">
        <v>527990</v>
      </c>
      <c r="Y143" t="s">
        <v>693</v>
      </c>
      <c r="Z143" t="s">
        <v>682</v>
      </c>
      <c r="AA143" t="s">
        <v>694</v>
      </c>
      <c r="AB143" t="s">
        <v>684</v>
      </c>
      <c r="AC143" t="s">
        <v>44</v>
      </c>
      <c r="AD143" t="s">
        <v>45</v>
      </c>
      <c r="AE143">
        <v>38.621363000000002</v>
      </c>
      <c r="AF143">
        <v>-90.521248999999997</v>
      </c>
      <c r="AG143" t="b">
        <v>0</v>
      </c>
    </row>
    <row r="144" spans="1:33" x14ac:dyDescent="0.15">
      <c r="A144" t="s">
        <v>678</v>
      </c>
      <c r="B144" t="s">
        <v>34</v>
      </c>
      <c r="C144" t="s">
        <v>695</v>
      </c>
      <c r="D144" t="s">
        <v>290</v>
      </c>
      <c r="E144" t="s">
        <v>37</v>
      </c>
      <c r="F144">
        <v>63017</v>
      </c>
      <c r="G144">
        <v>634990</v>
      </c>
      <c r="H144">
        <v>3</v>
      </c>
      <c r="I144">
        <v>2.5</v>
      </c>
      <c r="J144" t="s">
        <v>692</v>
      </c>
      <c r="K144">
        <v>3147</v>
      </c>
      <c r="N144">
        <v>3</v>
      </c>
      <c r="O144" t="s">
        <v>39</v>
      </c>
      <c r="P144">
        <v>172</v>
      </c>
      <c r="Q144" t="s">
        <v>40</v>
      </c>
      <c r="V144">
        <v>634990</v>
      </c>
      <c r="Y144" t="s">
        <v>696</v>
      </c>
      <c r="Z144" t="s">
        <v>682</v>
      </c>
      <c r="AA144" t="s">
        <v>697</v>
      </c>
      <c r="AB144" t="s">
        <v>684</v>
      </c>
      <c r="AC144" t="s">
        <v>44</v>
      </c>
      <c r="AD144" t="s">
        <v>45</v>
      </c>
      <c r="AE144">
        <v>38.621363000000002</v>
      </c>
      <c r="AF144">
        <v>-90.521248999999997</v>
      </c>
      <c r="AG144" t="b">
        <v>0</v>
      </c>
    </row>
    <row r="145" spans="1:33" x14ac:dyDescent="0.15">
      <c r="A145" t="s">
        <v>678</v>
      </c>
      <c r="B145" t="s">
        <v>34</v>
      </c>
      <c r="C145" t="s">
        <v>698</v>
      </c>
      <c r="D145" t="s">
        <v>290</v>
      </c>
      <c r="E145" t="s">
        <v>37</v>
      </c>
      <c r="F145">
        <v>63017</v>
      </c>
      <c r="G145">
        <v>659990</v>
      </c>
      <c r="H145">
        <v>4</v>
      </c>
      <c r="I145">
        <v>3.5</v>
      </c>
      <c r="J145" t="s">
        <v>692</v>
      </c>
      <c r="K145">
        <v>3404</v>
      </c>
      <c r="N145">
        <v>3</v>
      </c>
      <c r="O145" t="s">
        <v>39</v>
      </c>
      <c r="P145">
        <v>172</v>
      </c>
      <c r="Q145" t="s">
        <v>40</v>
      </c>
      <c r="V145">
        <v>659990</v>
      </c>
      <c r="Y145" t="s">
        <v>699</v>
      </c>
      <c r="Z145" t="s">
        <v>682</v>
      </c>
      <c r="AA145" t="s">
        <v>700</v>
      </c>
      <c r="AB145" t="s">
        <v>684</v>
      </c>
      <c r="AC145" t="s">
        <v>44</v>
      </c>
      <c r="AD145" t="s">
        <v>45</v>
      </c>
      <c r="AE145">
        <v>38.621363000000002</v>
      </c>
      <c r="AF145">
        <v>-90.521248999999997</v>
      </c>
      <c r="AG145" t="b">
        <v>0</v>
      </c>
    </row>
    <row r="146" spans="1:33" x14ac:dyDescent="0.15">
      <c r="A146" t="s">
        <v>678</v>
      </c>
      <c r="B146" t="s">
        <v>34</v>
      </c>
      <c r="C146" t="s">
        <v>701</v>
      </c>
      <c r="D146" t="s">
        <v>290</v>
      </c>
      <c r="E146" t="s">
        <v>37</v>
      </c>
      <c r="F146">
        <v>63017</v>
      </c>
      <c r="G146">
        <v>649990</v>
      </c>
      <c r="H146">
        <v>4</v>
      </c>
      <c r="I146">
        <v>3</v>
      </c>
      <c r="J146" t="s">
        <v>692</v>
      </c>
      <c r="K146">
        <v>3520</v>
      </c>
      <c r="N146">
        <v>3</v>
      </c>
      <c r="O146" t="s">
        <v>39</v>
      </c>
      <c r="P146">
        <v>172</v>
      </c>
      <c r="Q146" t="s">
        <v>40</v>
      </c>
      <c r="V146">
        <v>649990</v>
      </c>
      <c r="Y146" t="s">
        <v>702</v>
      </c>
      <c r="Z146" t="s">
        <v>682</v>
      </c>
      <c r="AA146" t="s">
        <v>703</v>
      </c>
      <c r="AB146" t="s">
        <v>684</v>
      </c>
      <c r="AC146" t="s">
        <v>44</v>
      </c>
      <c r="AD146" t="s">
        <v>45</v>
      </c>
      <c r="AE146">
        <v>38.621363000000002</v>
      </c>
      <c r="AF146">
        <v>-90.521248999999997</v>
      </c>
      <c r="AG146" t="b">
        <v>0</v>
      </c>
    </row>
    <row r="147" spans="1:33" x14ac:dyDescent="0.15">
      <c r="A147" t="s">
        <v>678</v>
      </c>
      <c r="B147" t="s">
        <v>34</v>
      </c>
      <c r="C147" t="s">
        <v>704</v>
      </c>
      <c r="D147" t="s">
        <v>290</v>
      </c>
      <c r="E147" t="s">
        <v>37</v>
      </c>
      <c r="F147">
        <v>63017</v>
      </c>
      <c r="G147">
        <v>679990</v>
      </c>
      <c r="H147">
        <v>4</v>
      </c>
      <c r="I147">
        <v>3.5</v>
      </c>
      <c r="J147" t="s">
        <v>692</v>
      </c>
      <c r="K147">
        <v>3974</v>
      </c>
      <c r="N147">
        <v>4</v>
      </c>
      <c r="O147" t="s">
        <v>39</v>
      </c>
      <c r="P147">
        <v>172</v>
      </c>
      <c r="Q147" t="s">
        <v>40</v>
      </c>
      <c r="V147">
        <v>679990</v>
      </c>
      <c r="Y147" t="s">
        <v>705</v>
      </c>
      <c r="Z147" t="s">
        <v>682</v>
      </c>
      <c r="AA147" t="s">
        <v>706</v>
      </c>
      <c r="AB147" t="s">
        <v>684</v>
      </c>
      <c r="AC147" t="s">
        <v>44</v>
      </c>
      <c r="AD147" t="s">
        <v>45</v>
      </c>
      <c r="AE147">
        <v>38.621363000000002</v>
      </c>
      <c r="AF147">
        <v>-90.521248999999997</v>
      </c>
      <c r="AG147" t="b">
        <v>0</v>
      </c>
    </row>
    <row r="148" spans="1:33" x14ac:dyDescent="0.15">
      <c r="A148" t="s">
        <v>678</v>
      </c>
      <c r="B148" t="s">
        <v>34</v>
      </c>
      <c r="C148" t="s">
        <v>707</v>
      </c>
      <c r="D148" t="s">
        <v>290</v>
      </c>
      <c r="E148" t="s">
        <v>37</v>
      </c>
      <c r="F148">
        <v>63017</v>
      </c>
      <c r="G148">
        <v>694990</v>
      </c>
      <c r="H148">
        <v>4</v>
      </c>
      <c r="I148">
        <v>3.5</v>
      </c>
      <c r="J148" t="s">
        <v>692</v>
      </c>
      <c r="K148">
        <v>3977</v>
      </c>
      <c r="N148">
        <v>3</v>
      </c>
      <c r="O148" t="s">
        <v>39</v>
      </c>
      <c r="P148">
        <v>172</v>
      </c>
      <c r="Q148" t="s">
        <v>40</v>
      </c>
      <c r="V148">
        <v>694990</v>
      </c>
      <c r="Y148" t="s">
        <v>708</v>
      </c>
      <c r="Z148" t="s">
        <v>682</v>
      </c>
      <c r="AA148" t="s">
        <v>709</v>
      </c>
      <c r="AB148" t="s">
        <v>684</v>
      </c>
      <c r="AC148" t="s">
        <v>44</v>
      </c>
      <c r="AD148" t="s">
        <v>45</v>
      </c>
      <c r="AE148">
        <v>38.621363000000002</v>
      </c>
      <c r="AF148">
        <v>-90.521248999999997</v>
      </c>
      <c r="AG148" t="b">
        <v>0</v>
      </c>
    </row>
    <row r="149" spans="1:33" x14ac:dyDescent="0.15">
      <c r="A149" t="s">
        <v>678</v>
      </c>
      <c r="B149" t="s">
        <v>34</v>
      </c>
      <c r="C149" t="s">
        <v>710</v>
      </c>
      <c r="D149" t="s">
        <v>66</v>
      </c>
      <c r="E149" t="s">
        <v>37</v>
      </c>
      <c r="F149">
        <v>63017</v>
      </c>
      <c r="G149">
        <v>750000</v>
      </c>
      <c r="H149">
        <v>3</v>
      </c>
      <c r="I149">
        <v>2</v>
      </c>
      <c r="J149" t="s">
        <v>711</v>
      </c>
      <c r="K149">
        <v>2797</v>
      </c>
      <c r="N149">
        <v>3</v>
      </c>
      <c r="O149" t="s">
        <v>39</v>
      </c>
      <c r="P149">
        <v>172</v>
      </c>
      <c r="Q149" t="s">
        <v>40</v>
      </c>
      <c r="U149" s="1">
        <v>42497</v>
      </c>
      <c r="V149">
        <v>799900</v>
      </c>
      <c r="Y149" t="s">
        <v>712</v>
      </c>
      <c r="Z149" t="s">
        <v>682</v>
      </c>
      <c r="AA149" t="s">
        <v>713</v>
      </c>
      <c r="AB149" t="s">
        <v>684</v>
      </c>
      <c r="AC149" t="s">
        <v>44</v>
      </c>
      <c r="AD149" t="s">
        <v>45</v>
      </c>
      <c r="AE149">
        <v>38.61777</v>
      </c>
      <c r="AF149">
        <v>-90.545139000000006</v>
      </c>
      <c r="AG149" t="b">
        <v>0</v>
      </c>
    </row>
    <row r="152" spans="1:33" x14ac:dyDescent="0.15">
      <c r="A152" s="53" t="s">
        <v>1108</v>
      </c>
      <c r="B152" s="53"/>
      <c r="C152" s="53"/>
      <c r="D152" s="53"/>
      <c r="E152" s="53"/>
      <c r="F152" s="53"/>
      <c r="G152" s="53"/>
      <c r="H152" s="53"/>
      <c r="I152" s="53"/>
      <c r="J152" s="53"/>
      <c r="K152" s="53"/>
      <c r="L152" s="53"/>
      <c r="M152" s="53"/>
      <c r="N152" s="53"/>
      <c r="O152" s="53"/>
    </row>
    <row r="153" spans="1:33" x14ac:dyDescent="0.15">
      <c r="A153" t="s">
        <v>33</v>
      </c>
      <c r="B153" t="s">
        <v>69</v>
      </c>
      <c r="C153" t="s">
        <v>321</v>
      </c>
      <c r="D153" t="s">
        <v>66</v>
      </c>
      <c r="E153" t="s">
        <v>37</v>
      </c>
      <c r="F153">
        <v>63017</v>
      </c>
      <c r="G153">
        <v>295000</v>
      </c>
      <c r="H153">
        <v>3</v>
      </c>
      <c r="I153">
        <v>3</v>
      </c>
      <c r="J153" t="s">
        <v>309</v>
      </c>
      <c r="K153">
        <v>1583</v>
      </c>
      <c r="L153">
        <v>5619</v>
      </c>
      <c r="M153">
        <v>1984</v>
      </c>
      <c r="N153">
        <v>2</v>
      </c>
      <c r="O153" t="s">
        <v>39</v>
      </c>
      <c r="P153">
        <v>2</v>
      </c>
      <c r="Q153" t="s">
        <v>40</v>
      </c>
      <c r="R153" s="1">
        <v>42547</v>
      </c>
      <c r="S153" s="2">
        <v>0.54166666666666663</v>
      </c>
      <c r="T153" s="2">
        <v>0.625</v>
      </c>
      <c r="V153">
        <v>295000</v>
      </c>
      <c r="W153" s="1">
        <v>41458</v>
      </c>
      <c r="X153">
        <v>172500</v>
      </c>
      <c r="Y153" t="s">
        <v>322</v>
      </c>
      <c r="Z153" t="s">
        <v>42</v>
      </c>
      <c r="AA153">
        <v>16044628</v>
      </c>
      <c r="AB153" t="s">
        <v>323</v>
      </c>
      <c r="AC153" t="s">
        <v>44</v>
      </c>
      <c r="AD153" t="s">
        <v>45</v>
      </c>
      <c r="AE153">
        <v>38.6467521</v>
      </c>
      <c r="AF153">
        <v>-90.561209399999996</v>
      </c>
      <c r="AG153" t="b">
        <v>0</v>
      </c>
    </row>
    <row r="154" spans="1:33" x14ac:dyDescent="0.15">
      <c r="A154" t="s">
        <v>33</v>
      </c>
      <c r="B154" t="s">
        <v>69</v>
      </c>
      <c r="C154" t="s">
        <v>324</v>
      </c>
      <c r="D154" t="s">
        <v>66</v>
      </c>
      <c r="E154" t="s">
        <v>37</v>
      </c>
      <c r="F154">
        <v>63017</v>
      </c>
      <c r="G154">
        <v>174900</v>
      </c>
      <c r="H154">
        <v>4</v>
      </c>
      <c r="I154">
        <v>4</v>
      </c>
      <c r="J154" t="s">
        <v>47</v>
      </c>
      <c r="K154">
        <v>1772</v>
      </c>
      <c r="L154">
        <v>4574</v>
      </c>
      <c r="M154">
        <v>1985</v>
      </c>
      <c r="N154">
        <v>2</v>
      </c>
      <c r="O154" t="s">
        <v>39</v>
      </c>
      <c r="P154">
        <v>2</v>
      </c>
      <c r="Q154" t="s">
        <v>40</v>
      </c>
      <c r="R154" s="1">
        <v>42546</v>
      </c>
      <c r="S154" s="2">
        <v>4.1666666666666664E-2</v>
      </c>
      <c r="T154" s="2">
        <v>0.125</v>
      </c>
      <c r="V154">
        <v>174900</v>
      </c>
      <c r="W154" s="1">
        <v>41695</v>
      </c>
      <c r="X154">
        <v>148000</v>
      </c>
      <c r="Y154" t="s">
        <v>325</v>
      </c>
      <c r="Z154" t="s">
        <v>42</v>
      </c>
      <c r="AA154">
        <v>16044529</v>
      </c>
      <c r="AB154" t="s">
        <v>49</v>
      </c>
      <c r="AC154" t="s">
        <v>44</v>
      </c>
      <c r="AD154" t="s">
        <v>45</v>
      </c>
      <c r="AE154">
        <v>38.627398599999999</v>
      </c>
      <c r="AF154">
        <v>-90.522366899999994</v>
      </c>
      <c r="AG154" t="b">
        <v>0</v>
      </c>
    </row>
    <row r="155" spans="1:33" x14ac:dyDescent="0.15">
      <c r="A155" t="s">
        <v>33</v>
      </c>
      <c r="B155" t="s">
        <v>69</v>
      </c>
      <c r="C155" t="s">
        <v>342</v>
      </c>
      <c r="D155" t="s">
        <v>66</v>
      </c>
      <c r="E155" t="s">
        <v>37</v>
      </c>
      <c r="F155">
        <v>63017</v>
      </c>
      <c r="G155">
        <v>157000</v>
      </c>
      <c r="H155">
        <v>2</v>
      </c>
      <c r="I155">
        <v>2</v>
      </c>
      <c r="J155" t="s">
        <v>343</v>
      </c>
      <c r="K155">
        <v>1735</v>
      </c>
      <c r="L155">
        <v>4269</v>
      </c>
      <c r="M155">
        <v>1978</v>
      </c>
      <c r="N155">
        <v>2</v>
      </c>
      <c r="O155" t="s">
        <v>39</v>
      </c>
      <c r="P155">
        <v>5</v>
      </c>
      <c r="Q155" t="s">
        <v>40</v>
      </c>
      <c r="V155">
        <v>157000</v>
      </c>
      <c r="Y155" t="s">
        <v>344</v>
      </c>
      <c r="Z155" t="s">
        <v>42</v>
      </c>
      <c r="AA155">
        <v>16043427</v>
      </c>
      <c r="AB155" t="s">
        <v>345</v>
      </c>
      <c r="AC155" t="s">
        <v>44</v>
      </c>
      <c r="AD155" t="s">
        <v>45</v>
      </c>
      <c r="AE155">
        <v>38.6519525</v>
      </c>
      <c r="AF155">
        <v>-90.565087399999996</v>
      </c>
      <c r="AG155" t="b">
        <v>0</v>
      </c>
    </row>
    <row r="156" spans="1:33" x14ac:dyDescent="0.15">
      <c r="A156" t="s">
        <v>33</v>
      </c>
      <c r="B156" t="s">
        <v>69</v>
      </c>
      <c r="C156" t="s">
        <v>350</v>
      </c>
      <c r="D156" t="s">
        <v>66</v>
      </c>
      <c r="E156" t="s">
        <v>37</v>
      </c>
      <c r="F156">
        <v>63017</v>
      </c>
      <c r="G156">
        <v>149900</v>
      </c>
      <c r="H156">
        <v>2</v>
      </c>
      <c r="I156">
        <v>3</v>
      </c>
      <c r="J156" t="s">
        <v>309</v>
      </c>
      <c r="K156">
        <v>1212</v>
      </c>
      <c r="M156">
        <v>1987</v>
      </c>
      <c r="N156">
        <v>0</v>
      </c>
      <c r="P156">
        <v>8</v>
      </c>
      <c r="Q156" t="s">
        <v>40</v>
      </c>
      <c r="V156">
        <v>149900</v>
      </c>
      <c r="Y156" t="s">
        <v>351</v>
      </c>
      <c r="Z156" t="s">
        <v>42</v>
      </c>
      <c r="AA156">
        <v>16042791</v>
      </c>
      <c r="AB156" t="s">
        <v>352</v>
      </c>
      <c r="AC156" t="s">
        <v>44</v>
      </c>
      <c r="AD156" t="s">
        <v>45</v>
      </c>
      <c r="AE156">
        <v>38.661619000000002</v>
      </c>
      <c r="AF156">
        <v>-90.558203300000002</v>
      </c>
      <c r="AG156" t="b">
        <v>0</v>
      </c>
    </row>
    <row r="157" spans="1:33" x14ac:dyDescent="0.15">
      <c r="A157" t="s">
        <v>33</v>
      </c>
      <c r="B157" t="s">
        <v>69</v>
      </c>
      <c r="C157" t="s">
        <v>364</v>
      </c>
      <c r="D157" t="s">
        <v>66</v>
      </c>
      <c r="E157" t="s">
        <v>37</v>
      </c>
      <c r="F157">
        <v>63017</v>
      </c>
      <c r="G157">
        <v>89900</v>
      </c>
      <c r="H157">
        <v>2</v>
      </c>
      <c r="I157">
        <v>2</v>
      </c>
      <c r="J157" t="s">
        <v>309</v>
      </c>
      <c r="K157">
        <v>1000</v>
      </c>
      <c r="L157">
        <v>1917</v>
      </c>
      <c r="M157">
        <v>1970</v>
      </c>
      <c r="N157">
        <v>1</v>
      </c>
      <c r="O157" t="s">
        <v>39</v>
      </c>
      <c r="P157">
        <v>9</v>
      </c>
      <c r="Q157" t="s">
        <v>40</v>
      </c>
      <c r="V157">
        <v>89900</v>
      </c>
      <c r="W157" s="1">
        <v>42263</v>
      </c>
      <c r="X157">
        <v>56000</v>
      </c>
      <c r="Y157" t="s">
        <v>365</v>
      </c>
      <c r="Z157" t="s">
        <v>42</v>
      </c>
      <c r="AA157">
        <v>16042434</v>
      </c>
      <c r="AB157" t="s">
        <v>245</v>
      </c>
      <c r="AC157" t="s">
        <v>44</v>
      </c>
      <c r="AD157" t="s">
        <v>45</v>
      </c>
      <c r="AE157">
        <v>38.681544199999998</v>
      </c>
      <c r="AF157">
        <v>-90.499163199999998</v>
      </c>
      <c r="AG157" t="b">
        <v>0</v>
      </c>
    </row>
    <row r="158" spans="1:33" x14ac:dyDescent="0.15">
      <c r="A158" t="s">
        <v>33</v>
      </c>
      <c r="B158" t="s">
        <v>69</v>
      </c>
      <c r="C158" t="s">
        <v>366</v>
      </c>
      <c r="D158" t="s">
        <v>66</v>
      </c>
      <c r="E158" t="s">
        <v>37</v>
      </c>
      <c r="F158">
        <v>63017</v>
      </c>
      <c r="G158">
        <v>584900</v>
      </c>
      <c r="H158">
        <v>3</v>
      </c>
      <c r="I158">
        <v>4</v>
      </c>
      <c r="J158" t="s">
        <v>309</v>
      </c>
      <c r="K158">
        <v>3873</v>
      </c>
      <c r="L158">
        <v>5663</v>
      </c>
      <c r="M158">
        <v>1989</v>
      </c>
      <c r="N158">
        <v>2</v>
      </c>
      <c r="O158" t="s">
        <v>39</v>
      </c>
      <c r="P158">
        <v>10</v>
      </c>
      <c r="Q158" t="s">
        <v>40</v>
      </c>
      <c r="V158">
        <v>584900</v>
      </c>
      <c r="Y158" t="s">
        <v>367</v>
      </c>
      <c r="Z158" t="s">
        <v>42</v>
      </c>
      <c r="AA158">
        <v>16042316</v>
      </c>
      <c r="AB158" t="s">
        <v>49</v>
      </c>
      <c r="AC158" t="s">
        <v>44</v>
      </c>
      <c r="AD158" t="s">
        <v>45</v>
      </c>
      <c r="AE158">
        <v>38.650998000000001</v>
      </c>
      <c r="AF158">
        <v>-90.512527000000006</v>
      </c>
      <c r="AG158" t="b">
        <v>0</v>
      </c>
    </row>
    <row r="159" spans="1:33" x14ac:dyDescent="0.15">
      <c r="A159" t="s">
        <v>33</v>
      </c>
      <c r="B159" t="s">
        <v>69</v>
      </c>
      <c r="C159" t="s">
        <v>371</v>
      </c>
      <c r="D159" t="s">
        <v>66</v>
      </c>
      <c r="E159" t="s">
        <v>37</v>
      </c>
      <c r="F159">
        <v>63017</v>
      </c>
      <c r="G159">
        <v>105900</v>
      </c>
      <c r="H159">
        <v>2</v>
      </c>
      <c r="I159">
        <v>2</v>
      </c>
      <c r="J159" t="s">
        <v>47</v>
      </c>
      <c r="K159">
        <v>1500</v>
      </c>
      <c r="L159">
        <v>8059</v>
      </c>
      <c r="M159">
        <v>1985</v>
      </c>
      <c r="N159">
        <v>1</v>
      </c>
      <c r="P159">
        <v>10</v>
      </c>
      <c r="Q159" t="s">
        <v>40</v>
      </c>
      <c r="V159">
        <v>105900</v>
      </c>
      <c r="Y159" t="s">
        <v>372</v>
      </c>
      <c r="Z159" t="s">
        <v>42</v>
      </c>
      <c r="AA159">
        <v>16042224</v>
      </c>
      <c r="AB159" t="s">
        <v>373</v>
      </c>
      <c r="AC159" t="s">
        <v>44</v>
      </c>
      <c r="AD159" t="s">
        <v>45</v>
      </c>
      <c r="AE159">
        <v>38.617887099999997</v>
      </c>
      <c r="AF159">
        <v>-90.540325300000006</v>
      </c>
      <c r="AG159" t="b">
        <v>0</v>
      </c>
    </row>
    <row r="160" spans="1:33" x14ac:dyDescent="0.15">
      <c r="A160" t="s">
        <v>33</v>
      </c>
      <c r="B160" t="s">
        <v>69</v>
      </c>
      <c r="C160" t="s">
        <v>385</v>
      </c>
      <c r="D160" t="s">
        <v>82</v>
      </c>
      <c r="E160" t="s">
        <v>37</v>
      </c>
      <c r="F160">
        <v>63141</v>
      </c>
      <c r="G160">
        <v>599000</v>
      </c>
      <c r="H160">
        <v>4</v>
      </c>
      <c r="I160">
        <v>4</v>
      </c>
      <c r="J160" t="s">
        <v>309</v>
      </c>
      <c r="K160">
        <v>3277</v>
      </c>
      <c r="L160">
        <v>6098</v>
      </c>
      <c r="M160">
        <v>1992</v>
      </c>
      <c r="N160">
        <v>2</v>
      </c>
      <c r="O160" t="s">
        <v>39</v>
      </c>
      <c r="P160">
        <v>14</v>
      </c>
      <c r="Q160" t="s">
        <v>40</v>
      </c>
      <c r="V160">
        <v>599000</v>
      </c>
      <c r="Y160" t="s">
        <v>386</v>
      </c>
      <c r="Z160" t="s">
        <v>42</v>
      </c>
      <c r="AA160">
        <v>16040340</v>
      </c>
      <c r="AB160" t="s">
        <v>387</v>
      </c>
      <c r="AC160" t="s">
        <v>44</v>
      </c>
      <c r="AD160" t="s">
        <v>45</v>
      </c>
      <c r="AE160">
        <v>38.641047</v>
      </c>
      <c r="AF160">
        <v>-90.482765000000001</v>
      </c>
      <c r="AG160" t="b">
        <v>0</v>
      </c>
    </row>
    <row r="161" spans="1:33" x14ac:dyDescent="0.15">
      <c r="A161" t="s">
        <v>33</v>
      </c>
      <c r="B161" t="s">
        <v>69</v>
      </c>
      <c r="C161" t="s">
        <v>388</v>
      </c>
      <c r="D161" t="s">
        <v>66</v>
      </c>
      <c r="E161" t="s">
        <v>37</v>
      </c>
      <c r="F161">
        <v>63017</v>
      </c>
      <c r="G161">
        <v>369900</v>
      </c>
      <c r="H161">
        <v>3</v>
      </c>
      <c r="I161">
        <v>3</v>
      </c>
      <c r="J161" t="s">
        <v>309</v>
      </c>
      <c r="K161">
        <v>2052</v>
      </c>
      <c r="L161">
        <v>8756</v>
      </c>
      <c r="M161">
        <v>1984</v>
      </c>
      <c r="N161">
        <v>2</v>
      </c>
      <c r="O161" t="s">
        <v>39</v>
      </c>
      <c r="P161">
        <v>15</v>
      </c>
      <c r="Q161" t="s">
        <v>40</v>
      </c>
      <c r="V161">
        <v>369900</v>
      </c>
      <c r="W161" s="1">
        <v>41394</v>
      </c>
      <c r="X161">
        <v>265000</v>
      </c>
      <c r="Y161" t="s">
        <v>389</v>
      </c>
      <c r="Z161" t="s">
        <v>42</v>
      </c>
      <c r="AA161">
        <v>16040807</v>
      </c>
      <c r="AB161" t="s">
        <v>49</v>
      </c>
      <c r="AC161" t="s">
        <v>44</v>
      </c>
      <c r="AD161" t="s">
        <v>45</v>
      </c>
      <c r="AE161">
        <v>38.649098000000002</v>
      </c>
      <c r="AF161">
        <v>-90.516528399999999</v>
      </c>
      <c r="AG161" t="b">
        <v>0</v>
      </c>
    </row>
    <row r="162" spans="1:33" x14ac:dyDescent="0.15">
      <c r="A162" t="s">
        <v>33</v>
      </c>
      <c r="B162" t="s">
        <v>69</v>
      </c>
      <c r="C162" t="s">
        <v>400</v>
      </c>
      <c r="D162" t="s">
        <v>66</v>
      </c>
      <c r="E162" t="s">
        <v>37</v>
      </c>
      <c r="F162">
        <v>63017</v>
      </c>
      <c r="G162">
        <v>724900</v>
      </c>
      <c r="H162">
        <v>3</v>
      </c>
      <c r="I162">
        <v>4</v>
      </c>
      <c r="J162" t="s">
        <v>309</v>
      </c>
      <c r="K162">
        <v>2644</v>
      </c>
      <c r="L162">
        <v>8712</v>
      </c>
      <c r="M162">
        <v>2002</v>
      </c>
      <c r="N162">
        <v>2</v>
      </c>
      <c r="O162" t="s">
        <v>39</v>
      </c>
      <c r="P162">
        <v>16</v>
      </c>
      <c r="Q162" t="s">
        <v>40</v>
      </c>
      <c r="V162">
        <v>724900</v>
      </c>
      <c r="Y162" t="s">
        <v>401</v>
      </c>
      <c r="Z162" t="s">
        <v>42</v>
      </c>
      <c r="AA162">
        <v>16040554</v>
      </c>
      <c r="AB162" t="s">
        <v>68</v>
      </c>
      <c r="AC162" t="s">
        <v>44</v>
      </c>
      <c r="AD162" t="s">
        <v>45</v>
      </c>
      <c r="AE162">
        <v>38.650947000000002</v>
      </c>
      <c r="AF162">
        <v>-90.540532999999996</v>
      </c>
      <c r="AG162" t="b">
        <v>0</v>
      </c>
    </row>
    <row r="163" spans="1:33" x14ac:dyDescent="0.15">
      <c r="A163" t="s">
        <v>33</v>
      </c>
      <c r="B163" t="s">
        <v>69</v>
      </c>
      <c r="C163" t="s">
        <v>410</v>
      </c>
      <c r="D163" t="s">
        <v>66</v>
      </c>
      <c r="E163" t="s">
        <v>37</v>
      </c>
      <c r="F163">
        <v>63017</v>
      </c>
      <c r="G163">
        <v>205000</v>
      </c>
      <c r="H163">
        <v>2</v>
      </c>
      <c r="I163">
        <v>2</v>
      </c>
      <c r="J163" t="s">
        <v>309</v>
      </c>
      <c r="L163">
        <v>5401</v>
      </c>
      <c r="M163">
        <v>1983</v>
      </c>
      <c r="N163">
        <v>2</v>
      </c>
      <c r="O163" t="s">
        <v>39</v>
      </c>
      <c r="P163">
        <v>16</v>
      </c>
      <c r="Q163" t="s">
        <v>40</v>
      </c>
      <c r="R163" s="1">
        <v>42547</v>
      </c>
      <c r="S163" s="2">
        <v>0.54166666666666663</v>
      </c>
      <c r="T163" s="2">
        <v>0.625</v>
      </c>
      <c r="U163" s="1">
        <v>42545</v>
      </c>
      <c r="V163">
        <v>210000</v>
      </c>
      <c r="Y163" t="s">
        <v>411</v>
      </c>
      <c r="Z163" t="s">
        <v>42</v>
      </c>
      <c r="AA163">
        <v>16040033</v>
      </c>
      <c r="AB163" t="s">
        <v>49</v>
      </c>
      <c r="AC163" t="s">
        <v>44</v>
      </c>
      <c r="AD163" t="s">
        <v>45</v>
      </c>
      <c r="AE163">
        <v>38.645303900000002</v>
      </c>
      <c r="AF163">
        <v>-90.519591399999996</v>
      </c>
      <c r="AG163" t="b">
        <v>0</v>
      </c>
    </row>
    <row r="164" spans="1:33" x14ac:dyDescent="0.15">
      <c r="A164" t="s">
        <v>33</v>
      </c>
      <c r="B164" t="s">
        <v>69</v>
      </c>
      <c r="C164" t="s">
        <v>422</v>
      </c>
      <c r="D164" t="s">
        <v>66</v>
      </c>
      <c r="E164" t="s">
        <v>37</v>
      </c>
      <c r="F164">
        <v>63017</v>
      </c>
      <c r="G164">
        <v>429900</v>
      </c>
      <c r="H164">
        <v>3</v>
      </c>
      <c r="I164">
        <v>3</v>
      </c>
      <c r="J164" t="s">
        <v>309</v>
      </c>
      <c r="K164">
        <v>1819</v>
      </c>
      <c r="L164">
        <v>189747360</v>
      </c>
      <c r="M164">
        <v>2003</v>
      </c>
      <c r="N164">
        <v>2</v>
      </c>
      <c r="O164" t="s">
        <v>39</v>
      </c>
      <c r="P164">
        <v>22</v>
      </c>
      <c r="Q164" t="s">
        <v>40</v>
      </c>
      <c r="V164">
        <v>429900</v>
      </c>
      <c r="W164" s="1">
        <v>38442</v>
      </c>
      <c r="X164">
        <v>433000</v>
      </c>
      <c r="Y164" t="s">
        <v>423</v>
      </c>
      <c r="Z164" t="s">
        <v>42</v>
      </c>
      <c r="AA164">
        <v>16038915</v>
      </c>
      <c r="AB164" t="s">
        <v>424</v>
      </c>
      <c r="AC164" t="s">
        <v>44</v>
      </c>
      <c r="AD164" t="s">
        <v>45</v>
      </c>
      <c r="AE164">
        <v>38.659785900000003</v>
      </c>
      <c r="AF164">
        <v>-90.546114000000003</v>
      </c>
      <c r="AG164" t="b">
        <v>0</v>
      </c>
    </row>
    <row r="165" spans="1:33" x14ac:dyDescent="0.15">
      <c r="A165" t="s">
        <v>33</v>
      </c>
      <c r="B165" t="s">
        <v>69</v>
      </c>
      <c r="C165" t="s">
        <v>425</v>
      </c>
      <c r="D165" t="s">
        <v>66</v>
      </c>
      <c r="E165" t="s">
        <v>37</v>
      </c>
      <c r="F165">
        <v>63017</v>
      </c>
      <c r="G165">
        <v>165000</v>
      </c>
      <c r="H165">
        <v>2</v>
      </c>
      <c r="I165">
        <v>3</v>
      </c>
      <c r="J165" t="s">
        <v>309</v>
      </c>
      <c r="K165">
        <v>1270</v>
      </c>
      <c r="L165">
        <v>4443</v>
      </c>
      <c r="M165">
        <v>1985</v>
      </c>
      <c r="N165">
        <v>1</v>
      </c>
      <c r="O165" t="s">
        <v>39</v>
      </c>
      <c r="P165">
        <v>22</v>
      </c>
      <c r="Q165" t="s">
        <v>40</v>
      </c>
      <c r="U165" s="1">
        <v>42537</v>
      </c>
      <c r="V165">
        <v>175000</v>
      </c>
      <c r="W165" s="1">
        <v>38470</v>
      </c>
      <c r="X165">
        <v>190000</v>
      </c>
      <c r="Y165" t="s">
        <v>426</v>
      </c>
      <c r="Z165" t="s">
        <v>42</v>
      </c>
      <c r="AA165">
        <v>16035425</v>
      </c>
      <c r="AB165" t="s">
        <v>233</v>
      </c>
      <c r="AC165" t="s">
        <v>44</v>
      </c>
      <c r="AD165" t="s">
        <v>45</v>
      </c>
      <c r="AE165">
        <v>38.644941799999998</v>
      </c>
      <c r="AF165">
        <v>-90.567805199999995</v>
      </c>
      <c r="AG165" t="b">
        <v>0</v>
      </c>
    </row>
    <row r="166" spans="1:33" x14ac:dyDescent="0.15">
      <c r="A166" t="s">
        <v>33</v>
      </c>
      <c r="B166" t="s">
        <v>69</v>
      </c>
      <c r="C166" t="s">
        <v>457</v>
      </c>
      <c r="D166" t="s">
        <v>66</v>
      </c>
      <c r="E166" t="s">
        <v>37</v>
      </c>
      <c r="F166">
        <v>63017</v>
      </c>
      <c r="G166">
        <v>475000</v>
      </c>
      <c r="H166">
        <v>4</v>
      </c>
      <c r="I166">
        <v>3</v>
      </c>
      <c r="J166" t="s">
        <v>47</v>
      </c>
      <c r="K166">
        <v>2664</v>
      </c>
      <c r="L166">
        <v>6534</v>
      </c>
      <c r="M166">
        <v>1987</v>
      </c>
      <c r="N166">
        <v>2</v>
      </c>
      <c r="O166" t="s">
        <v>39</v>
      </c>
      <c r="P166">
        <v>35</v>
      </c>
      <c r="Q166" t="s">
        <v>40</v>
      </c>
      <c r="U166" s="1">
        <v>42535</v>
      </c>
      <c r="V166">
        <v>494900</v>
      </c>
      <c r="Y166" t="s">
        <v>458</v>
      </c>
      <c r="Z166" t="s">
        <v>42</v>
      </c>
      <c r="AA166">
        <v>16035459</v>
      </c>
      <c r="AB166" t="s">
        <v>459</v>
      </c>
      <c r="AC166" t="s">
        <v>44</v>
      </c>
      <c r="AD166" t="s">
        <v>45</v>
      </c>
      <c r="AE166">
        <v>38.639980000000001</v>
      </c>
      <c r="AF166">
        <v>-90.519585000000006</v>
      </c>
      <c r="AG166" t="b">
        <v>0</v>
      </c>
    </row>
    <row r="167" spans="1:33" x14ac:dyDescent="0.15">
      <c r="A167" t="s">
        <v>33</v>
      </c>
      <c r="B167" t="s">
        <v>69</v>
      </c>
      <c r="C167" t="s">
        <v>475</v>
      </c>
      <c r="D167" t="s">
        <v>66</v>
      </c>
      <c r="E167" t="s">
        <v>37</v>
      </c>
      <c r="F167">
        <v>63017</v>
      </c>
      <c r="G167">
        <v>814900</v>
      </c>
      <c r="H167">
        <v>4</v>
      </c>
      <c r="I167">
        <v>5</v>
      </c>
      <c r="J167" t="s">
        <v>309</v>
      </c>
      <c r="K167">
        <v>3815</v>
      </c>
      <c r="L167">
        <v>6534</v>
      </c>
      <c r="M167">
        <v>2002</v>
      </c>
      <c r="N167">
        <v>2</v>
      </c>
      <c r="O167" t="s">
        <v>39</v>
      </c>
      <c r="P167">
        <v>39</v>
      </c>
      <c r="Q167" t="s">
        <v>40</v>
      </c>
      <c r="U167" s="1">
        <v>42535</v>
      </c>
      <c r="V167">
        <v>824900</v>
      </c>
      <c r="W167" s="1">
        <v>38595</v>
      </c>
      <c r="X167">
        <v>942481</v>
      </c>
      <c r="Y167" t="s">
        <v>476</v>
      </c>
      <c r="Z167" t="s">
        <v>42</v>
      </c>
      <c r="AA167">
        <v>16033795</v>
      </c>
      <c r="AB167" t="s">
        <v>49</v>
      </c>
      <c r="AC167" t="s">
        <v>44</v>
      </c>
      <c r="AD167" t="s">
        <v>45</v>
      </c>
      <c r="AE167">
        <v>38.650770000000001</v>
      </c>
      <c r="AF167">
        <v>-90.540586000000005</v>
      </c>
      <c r="AG167" t="b">
        <v>0</v>
      </c>
    </row>
    <row r="168" spans="1:33" x14ac:dyDescent="0.15">
      <c r="A168" t="s">
        <v>33</v>
      </c>
      <c r="B168" t="s">
        <v>69</v>
      </c>
      <c r="C168" t="s">
        <v>505</v>
      </c>
      <c r="D168" t="s">
        <v>66</v>
      </c>
      <c r="E168" t="s">
        <v>37</v>
      </c>
      <c r="F168">
        <v>63017</v>
      </c>
      <c r="G168">
        <v>675000</v>
      </c>
      <c r="H168">
        <v>3</v>
      </c>
      <c r="I168">
        <v>5</v>
      </c>
      <c r="J168" t="s">
        <v>309</v>
      </c>
      <c r="K168">
        <v>2498</v>
      </c>
      <c r="L168">
        <v>10454</v>
      </c>
      <c r="M168">
        <v>2004</v>
      </c>
      <c r="N168">
        <v>2</v>
      </c>
      <c r="O168" t="s">
        <v>39</v>
      </c>
      <c r="P168">
        <v>46</v>
      </c>
      <c r="Q168" t="s">
        <v>40</v>
      </c>
      <c r="V168">
        <v>675000</v>
      </c>
      <c r="Y168" t="s">
        <v>506</v>
      </c>
      <c r="Z168" t="s">
        <v>42</v>
      </c>
      <c r="AA168">
        <v>16031684</v>
      </c>
      <c r="AB168" t="s">
        <v>49</v>
      </c>
      <c r="AC168" t="s">
        <v>44</v>
      </c>
      <c r="AD168" t="s">
        <v>45</v>
      </c>
      <c r="AE168">
        <v>38.637299800000001</v>
      </c>
      <c r="AF168">
        <v>-90.570364299999994</v>
      </c>
      <c r="AG168" t="b">
        <v>0</v>
      </c>
    </row>
    <row r="169" spans="1:33" x14ac:dyDescent="0.15">
      <c r="A169" t="s">
        <v>33</v>
      </c>
      <c r="B169" t="s">
        <v>69</v>
      </c>
      <c r="C169" t="s">
        <v>513</v>
      </c>
      <c r="D169" t="s">
        <v>66</v>
      </c>
      <c r="E169" t="s">
        <v>37</v>
      </c>
      <c r="F169">
        <v>63017</v>
      </c>
      <c r="G169">
        <v>409900</v>
      </c>
      <c r="H169">
        <v>3</v>
      </c>
      <c r="I169">
        <v>3</v>
      </c>
      <c r="J169" t="s">
        <v>309</v>
      </c>
      <c r="K169">
        <v>1742</v>
      </c>
      <c r="L169">
        <v>4356</v>
      </c>
      <c r="M169">
        <v>2004</v>
      </c>
      <c r="N169">
        <v>2</v>
      </c>
      <c r="O169" t="s">
        <v>39</v>
      </c>
      <c r="P169">
        <v>53</v>
      </c>
      <c r="Q169" t="s">
        <v>40</v>
      </c>
      <c r="R169" s="1">
        <v>42547</v>
      </c>
      <c r="S169" s="2">
        <v>0.54166666666666663</v>
      </c>
      <c r="T169" s="2">
        <v>0.625</v>
      </c>
      <c r="U169" s="1">
        <v>42542</v>
      </c>
      <c r="V169">
        <v>429900</v>
      </c>
      <c r="Y169" t="s">
        <v>514</v>
      </c>
      <c r="Z169" t="s">
        <v>42</v>
      </c>
      <c r="AA169">
        <v>16030091</v>
      </c>
      <c r="AB169" t="s">
        <v>64</v>
      </c>
      <c r="AC169" t="s">
        <v>44</v>
      </c>
      <c r="AD169" t="s">
        <v>45</v>
      </c>
      <c r="AE169">
        <v>38.660018999999998</v>
      </c>
      <c r="AF169">
        <v>-90.546297899999999</v>
      </c>
      <c r="AG169" t="b">
        <v>0</v>
      </c>
    </row>
    <row r="170" spans="1:33" x14ac:dyDescent="0.15">
      <c r="A170" t="s">
        <v>33</v>
      </c>
      <c r="B170" t="s">
        <v>69</v>
      </c>
      <c r="C170" t="s">
        <v>519</v>
      </c>
      <c r="D170" t="s">
        <v>66</v>
      </c>
      <c r="E170" t="s">
        <v>37</v>
      </c>
      <c r="F170">
        <v>63017</v>
      </c>
      <c r="G170">
        <v>229500</v>
      </c>
      <c r="H170">
        <v>2</v>
      </c>
      <c r="I170">
        <v>2</v>
      </c>
      <c r="J170" t="s">
        <v>309</v>
      </c>
      <c r="K170">
        <v>1601</v>
      </c>
      <c r="L170">
        <v>6534</v>
      </c>
      <c r="M170">
        <v>1985</v>
      </c>
      <c r="N170">
        <v>2</v>
      </c>
      <c r="O170" t="s">
        <v>39</v>
      </c>
      <c r="P170">
        <v>56</v>
      </c>
      <c r="Q170" t="s">
        <v>40</v>
      </c>
      <c r="U170" s="1">
        <v>42522</v>
      </c>
      <c r="V170">
        <v>234900</v>
      </c>
      <c r="W170" s="1">
        <v>39990</v>
      </c>
      <c r="X170">
        <v>185000</v>
      </c>
      <c r="Y170" t="s">
        <v>520</v>
      </c>
      <c r="Z170" t="s">
        <v>42</v>
      </c>
      <c r="AA170">
        <v>16029546</v>
      </c>
      <c r="AB170" t="s">
        <v>102</v>
      </c>
      <c r="AC170" t="s">
        <v>44</v>
      </c>
      <c r="AD170" t="s">
        <v>45</v>
      </c>
      <c r="AE170">
        <v>38.650728999999998</v>
      </c>
      <c r="AF170">
        <v>-90.516604000000001</v>
      </c>
      <c r="AG170" t="b">
        <v>0</v>
      </c>
    </row>
    <row r="171" spans="1:33" x14ac:dyDescent="0.15">
      <c r="A171" t="s">
        <v>33</v>
      </c>
      <c r="B171" t="s">
        <v>69</v>
      </c>
      <c r="C171" t="s">
        <v>531</v>
      </c>
      <c r="D171" t="s">
        <v>66</v>
      </c>
      <c r="E171" t="s">
        <v>37</v>
      </c>
      <c r="F171">
        <v>63017</v>
      </c>
      <c r="G171">
        <v>255000</v>
      </c>
      <c r="H171">
        <v>3</v>
      </c>
      <c r="I171">
        <v>3</v>
      </c>
      <c r="J171" t="s">
        <v>47</v>
      </c>
      <c r="K171">
        <v>1880</v>
      </c>
      <c r="L171">
        <v>9888</v>
      </c>
      <c r="M171">
        <v>1978</v>
      </c>
      <c r="N171">
        <v>2</v>
      </c>
      <c r="O171" t="s">
        <v>39</v>
      </c>
      <c r="P171">
        <v>59</v>
      </c>
      <c r="Q171" t="s">
        <v>40</v>
      </c>
      <c r="U171" s="1">
        <v>42515</v>
      </c>
      <c r="V171">
        <v>262500</v>
      </c>
      <c r="W171" s="1">
        <v>38252</v>
      </c>
      <c r="X171">
        <v>265000</v>
      </c>
      <c r="Y171" t="s">
        <v>532</v>
      </c>
      <c r="Z171" t="s">
        <v>42</v>
      </c>
      <c r="AA171">
        <v>16019446</v>
      </c>
      <c r="AB171" t="s">
        <v>233</v>
      </c>
      <c r="AC171" t="s">
        <v>44</v>
      </c>
      <c r="AD171" t="s">
        <v>45</v>
      </c>
      <c r="AE171">
        <v>38.620500900000003</v>
      </c>
      <c r="AF171">
        <v>-90.539294499999997</v>
      </c>
      <c r="AG171" t="b">
        <v>0</v>
      </c>
    </row>
    <row r="172" spans="1:33" x14ac:dyDescent="0.15">
      <c r="A172" t="s">
        <v>33</v>
      </c>
      <c r="B172" t="s">
        <v>69</v>
      </c>
      <c r="C172" t="s">
        <v>539</v>
      </c>
      <c r="D172" t="s">
        <v>66</v>
      </c>
      <c r="E172" t="s">
        <v>37</v>
      </c>
      <c r="F172">
        <v>63017</v>
      </c>
      <c r="G172">
        <v>396500</v>
      </c>
      <c r="H172">
        <v>2</v>
      </c>
      <c r="I172">
        <v>3</v>
      </c>
      <c r="J172" t="s">
        <v>309</v>
      </c>
      <c r="K172">
        <v>3213</v>
      </c>
      <c r="L172">
        <v>8886</v>
      </c>
      <c r="M172">
        <v>1989</v>
      </c>
      <c r="N172">
        <v>2</v>
      </c>
      <c r="O172" t="s">
        <v>39</v>
      </c>
      <c r="P172">
        <v>61</v>
      </c>
      <c r="Q172" t="s">
        <v>40</v>
      </c>
      <c r="R172" s="1">
        <v>42547</v>
      </c>
      <c r="S172" s="2">
        <v>0.5</v>
      </c>
      <c r="T172" s="2">
        <v>0.58333333333333337</v>
      </c>
      <c r="U172" s="1">
        <v>42545</v>
      </c>
      <c r="V172">
        <v>399000</v>
      </c>
      <c r="W172" s="1">
        <v>40763</v>
      </c>
      <c r="X172">
        <v>222800</v>
      </c>
      <c r="Y172" t="s">
        <v>540</v>
      </c>
      <c r="Z172" t="s">
        <v>42</v>
      </c>
      <c r="AA172">
        <v>16015067</v>
      </c>
      <c r="AB172" t="s">
        <v>541</v>
      </c>
      <c r="AC172" t="s">
        <v>44</v>
      </c>
      <c r="AD172" t="s">
        <v>45</v>
      </c>
      <c r="AE172">
        <v>38.647052600000002</v>
      </c>
      <c r="AF172">
        <v>-90.519831199999999</v>
      </c>
      <c r="AG172" t="b">
        <v>0</v>
      </c>
    </row>
    <row r="173" spans="1:33" x14ac:dyDescent="0.15">
      <c r="A173" t="s">
        <v>33</v>
      </c>
      <c r="B173" t="s">
        <v>69</v>
      </c>
      <c r="C173" t="s">
        <v>546</v>
      </c>
      <c r="D173" t="s">
        <v>66</v>
      </c>
      <c r="E173" t="s">
        <v>37</v>
      </c>
      <c r="F173">
        <v>63017</v>
      </c>
      <c r="G173">
        <v>450000</v>
      </c>
      <c r="H173">
        <v>4</v>
      </c>
      <c r="I173">
        <v>4</v>
      </c>
      <c r="J173" t="s">
        <v>309</v>
      </c>
      <c r="K173">
        <v>3000</v>
      </c>
      <c r="L173">
        <v>3485</v>
      </c>
      <c r="M173">
        <v>1986</v>
      </c>
      <c r="N173">
        <v>2</v>
      </c>
      <c r="O173" t="s">
        <v>39</v>
      </c>
      <c r="P173">
        <v>65</v>
      </c>
      <c r="Q173" t="s">
        <v>40</v>
      </c>
      <c r="U173" s="1">
        <v>42542</v>
      </c>
      <c r="V173">
        <v>499000</v>
      </c>
      <c r="Y173" t="s">
        <v>547</v>
      </c>
      <c r="Z173" t="s">
        <v>42</v>
      </c>
      <c r="AA173">
        <v>16026913</v>
      </c>
      <c r="AB173" t="s">
        <v>548</v>
      </c>
      <c r="AC173" t="s">
        <v>44</v>
      </c>
      <c r="AD173" t="s">
        <v>45</v>
      </c>
      <c r="AE173">
        <v>38.643445</v>
      </c>
      <c r="AF173">
        <v>-90.529211000000004</v>
      </c>
      <c r="AG173" t="b">
        <v>0</v>
      </c>
    </row>
    <row r="174" spans="1:33" x14ac:dyDescent="0.15">
      <c r="A174" t="s">
        <v>33</v>
      </c>
      <c r="B174" t="s">
        <v>69</v>
      </c>
      <c r="C174" t="s">
        <v>557</v>
      </c>
      <c r="D174" t="s">
        <v>66</v>
      </c>
      <c r="E174" t="s">
        <v>37</v>
      </c>
      <c r="F174">
        <v>63017</v>
      </c>
      <c r="G174">
        <v>299500</v>
      </c>
      <c r="H174">
        <v>3</v>
      </c>
      <c r="I174">
        <v>3</v>
      </c>
      <c r="J174" t="s">
        <v>309</v>
      </c>
      <c r="K174">
        <v>1562</v>
      </c>
      <c r="L174">
        <v>4356</v>
      </c>
      <c r="M174">
        <v>1996</v>
      </c>
      <c r="N174">
        <v>2</v>
      </c>
      <c r="O174" t="s">
        <v>39</v>
      </c>
      <c r="P174">
        <v>72</v>
      </c>
      <c r="Q174" t="s">
        <v>40</v>
      </c>
      <c r="U174" s="1">
        <v>42542</v>
      </c>
      <c r="V174">
        <v>314900</v>
      </c>
      <c r="Y174" t="s">
        <v>558</v>
      </c>
      <c r="Z174" t="s">
        <v>42</v>
      </c>
      <c r="AA174">
        <v>16024960</v>
      </c>
      <c r="AB174" t="s">
        <v>559</v>
      </c>
      <c r="AC174" t="s">
        <v>44</v>
      </c>
      <c r="AD174" t="s">
        <v>45</v>
      </c>
      <c r="AE174">
        <v>38.661343899999999</v>
      </c>
      <c r="AF174">
        <v>-90.546473399999996</v>
      </c>
      <c r="AG174" t="b">
        <v>0</v>
      </c>
    </row>
    <row r="175" spans="1:33" x14ac:dyDescent="0.15">
      <c r="A175" t="s">
        <v>33</v>
      </c>
      <c r="B175" t="s">
        <v>69</v>
      </c>
      <c r="C175" t="s">
        <v>569</v>
      </c>
      <c r="D175" t="s">
        <v>66</v>
      </c>
      <c r="E175" t="s">
        <v>37</v>
      </c>
      <c r="F175">
        <v>63017</v>
      </c>
      <c r="G175">
        <v>549900</v>
      </c>
      <c r="H175">
        <v>3</v>
      </c>
      <c r="I175">
        <v>3</v>
      </c>
      <c r="J175" t="s">
        <v>309</v>
      </c>
      <c r="K175">
        <v>3310</v>
      </c>
      <c r="L175">
        <v>5227</v>
      </c>
      <c r="M175">
        <v>1988</v>
      </c>
      <c r="N175">
        <v>2</v>
      </c>
      <c r="O175" t="s">
        <v>39</v>
      </c>
      <c r="P175">
        <v>74</v>
      </c>
      <c r="Q175" t="s">
        <v>40</v>
      </c>
      <c r="U175" s="1">
        <v>42543</v>
      </c>
      <c r="V175">
        <v>559900</v>
      </c>
      <c r="W175" s="1">
        <v>42305</v>
      </c>
      <c r="X175">
        <v>375000</v>
      </c>
      <c r="Y175" t="s">
        <v>570</v>
      </c>
      <c r="Z175" t="s">
        <v>42</v>
      </c>
      <c r="AA175">
        <v>16019502</v>
      </c>
      <c r="AB175" t="s">
        <v>571</v>
      </c>
      <c r="AC175" t="s">
        <v>44</v>
      </c>
      <c r="AD175" t="s">
        <v>45</v>
      </c>
      <c r="AE175">
        <v>38.644547000000003</v>
      </c>
      <c r="AF175">
        <v>-90.526904000000002</v>
      </c>
      <c r="AG175" t="b">
        <v>0</v>
      </c>
    </row>
    <row r="176" spans="1:33" x14ac:dyDescent="0.15">
      <c r="A176" t="s">
        <v>33</v>
      </c>
      <c r="B176" t="s">
        <v>69</v>
      </c>
      <c r="C176" t="s">
        <v>574</v>
      </c>
      <c r="D176" t="s">
        <v>66</v>
      </c>
      <c r="E176" t="s">
        <v>37</v>
      </c>
      <c r="F176">
        <v>63017</v>
      </c>
      <c r="G176">
        <v>329900</v>
      </c>
      <c r="H176">
        <v>2</v>
      </c>
      <c r="I176">
        <v>3</v>
      </c>
      <c r="J176" t="s">
        <v>309</v>
      </c>
      <c r="K176">
        <v>1524</v>
      </c>
      <c r="L176">
        <v>3485</v>
      </c>
      <c r="M176">
        <v>1995</v>
      </c>
      <c r="N176">
        <v>2</v>
      </c>
      <c r="O176" t="s">
        <v>39</v>
      </c>
      <c r="P176">
        <v>78</v>
      </c>
      <c r="Q176" t="s">
        <v>40</v>
      </c>
      <c r="U176" s="1">
        <v>42516</v>
      </c>
      <c r="V176">
        <v>334900</v>
      </c>
      <c r="Y176" t="s">
        <v>575</v>
      </c>
      <c r="Z176" t="s">
        <v>42</v>
      </c>
      <c r="AA176">
        <v>16023309</v>
      </c>
      <c r="AB176" t="s">
        <v>49</v>
      </c>
      <c r="AC176" t="s">
        <v>44</v>
      </c>
      <c r="AD176" t="s">
        <v>45</v>
      </c>
      <c r="AE176">
        <v>38.661530900000002</v>
      </c>
      <c r="AF176">
        <v>-90.549518000000006</v>
      </c>
      <c r="AG176" t="b">
        <v>0</v>
      </c>
    </row>
    <row r="177" spans="1:45" x14ac:dyDescent="0.15">
      <c r="A177" t="s">
        <v>33</v>
      </c>
      <c r="B177" t="s">
        <v>69</v>
      </c>
      <c r="C177" t="s">
        <v>601</v>
      </c>
      <c r="D177" t="s">
        <v>66</v>
      </c>
      <c r="E177" t="s">
        <v>37</v>
      </c>
      <c r="F177">
        <v>63017</v>
      </c>
      <c r="G177">
        <v>479000</v>
      </c>
      <c r="H177">
        <v>3</v>
      </c>
      <c r="I177">
        <v>4</v>
      </c>
      <c r="J177" t="s">
        <v>57</v>
      </c>
      <c r="K177">
        <v>1904</v>
      </c>
      <c r="L177">
        <v>6970</v>
      </c>
      <c r="M177">
        <v>2001</v>
      </c>
      <c r="N177">
        <v>2</v>
      </c>
      <c r="O177" t="s">
        <v>39</v>
      </c>
      <c r="P177">
        <v>108</v>
      </c>
      <c r="Q177" t="s">
        <v>40</v>
      </c>
      <c r="R177" s="1">
        <v>42547</v>
      </c>
      <c r="S177" s="2">
        <v>0.54166666666666663</v>
      </c>
      <c r="T177" s="2">
        <v>0.625</v>
      </c>
      <c r="U177" s="1">
        <v>42540</v>
      </c>
      <c r="V177">
        <v>539000</v>
      </c>
      <c r="Y177" t="s">
        <v>602</v>
      </c>
      <c r="Z177" t="s">
        <v>42</v>
      </c>
      <c r="AA177">
        <v>16013347</v>
      </c>
      <c r="AB177" t="s">
        <v>49</v>
      </c>
      <c r="AC177" t="s">
        <v>44</v>
      </c>
      <c r="AD177" t="s">
        <v>45</v>
      </c>
      <c r="AE177">
        <v>38.622404000000003</v>
      </c>
      <c r="AF177">
        <v>-90.581036999999995</v>
      </c>
      <c r="AG177" t="b">
        <v>0</v>
      </c>
    </row>
    <row r="178" spans="1:45" x14ac:dyDescent="0.15">
      <c r="A178" t="s">
        <v>33</v>
      </c>
      <c r="B178" t="s">
        <v>69</v>
      </c>
      <c r="C178" t="s">
        <v>605</v>
      </c>
      <c r="D178" t="s">
        <v>66</v>
      </c>
      <c r="E178" t="s">
        <v>37</v>
      </c>
      <c r="F178">
        <v>63017</v>
      </c>
      <c r="G178">
        <v>104900</v>
      </c>
      <c r="H178">
        <v>2</v>
      </c>
      <c r="I178">
        <v>2</v>
      </c>
      <c r="J178" t="s">
        <v>606</v>
      </c>
      <c r="K178">
        <v>1040</v>
      </c>
      <c r="L178">
        <v>2439</v>
      </c>
      <c r="N178">
        <v>2</v>
      </c>
      <c r="P178">
        <v>110</v>
      </c>
      <c r="Q178" t="s">
        <v>40</v>
      </c>
      <c r="U178" s="1">
        <v>42530</v>
      </c>
      <c r="V178">
        <v>134900</v>
      </c>
      <c r="W178" s="1">
        <v>40199</v>
      </c>
      <c r="X178">
        <v>77500</v>
      </c>
      <c r="Y178" t="s">
        <v>607</v>
      </c>
      <c r="Z178" t="s">
        <v>42</v>
      </c>
      <c r="AA178">
        <v>16013371</v>
      </c>
      <c r="AB178" t="s">
        <v>608</v>
      </c>
      <c r="AC178" t="s">
        <v>44</v>
      </c>
      <c r="AD178" t="s">
        <v>45</v>
      </c>
      <c r="AE178">
        <v>38.677759999999999</v>
      </c>
      <c r="AF178">
        <v>-90.500774000000007</v>
      </c>
      <c r="AG178" t="b">
        <v>0</v>
      </c>
    </row>
    <row r="179" spans="1:45" x14ac:dyDescent="0.15">
      <c r="A179" t="s">
        <v>33</v>
      </c>
      <c r="B179" t="s">
        <v>69</v>
      </c>
      <c r="C179" t="s">
        <v>613</v>
      </c>
      <c r="D179" t="s">
        <v>66</v>
      </c>
      <c r="E179" t="s">
        <v>37</v>
      </c>
      <c r="F179">
        <v>63017</v>
      </c>
      <c r="G179">
        <v>569000</v>
      </c>
      <c r="H179">
        <v>4</v>
      </c>
      <c r="I179">
        <v>5</v>
      </c>
      <c r="J179" t="s">
        <v>57</v>
      </c>
      <c r="K179">
        <v>2239</v>
      </c>
      <c r="L179">
        <v>5663</v>
      </c>
      <c r="M179">
        <v>2005</v>
      </c>
      <c r="N179">
        <v>2</v>
      </c>
      <c r="O179" t="s">
        <v>39</v>
      </c>
      <c r="P179">
        <v>115</v>
      </c>
      <c r="Q179" t="s">
        <v>40</v>
      </c>
      <c r="U179" s="1">
        <v>42467</v>
      </c>
      <c r="V179">
        <v>575000</v>
      </c>
      <c r="Y179" t="s">
        <v>614</v>
      </c>
      <c r="Z179" t="s">
        <v>42</v>
      </c>
      <c r="AA179">
        <v>16011937</v>
      </c>
      <c r="AB179" t="s">
        <v>49</v>
      </c>
      <c r="AC179" t="s">
        <v>44</v>
      </c>
      <c r="AD179" t="s">
        <v>45</v>
      </c>
      <c r="AE179">
        <v>38.635914800000002</v>
      </c>
      <c r="AF179">
        <v>-90.571068400000001</v>
      </c>
      <c r="AG179" t="b">
        <v>0</v>
      </c>
    </row>
    <row r="180" spans="1:45" x14ac:dyDescent="0.15">
      <c r="A180" t="s">
        <v>33</v>
      </c>
      <c r="B180" t="s">
        <v>69</v>
      </c>
      <c r="C180" t="s">
        <v>617</v>
      </c>
      <c r="D180" t="s">
        <v>66</v>
      </c>
      <c r="E180" t="s">
        <v>37</v>
      </c>
      <c r="F180">
        <v>63017</v>
      </c>
      <c r="G180">
        <v>344950</v>
      </c>
      <c r="H180">
        <v>2</v>
      </c>
      <c r="I180">
        <v>2</v>
      </c>
      <c r="J180" t="s">
        <v>309</v>
      </c>
      <c r="K180">
        <v>1558</v>
      </c>
      <c r="L180">
        <v>3485</v>
      </c>
      <c r="M180">
        <v>2004</v>
      </c>
      <c r="N180">
        <v>2</v>
      </c>
      <c r="O180" t="s">
        <v>39</v>
      </c>
      <c r="P180">
        <v>117</v>
      </c>
      <c r="Q180" t="s">
        <v>40</v>
      </c>
      <c r="U180" s="1">
        <v>42525</v>
      </c>
      <c r="V180">
        <v>364950</v>
      </c>
      <c r="W180" s="1">
        <v>38223</v>
      </c>
      <c r="X180">
        <v>340580</v>
      </c>
      <c r="Y180" t="s">
        <v>618</v>
      </c>
      <c r="Z180" t="s">
        <v>42</v>
      </c>
      <c r="AA180">
        <v>16011232</v>
      </c>
      <c r="AB180" t="s">
        <v>619</v>
      </c>
      <c r="AC180" t="s">
        <v>44</v>
      </c>
      <c r="AD180" t="s">
        <v>45</v>
      </c>
      <c r="AE180">
        <v>38.664256999999999</v>
      </c>
      <c r="AF180">
        <v>-90.535516000000001</v>
      </c>
      <c r="AG180" t="b">
        <v>0</v>
      </c>
    </row>
    <row r="181" spans="1:45" x14ac:dyDescent="0.15">
      <c r="A181" t="s">
        <v>33</v>
      </c>
      <c r="B181" t="s">
        <v>69</v>
      </c>
      <c r="C181" t="s">
        <v>643</v>
      </c>
      <c r="D181" t="s">
        <v>66</v>
      </c>
      <c r="E181" t="s">
        <v>37</v>
      </c>
      <c r="F181">
        <v>63017</v>
      </c>
      <c r="G181">
        <v>114900</v>
      </c>
      <c r="H181">
        <v>2</v>
      </c>
      <c r="I181">
        <v>2</v>
      </c>
      <c r="J181" t="s">
        <v>309</v>
      </c>
      <c r="L181">
        <v>2439</v>
      </c>
      <c r="M181">
        <v>1963</v>
      </c>
      <c r="N181">
        <v>2</v>
      </c>
      <c r="O181" t="s">
        <v>39</v>
      </c>
      <c r="P181">
        <v>143</v>
      </c>
      <c r="Q181" t="s">
        <v>40</v>
      </c>
      <c r="U181" s="1">
        <v>42487</v>
      </c>
      <c r="V181">
        <v>119500</v>
      </c>
      <c r="Y181" t="s">
        <v>644</v>
      </c>
      <c r="Z181" t="s">
        <v>42</v>
      </c>
      <c r="AA181">
        <v>16005609</v>
      </c>
      <c r="AB181" t="s">
        <v>52</v>
      </c>
      <c r="AC181" t="s">
        <v>44</v>
      </c>
      <c r="AD181" t="s">
        <v>45</v>
      </c>
      <c r="AE181">
        <v>38.677759999999999</v>
      </c>
      <c r="AF181">
        <v>-90.500774000000007</v>
      </c>
      <c r="AG181" t="b">
        <v>0</v>
      </c>
    </row>
    <row r="182" spans="1:45" x14ac:dyDescent="0.15">
      <c r="A182" t="s">
        <v>33</v>
      </c>
      <c r="B182" t="s">
        <v>69</v>
      </c>
      <c r="C182" t="s">
        <v>645</v>
      </c>
      <c r="D182" t="s">
        <v>66</v>
      </c>
      <c r="E182" t="s">
        <v>37</v>
      </c>
      <c r="F182">
        <v>63017</v>
      </c>
      <c r="G182">
        <v>1500000</v>
      </c>
      <c r="H182">
        <v>4</v>
      </c>
      <c r="I182">
        <v>6</v>
      </c>
      <c r="J182" t="s">
        <v>309</v>
      </c>
      <c r="K182">
        <v>5985</v>
      </c>
      <c r="L182">
        <v>7405</v>
      </c>
      <c r="M182">
        <v>2005</v>
      </c>
      <c r="N182">
        <v>2</v>
      </c>
      <c r="O182" t="s">
        <v>39</v>
      </c>
      <c r="P182">
        <v>152</v>
      </c>
      <c r="Q182" t="s">
        <v>40</v>
      </c>
      <c r="V182">
        <v>1500000</v>
      </c>
      <c r="Y182" t="s">
        <v>646</v>
      </c>
      <c r="Z182" t="s">
        <v>42</v>
      </c>
      <c r="AA182">
        <v>16003810</v>
      </c>
      <c r="AB182" t="s">
        <v>49</v>
      </c>
      <c r="AC182" t="s">
        <v>44</v>
      </c>
      <c r="AD182" t="s">
        <v>45</v>
      </c>
      <c r="AE182">
        <v>38.650646999999999</v>
      </c>
      <c r="AF182">
        <v>-90.539736000000005</v>
      </c>
      <c r="AG182" t="b">
        <v>0</v>
      </c>
    </row>
    <row r="183" spans="1:45" x14ac:dyDescent="0.15">
      <c r="A183" t="s">
        <v>33</v>
      </c>
      <c r="B183" t="s">
        <v>69</v>
      </c>
      <c r="C183" t="s">
        <v>656</v>
      </c>
      <c r="D183" t="s">
        <v>66</v>
      </c>
      <c r="E183" t="s">
        <v>37</v>
      </c>
      <c r="F183">
        <v>63017</v>
      </c>
      <c r="G183">
        <v>489900</v>
      </c>
      <c r="H183">
        <v>4</v>
      </c>
      <c r="I183">
        <v>3</v>
      </c>
      <c r="J183" t="s">
        <v>309</v>
      </c>
      <c r="K183">
        <v>2568</v>
      </c>
      <c r="L183">
        <v>10629</v>
      </c>
      <c r="M183">
        <v>1984</v>
      </c>
      <c r="N183">
        <v>2</v>
      </c>
      <c r="O183" t="s">
        <v>39</v>
      </c>
      <c r="P183">
        <v>217</v>
      </c>
      <c r="Q183" t="s">
        <v>40</v>
      </c>
      <c r="U183" s="1">
        <v>42529</v>
      </c>
      <c r="V183">
        <v>559900</v>
      </c>
      <c r="W183" s="1">
        <v>41810</v>
      </c>
      <c r="X183">
        <v>385000</v>
      </c>
      <c r="Y183" t="s">
        <v>657</v>
      </c>
      <c r="Z183" t="s">
        <v>42</v>
      </c>
      <c r="AA183">
        <v>15064316</v>
      </c>
      <c r="AB183" t="s">
        <v>658</v>
      </c>
      <c r="AC183" t="s">
        <v>44</v>
      </c>
      <c r="AD183" t="s">
        <v>45</v>
      </c>
      <c r="AE183">
        <v>38.650035199999998</v>
      </c>
      <c r="AF183">
        <v>-90.516883399999998</v>
      </c>
      <c r="AG183" t="b">
        <v>0</v>
      </c>
    </row>
    <row r="184" spans="1:45" x14ac:dyDescent="0.15">
      <c r="A184" t="s">
        <v>33</v>
      </c>
      <c r="B184" t="s">
        <v>69</v>
      </c>
      <c r="C184" t="s">
        <v>659</v>
      </c>
      <c r="D184" t="s">
        <v>66</v>
      </c>
      <c r="E184" t="s">
        <v>37</v>
      </c>
      <c r="F184">
        <v>63017</v>
      </c>
      <c r="G184">
        <v>194900</v>
      </c>
      <c r="H184">
        <v>2</v>
      </c>
      <c r="I184">
        <v>2</v>
      </c>
      <c r="J184" t="s">
        <v>57</v>
      </c>
      <c r="K184">
        <v>1186</v>
      </c>
      <c r="L184">
        <v>6708</v>
      </c>
      <c r="M184">
        <v>2004</v>
      </c>
      <c r="N184">
        <v>0</v>
      </c>
      <c r="P184">
        <v>229</v>
      </c>
      <c r="Q184" t="s">
        <v>40</v>
      </c>
      <c r="U184" s="1">
        <v>42544</v>
      </c>
      <c r="V184">
        <v>203000</v>
      </c>
      <c r="W184" s="1">
        <v>38282</v>
      </c>
      <c r="X184">
        <v>222908</v>
      </c>
      <c r="Y184" t="s">
        <v>660</v>
      </c>
      <c r="Z184" t="s">
        <v>42</v>
      </c>
      <c r="AA184">
        <v>15062346</v>
      </c>
      <c r="AB184" t="s">
        <v>49</v>
      </c>
      <c r="AC184" t="s">
        <v>44</v>
      </c>
      <c r="AD184" t="s">
        <v>45</v>
      </c>
      <c r="AE184">
        <v>38.650250999999997</v>
      </c>
      <c r="AF184">
        <v>-90.574273000000005</v>
      </c>
      <c r="AG184" t="b">
        <v>0</v>
      </c>
    </row>
    <row r="185" spans="1:45" x14ac:dyDescent="0.15">
      <c r="A185" t="s">
        <v>33</v>
      </c>
      <c r="B185" t="s">
        <v>80</v>
      </c>
      <c r="C185" t="s">
        <v>663</v>
      </c>
      <c r="D185" t="s">
        <v>290</v>
      </c>
      <c r="E185" t="s">
        <v>37</v>
      </c>
      <c r="F185">
        <v>63017</v>
      </c>
      <c r="G185">
        <v>319000</v>
      </c>
      <c r="J185" t="s">
        <v>47</v>
      </c>
      <c r="L185">
        <v>45302</v>
      </c>
      <c r="N185">
        <v>0</v>
      </c>
      <c r="P185">
        <v>277</v>
      </c>
      <c r="Q185" t="s">
        <v>40</v>
      </c>
      <c r="U185" s="1">
        <v>42451</v>
      </c>
      <c r="V185">
        <v>335000</v>
      </c>
      <c r="Y185" t="s">
        <v>664</v>
      </c>
      <c r="Z185" t="s">
        <v>42</v>
      </c>
      <c r="AA185">
        <v>15054397</v>
      </c>
      <c r="AB185" t="s">
        <v>619</v>
      </c>
      <c r="AC185" t="s">
        <v>44</v>
      </c>
      <c r="AD185" t="s">
        <v>45</v>
      </c>
      <c r="AE185">
        <v>38.623654999999999</v>
      </c>
      <c r="AF185">
        <v>-90.499977999999999</v>
      </c>
      <c r="AG185" t="b">
        <v>0</v>
      </c>
    </row>
    <row r="186" spans="1:45" x14ac:dyDescent="0.15">
      <c r="A186" t="s">
        <v>33</v>
      </c>
      <c r="B186" t="s">
        <v>288</v>
      </c>
      <c r="C186" t="s">
        <v>671</v>
      </c>
      <c r="D186" t="s">
        <v>66</v>
      </c>
      <c r="E186" t="s">
        <v>37</v>
      </c>
      <c r="F186">
        <v>63017</v>
      </c>
      <c r="G186">
        <v>600000</v>
      </c>
      <c r="H186">
        <v>0</v>
      </c>
      <c r="J186" t="s">
        <v>309</v>
      </c>
      <c r="N186">
        <v>0</v>
      </c>
      <c r="P186">
        <v>515</v>
      </c>
      <c r="Q186" t="s">
        <v>40</v>
      </c>
      <c r="V186">
        <v>600000</v>
      </c>
      <c r="Y186" t="s">
        <v>672</v>
      </c>
      <c r="Z186" t="s">
        <v>42</v>
      </c>
      <c r="AA186">
        <v>10043949</v>
      </c>
      <c r="AB186" t="s">
        <v>673</v>
      </c>
      <c r="AC186" t="s">
        <v>44</v>
      </c>
      <c r="AD186" t="s">
        <v>45</v>
      </c>
      <c r="AE186">
        <v>38.680743999999997</v>
      </c>
      <c r="AF186">
        <v>-90.515124</v>
      </c>
      <c r="AG186" t="b">
        <v>0</v>
      </c>
    </row>
    <row r="192" spans="1:45" x14ac:dyDescent="0.15">
      <c r="A192" s="53" t="s">
        <v>1110</v>
      </c>
      <c r="B192" s="53"/>
      <c r="C192" s="53"/>
      <c r="D192" s="53"/>
      <c r="E192" s="53"/>
      <c r="F192" s="53"/>
      <c r="G192" s="53"/>
      <c r="H192" s="53"/>
      <c r="I192" s="53"/>
      <c r="J192" s="53"/>
      <c r="K192" s="53"/>
      <c r="L192" s="53"/>
      <c r="M192" s="53"/>
      <c r="N192" s="53"/>
      <c r="O192" s="53"/>
      <c r="P192" s="53" t="s">
        <v>1110</v>
      </c>
      <c r="Q192" s="53"/>
      <c r="R192" s="53"/>
      <c r="S192" s="53"/>
      <c r="T192" s="53"/>
      <c r="U192" s="53"/>
      <c r="V192" s="53"/>
      <c r="W192" s="53"/>
      <c r="X192" s="53"/>
      <c r="Y192" s="53"/>
      <c r="Z192" s="53"/>
      <c r="AA192" s="53"/>
      <c r="AB192" s="53"/>
      <c r="AC192" s="53"/>
      <c r="AD192" s="53"/>
      <c r="AE192" s="53" t="s">
        <v>1110</v>
      </c>
      <c r="AF192" s="53"/>
      <c r="AG192" s="53"/>
      <c r="AH192" s="53"/>
      <c r="AI192" s="53"/>
      <c r="AJ192" s="53"/>
      <c r="AK192" s="53"/>
      <c r="AL192" s="53"/>
      <c r="AM192" s="53"/>
      <c r="AN192" s="53"/>
      <c r="AO192" s="53"/>
      <c r="AP192" s="53"/>
      <c r="AQ192" s="53"/>
      <c r="AR192" s="53"/>
      <c r="AS192" s="53"/>
    </row>
    <row r="193" spans="1:45" x14ac:dyDescent="0.15">
      <c r="A193" t="s">
        <v>33</v>
      </c>
      <c r="B193" t="s">
        <v>34</v>
      </c>
      <c r="C193" t="s">
        <v>109</v>
      </c>
      <c r="D193" t="s">
        <v>36</v>
      </c>
      <c r="E193" t="s">
        <v>37</v>
      </c>
      <c r="F193">
        <v>63011</v>
      </c>
      <c r="G193">
        <v>954000</v>
      </c>
      <c r="H193">
        <v>4</v>
      </c>
      <c r="I193">
        <v>5</v>
      </c>
      <c r="J193" t="s">
        <v>47</v>
      </c>
      <c r="K193">
        <v>4250</v>
      </c>
      <c r="L193">
        <v>9148</v>
      </c>
      <c r="M193">
        <v>2015</v>
      </c>
      <c r="N193">
        <v>3</v>
      </c>
      <c r="O193" t="s">
        <v>39</v>
      </c>
      <c r="P193">
        <v>15</v>
      </c>
      <c r="Q193" t="s">
        <v>40</v>
      </c>
      <c r="U193" s="1">
        <v>42544</v>
      </c>
      <c r="V193">
        <v>965000</v>
      </c>
      <c r="Y193" t="s">
        <v>110</v>
      </c>
      <c r="Z193" t="s">
        <v>42</v>
      </c>
      <c r="AA193">
        <v>16040178</v>
      </c>
      <c r="AB193" t="s">
        <v>111</v>
      </c>
      <c r="AC193" t="s">
        <v>44</v>
      </c>
      <c r="AD193" t="s">
        <v>45</v>
      </c>
      <c r="AE193">
        <v>38.620251000000003</v>
      </c>
      <c r="AF193">
        <v>-90.566376000000005</v>
      </c>
      <c r="AG193" t="b">
        <v>0</v>
      </c>
    </row>
    <row r="194" spans="1:45" x14ac:dyDescent="0.15">
      <c r="A194" t="s">
        <v>33</v>
      </c>
      <c r="B194" t="s">
        <v>34</v>
      </c>
      <c r="C194" t="s">
        <v>483</v>
      </c>
      <c r="D194" t="s">
        <v>290</v>
      </c>
      <c r="E194" t="s">
        <v>37</v>
      </c>
      <c r="F194">
        <v>63141</v>
      </c>
      <c r="G194">
        <v>599900</v>
      </c>
      <c r="H194">
        <v>4</v>
      </c>
      <c r="I194">
        <v>3</v>
      </c>
      <c r="J194" t="s">
        <v>47</v>
      </c>
      <c r="K194">
        <v>2800</v>
      </c>
      <c r="L194">
        <v>43560</v>
      </c>
      <c r="N194">
        <v>3</v>
      </c>
      <c r="O194" t="s">
        <v>39</v>
      </c>
      <c r="P194">
        <v>43</v>
      </c>
      <c r="Q194" t="s">
        <v>40</v>
      </c>
      <c r="R194" s="1">
        <v>42547</v>
      </c>
      <c r="S194" s="2">
        <v>0.54166666666666663</v>
      </c>
      <c r="T194" s="2">
        <v>0.625</v>
      </c>
      <c r="U194" s="1">
        <v>42537</v>
      </c>
      <c r="V194">
        <v>624900</v>
      </c>
      <c r="Y194" t="s">
        <v>484</v>
      </c>
      <c r="Z194" t="s">
        <v>42</v>
      </c>
      <c r="AA194">
        <v>16033312</v>
      </c>
      <c r="AB194" t="s">
        <v>68</v>
      </c>
      <c r="AC194" t="s">
        <v>44</v>
      </c>
      <c r="AD194" t="s">
        <v>45</v>
      </c>
      <c r="AE194">
        <v>38.637901399999997</v>
      </c>
      <c r="AF194">
        <v>-90.480950800000002</v>
      </c>
      <c r="AG194" t="b">
        <v>0</v>
      </c>
    </row>
    <row r="195" spans="1:45" x14ac:dyDescent="0.15">
      <c r="A195" t="s">
        <v>33</v>
      </c>
      <c r="B195" t="s">
        <v>34</v>
      </c>
      <c r="C195" t="s">
        <v>523</v>
      </c>
      <c r="D195" t="s">
        <v>66</v>
      </c>
      <c r="E195" t="s">
        <v>37</v>
      </c>
      <c r="F195">
        <v>63005</v>
      </c>
      <c r="G195">
        <v>862000</v>
      </c>
      <c r="H195">
        <v>4</v>
      </c>
      <c r="I195">
        <v>4</v>
      </c>
      <c r="J195" t="s">
        <v>38</v>
      </c>
      <c r="K195">
        <v>3523</v>
      </c>
      <c r="L195">
        <v>14375</v>
      </c>
      <c r="N195">
        <v>3</v>
      </c>
      <c r="O195" t="s">
        <v>39</v>
      </c>
      <c r="P195">
        <v>57</v>
      </c>
      <c r="Q195" t="s">
        <v>40</v>
      </c>
      <c r="V195">
        <v>862000</v>
      </c>
      <c r="Y195" t="s">
        <v>524</v>
      </c>
      <c r="Z195" t="s">
        <v>42</v>
      </c>
      <c r="AA195">
        <v>16029352</v>
      </c>
      <c r="AB195" t="s">
        <v>68</v>
      </c>
      <c r="AC195" t="s">
        <v>44</v>
      </c>
      <c r="AD195" t="s">
        <v>45</v>
      </c>
      <c r="AE195">
        <v>38.653300999999999</v>
      </c>
      <c r="AF195">
        <v>-90.554198999999997</v>
      </c>
      <c r="AG195" t="b">
        <v>0</v>
      </c>
    </row>
    <row r="196" spans="1:45" x14ac:dyDescent="0.15">
      <c r="A196" t="s">
        <v>33</v>
      </c>
      <c r="B196" t="s">
        <v>34</v>
      </c>
      <c r="C196" t="s">
        <v>224</v>
      </c>
      <c r="D196" t="s">
        <v>36</v>
      </c>
      <c r="E196" t="s">
        <v>37</v>
      </c>
      <c r="F196">
        <v>63011</v>
      </c>
      <c r="G196">
        <v>635000</v>
      </c>
      <c r="H196">
        <v>2</v>
      </c>
      <c r="I196">
        <v>3</v>
      </c>
      <c r="J196" t="s">
        <v>47</v>
      </c>
      <c r="K196">
        <v>2178</v>
      </c>
      <c r="L196">
        <v>7841</v>
      </c>
      <c r="M196">
        <v>2006</v>
      </c>
      <c r="N196">
        <v>2</v>
      </c>
      <c r="O196" t="s">
        <v>39</v>
      </c>
      <c r="P196">
        <v>57</v>
      </c>
      <c r="Q196" t="s">
        <v>40</v>
      </c>
      <c r="U196" s="1">
        <v>42525</v>
      </c>
      <c r="V196">
        <v>665000</v>
      </c>
      <c r="Y196" t="s">
        <v>225</v>
      </c>
      <c r="Z196" t="s">
        <v>42</v>
      </c>
      <c r="AA196">
        <v>16029174</v>
      </c>
      <c r="AB196" t="s">
        <v>226</v>
      </c>
      <c r="AC196" t="s">
        <v>44</v>
      </c>
      <c r="AD196" t="s">
        <v>45</v>
      </c>
      <c r="AE196">
        <v>38.619936000000003</v>
      </c>
      <c r="AF196">
        <v>-90.522295999999997</v>
      </c>
      <c r="AG196" t="b">
        <v>0</v>
      </c>
    </row>
    <row r="197" spans="1:45" x14ac:dyDescent="0.15">
      <c r="A197" t="s">
        <v>33</v>
      </c>
      <c r="B197" t="s">
        <v>34</v>
      </c>
      <c r="C197" t="s">
        <v>261</v>
      </c>
      <c r="D197" t="s">
        <v>36</v>
      </c>
      <c r="E197" t="s">
        <v>37</v>
      </c>
      <c r="F197">
        <v>63011</v>
      </c>
      <c r="G197">
        <v>997000</v>
      </c>
      <c r="H197">
        <v>3</v>
      </c>
      <c r="I197">
        <v>4</v>
      </c>
      <c r="J197" t="s">
        <v>47</v>
      </c>
      <c r="K197">
        <v>1784</v>
      </c>
      <c r="L197">
        <v>7405</v>
      </c>
      <c r="M197">
        <v>2013</v>
      </c>
      <c r="N197">
        <v>2</v>
      </c>
      <c r="O197" t="s">
        <v>39</v>
      </c>
      <c r="P197">
        <v>107</v>
      </c>
      <c r="Q197" t="s">
        <v>40</v>
      </c>
      <c r="V197">
        <v>997000</v>
      </c>
      <c r="W197" s="1">
        <v>41981</v>
      </c>
      <c r="X197">
        <v>971067</v>
      </c>
      <c r="Y197" t="s">
        <v>262</v>
      </c>
      <c r="Z197" t="s">
        <v>42</v>
      </c>
      <c r="AA197">
        <v>16014176</v>
      </c>
      <c r="AB197" t="s">
        <v>49</v>
      </c>
      <c r="AC197" t="s">
        <v>44</v>
      </c>
      <c r="AD197" t="s">
        <v>45</v>
      </c>
      <c r="AE197">
        <v>38.624098099999998</v>
      </c>
      <c r="AF197">
        <v>-90.5665403</v>
      </c>
      <c r="AG197" t="b">
        <v>0</v>
      </c>
    </row>
    <row r="204" spans="1:45" x14ac:dyDescent="0.15">
      <c r="A204" s="53" t="s">
        <v>1112</v>
      </c>
      <c r="B204" s="53"/>
      <c r="C204" s="53"/>
      <c r="D204" s="53"/>
      <c r="E204" s="53"/>
      <c r="F204" s="53"/>
      <c r="G204" s="53"/>
      <c r="H204" s="53"/>
      <c r="I204" s="53"/>
      <c r="J204" s="53"/>
      <c r="K204" s="53"/>
      <c r="L204" s="53"/>
      <c r="M204" s="53"/>
      <c r="N204" s="53"/>
      <c r="O204" s="53"/>
      <c r="P204" s="53" t="s">
        <v>1112</v>
      </c>
      <c r="Q204" s="53"/>
      <c r="R204" s="53"/>
      <c r="S204" s="53"/>
      <c r="T204" s="53"/>
      <c r="U204" s="53"/>
      <c r="V204" s="53"/>
      <c r="W204" s="53"/>
      <c r="X204" s="53"/>
      <c r="Y204" s="53"/>
      <c r="Z204" s="53"/>
      <c r="AA204" s="53"/>
      <c r="AB204" s="53"/>
      <c r="AC204" s="53"/>
      <c r="AD204" s="53"/>
      <c r="AE204" s="53" t="s">
        <v>1112</v>
      </c>
      <c r="AF204" s="53"/>
      <c r="AG204" s="53"/>
      <c r="AH204" s="53"/>
      <c r="AI204" s="53"/>
      <c r="AJ204" s="53"/>
      <c r="AK204" s="53"/>
      <c r="AL204" s="53"/>
      <c r="AM204" s="53"/>
      <c r="AN204" s="53"/>
      <c r="AO204" s="53"/>
      <c r="AP204" s="53"/>
      <c r="AQ204" s="53"/>
      <c r="AR204" s="53"/>
      <c r="AS204" s="53"/>
    </row>
    <row r="205" spans="1:45" x14ac:dyDescent="0.15">
      <c r="A205" t="s">
        <v>33</v>
      </c>
      <c r="B205" t="s">
        <v>34</v>
      </c>
      <c r="C205" t="s">
        <v>661</v>
      </c>
      <c r="D205" t="s">
        <v>66</v>
      </c>
      <c r="E205" t="s">
        <v>37</v>
      </c>
      <c r="F205">
        <v>63017</v>
      </c>
      <c r="G205">
        <v>279900</v>
      </c>
      <c r="H205">
        <v>5</v>
      </c>
      <c r="I205">
        <v>3</v>
      </c>
      <c r="J205" t="s">
        <v>309</v>
      </c>
      <c r="K205">
        <v>3086</v>
      </c>
      <c r="L205">
        <v>34412</v>
      </c>
      <c r="M205">
        <v>1930</v>
      </c>
      <c r="N205">
        <v>2</v>
      </c>
      <c r="O205" t="s">
        <v>39</v>
      </c>
      <c r="P205">
        <v>276</v>
      </c>
      <c r="Q205" t="s">
        <v>40</v>
      </c>
      <c r="U205" s="1">
        <v>42542</v>
      </c>
      <c r="V205">
        <v>549000</v>
      </c>
      <c r="Y205" t="s">
        <v>662</v>
      </c>
      <c r="Z205" t="s">
        <v>42</v>
      </c>
      <c r="AA205">
        <v>15054371</v>
      </c>
      <c r="AB205" t="s">
        <v>102</v>
      </c>
      <c r="AC205" t="s">
        <v>44</v>
      </c>
      <c r="AD205" t="s">
        <v>45</v>
      </c>
      <c r="AE205">
        <v>38.668737499999999</v>
      </c>
      <c r="AF205">
        <v>-90.535756800000001</v>
      </c>
      <c r="AG205" t="b">
        <v>1</v>
      </c>
    </row>
  </sheetData>
  <sortState ref="A2:AS132">
    <sortCondition ref="P2:P132"/>
  </sortState>
  <mergeCells count="8">
    <mergeCell ref="A204:O204"/>
    <mergeCell ref="P204:AD204"/>
    <mergeCell ref="AE204:AS204"/>
    <mergeCell ref="A138:O138"/>
    <mergeCell ref="A152:O152"/>
    <mergeCell ref="A192:O192"/>
    <mergeCell ref="P192:AD192"/>
    <mergeCell ref="AE192:AS19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94"/>
  <sheetViews>
    <sheetView topLeftCell="D1" zoomScale="150" zoomScaleNormal="150" workbookViewId="0">
      <pane ySplit="1" topLeftCell="A121" activePane="bottomLeft" state="frozen"/>
      <selection pane="bottomLeft" activeCell="G147" sqref="G2:G147"/>
    </sheetView>
  </sheetViews>
  <sheetFormatPr baseColWidth="10" defaultColWidth="8.83203125" defaultRowHeight="13" x14ac:dyDescent="0.15"/>
  <cols>
    <col min="1" max="1" width="22.83203125" bestFit="1" customWidth="1"/>
    <col min="2" max="2" width="22.5" bestFit="1" customWidth="1"/>
    <col min="3" max="3" width="25" bestFit="1" customWidth="1"/>
    <col min="4" max="4" width="13.5" bestFit="1" customWidth="1"/>
    <col min="5" max="5" width="6.83203125" bestFit="1" customWidth="1"/>
    <col min="6" max="6" width="6" bestFit="1" customWidth="1"/>
    <col min="7" max="7" width="10.83203125" bestFit="1" customWidth="1"/>
    <col min="8" max="8" width="6.1640625" bestFit="1" customWidth="1"/>
    <col min="9" max="9" width="7.1640625" bestFit="1" customWidth="1"/>
    <col min="10" max="10" width="14.5" bestFit="1" customWidth="1"/>
    <col min="11" max="11" width="5.83203125" bestFit="1" customWidth="1"/>
    <col min="12" max="12" width="10" bestFit="1" customWidth="1"/>
    <col min="13" max="13" width="11.6640625" bestFit="1" customWidth="1"/>
    <col min="14" max="14" width="16.33203125" bestFit="1" customWidth="1"/>
    <col min="15" max="15" width="14.83203125" bestFit="1" customWidth="1"/>
    <col min="16" max="16" width="18" bestFit="1" customWidth="1"/>
    <col min="17" max="17" width="8.1640625" bestFit="1" customWidth="1"/>
    <col min="18" max="18" width="24.5" bestFit="1" customWidth="1"/>
    <col min="19" max="19" width="30.5" bestFit="1" customWidth="1"/>
    <col min="20" max="20" width="28.5" bestFit="1" customWidth="1"/>
    <col min="21" max="21" width="25.5" bestFit="1" customWidth="1"/>
    <col min="22" max="22" width="20.33203125" bestFit="1" customWidth="1"/>
    <col min="23" max="23" width="16.5" bestFit="1" customWidth="1"/>
    <col min="24" max="24" width="17.5" bestFit="1" customWidth="1"/>
    <col min="25" max="25" width="74" bestFit="1" customWidth="1"/>
    <col min="26" max="26" width="34.33203125" bestFit="1" customWidth="1"/>
    <col min="27" max="27" width="12.33203125" bestFit="1" customWidth="1"/>
    <col min="28" max="28" width="29" bestFit="1" customWidth="1"/>
    <col min="29" max="29" width="10.1640625" bestFit="1" customWidth="1"/>
    <col min="30" max="30" width="12.5" bestFit="1" customWidth="1"/>
    <col min="31" max="31" width="11" bestFit="1" customWidth="1"/>
    <col min="32" max="32" width="11.5" bestFit="1" customWidth="1"/>
    <col min="33" max="33" width="15.1640625" bestFit="1" customWidth="1"/>
  </cols>
  <sheetData>
    <row r="1" spans="1:33"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15">
      <c r="A2" t="s">
        <v>33</v>
      </c>
      <c r="B2" t="s">
        <v>34</v>
      </c>
      <c r="C2" t="s">
        <v>719</v>
      </c>
      <c r="D2" t="s">
        <v>82</v>
      </c>
      <c r="E2" t="s">
        <v>37</v>
      </c>
      <c r="F2">
        <v>63123</v>
      </c>
      <c r="G2">
        <v>139000</v>
      </c>
      <c r="H2">
        <v>2</v>
      </c>
      <c r="I2">
        <v>1</v>
      </c>
      <c r="J2" t="s">
        <v>720</v>
      </c>
      <c r="K2">
        <v>1092</v>
      </c>
      <c r="L2">
        <v>5009</v>
      </c>
      <c r="M2">
        <v>1939</v>
      </c>
      <c r="N2">
        <v>1</v>
      </c>
      <c r="O2" t="s">
        <v>39</v>
      </c>
      <c r="P2">
        <v>1</v>
      </c>
      <c r="Q2" t="s">
        <v>40</v>
      </c>
      <c r="V2">
        <v>139000</v>
      </c>
      <c r="W2" s="1">
        <v>38695</v>
      </c>
      <c r="X2">
        <v>139000</v>
      </c>
      <c r="Y2" t="s">
        <v>721</v>
      </c>
      <c r="Z2" t="s">
        <v>42</v>
      </c>
      <c r="AA2">
        <v>16044384</v>
      </c>
      <c r="AB2" t="s">
        <v>111</v>
      </c>
      <c r="AC2" t="s">
        <v>44</v>
      </c>
      <c r="AD2" t="s">
        <v>45</v>
      </c>
      <c r="AE2">
        <v>38.556083000000001</v>
      </c>
      <c r="AF2">
        <v>-90.308003999999997</v>
      </c>
      <c r="AG2" t="b">
        <v>0</v>
      </c>
    </row>
    <row r="3" spans="1:33" x14ac:dyDescent="0.15">
      <c r="A3" t="s">
        <v>33</v>
      </c>
      <c r="B3" t="s">
        <v>34</v>
      </c>
      <c r="C3" t="s">
        <v>722</v>
      </c>
      <c r="D3" t="s">
        <v>82</v>
      </c>
      <c r="E3" t="s">
        <v>37</v>
      </c>
      <c r="F3">
        <v>63123</v>
      </c>
      <c r="G3">
        <v>215000</v>
      </c>
      <c r="H3">
        <v>3</v>
      </c>
      <c r="I3">
        <v>2</v>
      </c>
      <c r="J3" t="s">
        <v>720</v>
      </c>
      <c r="K3">
        <v>1326</v>
      </c>
      <c r="L3">
        <v>19994</v>
      </c>
      <c r="M3">
        <v>1957</v>
      </c>
      <c r="N3">
        <v>3</v>
      </c>
      <c r="O3" t="s">
        <v>39</v>
      </c>
      <c r="P3">
        <v>1</v>
      </c>
      <c r="Q3" t="s">
        <v>40</v>
      </c>
      <c r="R3" s="1">
        <v>42547</v>
      </c>
      <c r="S3" s="2">
        <v>0.54166666666666663</v>
      </c>
      <c r="T3" s="2">
        <v>0.625</v>
      </c>
      <c r="V3">
        <v>215000</v>
      </c>
      <c r="Y3" t="s">
        <v>723</v>
      </c>
      <c r="Z3" t="s">
        <v>42</v>
      </c>
      <c r="AA3">
        <v>16044855</v>
      </c>
      <c r="AB3" t="s">
        <v>724</v>
      </c>
      <c r="AC3" t="s">
        <v>44</v>
      </c>
      <c r="AD3" t="s">
        <v>45</v>
      </c>
      <c r="AE3">
        <v>38.551568000000003</v>
      </c>
      <c r="AF3">
        <v>-90.337320000000005</v>
      </c>
      <c r="AG3" t="b">
        <v>0</v>
      </c>
    </row>
    <row r="4" spans="1:33" x14ac:dyDescent="0.15">
      <c r="A4" t="s">
        <v>33</v>
      </c>
      <c r="B4" t="s">
        <v>34</v>
      </c>
      <c r="C4" t="s">
        <v>725</v>
      </c>
      <c r="D4" t="s">
        <v>82</v>
      </c>
      <c r="E4" t="s">
        <v>37</v>
      </c>
      <c r="F4">
        <v>63123</v>
      </c>
      <c r="G4">
        <v>216900</v>
      </c>
      <c r="H4">
        <v>3</v>
      </c>
      <c r="I4">
        <v>2</v>
      </c>
      <c r="J4" t="s">
        <v>726</v>
      </c>
      <c r="L4">
        <v>6795</v>
      </c>
      <c r="M4">
        <v>1969</v>
      </c>
      <c r="N4">
        <v>2</v>
      </c>
      <c r="O4" t="s">
        <v>39</v>
      </c>
      <c r="P4">
        <v>1</v>
      </c>
      <c r="Q4" t="s">
        <v>40</v>
      </c>
      <c r="R4" s="1">
        <v>42547</v>
      </c>
      <c r="S4" s="2">
        <v>0.54166666666666663</v>
      </c>
      <c r="T4" s="2">
        <v>0.625</v>
      </c>
      <c r="V4">
        <v>216900</v>
      </c>
      <c r="Y4" t="s">
        <v>727</v>
      </c>
      <c r="Z4" t="s">
        <v>42</v>
      </c>
      <c r="AA4">
        <v>16044352</v>
      </c>
      <c r="AB4" t="s">
        <v>332</v>
      </c>
      <c r="AC4" t="s">
        <v>44</v>
      </c>
      <c r="AD4" t="s">
        <v>45</v>
      </c>
      <c r="AE4">
        <v>38.544688000000001</v>
      </c>
      <c r="AF4">
        <v>-90.354208</v>
      </c>
      <c r="AG4" t="b">
        <v>0</v>
      </c>
    </row>
    <row r="5" spans="1:33" x14ac:dyDescent="0.15">
      <c r="A5" t="s">
        <v>33</v>
      </c>
      <c r="B5" t="s">
        <v>34</v>
      </c>
      <c r="C5" t="s">
        <v>728</v>
      </c>
      <c r="D5" t="s">
        <v>82</v>
      </c>
      <c r="E5" t="s">
        <v>37</v>
      </c>
      <c r="F5">
        <v>63123</v>
      </c>
      <c r="G5">
        <v>275000</v>
      </c>
      <c r="H5">
        <v>3</v>
      </c>
      <c r="I5">
        <v>2</v>
      </c>
      <c r="J5" t="s">
        <v>726</v>
      </c>
      <c r="K5">
        <v>1400</v>
      </c>
      <c r="L5">
        <v>8843</v>
      </c>
      <c r="M5">
        <v>1971</v>
      </c>
      <c r="N5">
        <v>2</v>
      </c>
      <c r="O5" t="s">
        <v>39</v>
      </c>
      <c r="P5">
        <v>1</v>
      </c>
      <c r="Q5" t="s">
        <v>40</v>
      </c>
      <c r="V5">
        <v>275000</v>
      </c>
      <c r="W5" s="1">
        <v>39188</v>
      </c>
      <c r="X5">
        <v>190000</v>
      </c>
      <c r="Y5" t="s">
        <v>729</v>
      </c>
      <c r="Z5" t="s">
        <v>42</v>
      </c>
      <c r="AA5">
        <v>16040243</v>
      </c>
      <c r="AB5" t="s">
        <v>260</v>
      </c>
      <c r="AC5" t="s">
        <v>44</v>
      </c>
      <c r="AD5" t="s">
        <v>45</v>
      </c>
      <c r="AE5">
        <v>38.529782400000002</v>
      </c>
      <c r="AF5">
        <v>-90.353580500000007</v>
      </c>
      <c r="AG5" t="b">
        <v>0</v>
      </c>
    </row>
    <row r="6" spans="1:33" x14ac:dyDescent="0.15">
      <c r="A6" t="s">
        <v>33</v>
      </c>
      <c r="B6" t="s">
        <v>34</v>
      </c>
      <c r="C6" t="s">
        <v>730</v>
      </c>
      <c r="D6" t="s">
        <v>82</v>
      </c>
      <c r="E6" t="s">
        <v>37</v>
      </c>
      <c r="F6">
        <v>63123</v>
      </c>
      <c r="G6">
        <v>89000</v>
      </c>
      <c r="H6">
        <v>2</v>
      </c>
      <c r="I6">
        <v>1</v>
      </c>
      <c r="J6" t="s">
        <v>731</v>
      </c>
      <c r="K6">
        <v>768</v>
      </c>
      <c r="L6">
        <v>6621</v>
      </c>
      <c r="M6">
        <v>1951</v>
      </c>
      <c r="N6">
        <v>0</v>
      </c>
      <c r="P6">
        <v>1</v>
      </c>
      <c r="Q6" t="s">
        <v>40</v>
      </c>
      <c r="V6">
        <v>89000</v>
      </c>
      <c r="W6" s="1">
        <v>41592</v>
      </c>
      <c r="X6">
        <v>43000</v>
      </c>
      <c r="Y6" t="s">
        <v>732</v>
      </c>
      <c r="Z6" t="s">
        <v>42</v>
      </c>
      <c r="AA6">
        <v>16042267</v>
      </c>
      <c r="AB6" t="s">
        <v>586</v>
      </c>
      <c r="AC6" t="s">
        <v>44</v>
      </c>
      <c r="AD6" t="s">
        <v>45</v>
      </c>
      <c r="AE6">
        <v>38.554684000000002</v>
      </c>
      <c r="AF6">
        <v>-90.273128999999997</v>
      </c>
      <c r="AG6" t="b">
        <v>0</v>
      </c>
    </row>
    <row r="7" spans="1:33" x14ac:dyDescent="0.15">
      <c r="A7" t="s">
        <v>33</v>
      </c>
      <c r="B7" t="s">
        <v>34</v>
      </c>
      <c r="C7" t="s">
        <v>733</v>
      </c>
      <c r="D7" t="s">
        <v>82</v>
      </c>
      <c r="E7" t="s">
        <v>37</v>
      </c>
      <c r="F7">
        <v>63123</v>
      </c>
      <c r="G7">
        <v>154900</v>
      </c>
      <c r="H7">
        <v>2</v>
      </c>
      <c r="I7">
        <v>1</v>
      </c>
      <c r="J7" t="s">
        <v>720</v>
      </c>
      <c r="K7">
        <v>978</v>
      </c>
      <c r="L7">
        <v>6142</v>
      </c>
      <c r="M7">
        <v>1953</v>
      </c>
      <c r="N7">
        <v>1</v>
      </c>
      <c r="P7">
        <v>1</v>
      </c>
      <c r="Q7" t="s">
        <v>40</v>
      </c>
      <c r="R7" s="1">
        <v>42547</v>
      </c>
      <c r="S7" s="2">
        <v>0.52083333333333337</v>
      </c>
      <c r="T7" s="2">
        <v>0.58333333333333337</v>
      </c>
      <c r="V7">
        <v>154900</v>
      </c>
      <c r="Y7" t="s">
        <v>734</v>
      </c>
      <c r="Z7" t="s">
        <v>42</v>
      </c>
      <c r="AA7">
        <v>16044659</v>
      </c>
      <c r="AB7" t="s">
        <v>68</v>
      </c>
      <c r="AC7" t="s">
        <v>44</v>
      </c>
      <c r="AD7" t="s">
        <v>45</v>
      </c>
      <c r="AE7">
        <v>38.578257000000001</v>
      </c>
      <c r="AF7">
        <v>-90.318462999999994</v>
      </c>
      <c r="AG7" t="b">
        <v>0</v>
      </c>
    </row>
    <row r="8" spans="1:33" x14ac:dyDescent="0.15">
      <c r="A8" t="s">
        <v>33</v>
      </c>
      <c r="B8" t="s">
        <v>34</v>
      </c>
      <c r="C8" t="s">
        <v>735</v>
      </c>
      <c r="D8" t="s">
        <v>228</v>
      </c>
      <c r="E8" t="s">
        <v>37</v>
      </c>
      <c r="F8">
        <v>63123</v>
      </c>
      <c r="G8">
        <v>109000</v>
      </c>
      <c r="H8">
        <v>2</v>
      </c>
      <c r="I8">
        <v>1</v>
      </c>
      <c r="J8" t="s">
        <v>720</v>
      </c>
      <c r="K8">
        <v>1080</v>
      </c>
      <c r="L8">
        <v>8276</v>
      </c>
      <c r="M8">
        <v>1950</v>
      </c>
      <c r="N8">
        <v>4</v>
      </c>
      <c r="O8" t="s">
        <v>39</v>
      </c>
      <c r="P8">
        <v>1</v>
      </c>
      <c r="Q8" t="s">
        <v>40</v>
      </c>
      <c r="V8">
        <v>109000</v>
      </c>
      <c r="Y8" t="s">
        <v>736</v>
      </c>
      <c r="Z8" t="s">
        <v>42</v>
      </c>
      <c r="AA8">
        <v>16044091</v>
      </c>
      <c r="AB8" t="s">
        <v>737</v>
      </c>
      <c r="AC8" t="s">
        <v>44</v>
      </c>
      <c r="AD8" t="s">
        <v>45</v>
      </c>
      <c r="AE8">
        <v>38.547241</v>
      </c>
      <c r="AF8">
        <v>-90.324145999999999</v>
      </c>
      <c r="AG8" t="b">
        <v>0</v>
      </c>
    </row>
    <row r="9" spans="1:33" x14ac:dyDescent="0.15">
      <c r="A9" t="s">
        <v>33</v>
      </c>
      <c r="B9" t="s">
        <v>34</v>
      </c>
      <c r="C9" t="s">
        <v>738</v>
      </c>
      <c r="D9" t="s">
        <v>82</v>
      </c>
      <c r="E9" t="s">
        <v>37</v>
      </c>
      <c r="F9">
        <v>63123</v>
      </c>
      <c r="G9">
        <v>155000</v>
      </c>
      <c r="H9">
        <v>3</v>
      </c>
      <c r="I9">
        <v>2</v>
      </c>
      <c r="J9" t="s">
        <v>716</v>
      </c>
      <c r="K9">
        <v>1300</v>
      </c>
      <c r="L9">
        <v>9191</v>
      </c>
      <c r="M9">
        <v>1960</v>
      </c>
      <c r="N9">
        <v>1</v>
      </c>
      <c r="O9" t="s">
        <v>39</v>
      </c>
      <c r="P9">
        <v>1</v>
      </c>
      <c r="Q9" t="s">
        <v>40</v>
      </c>
      <c r="V9">
        <v>155000</v>
      </c>
      <c r="Y9" t="s">
        <v>739</v>
      </c>
      <c r="Z9" t="s">
        <v>42</v>
      </c>
      <c r="AA9">
        <v>16042905</v>
      </c>
      <c r="AB9" t="s">
        <v>740</v>
      </c>
      <c r="AC9" t="s">
        <v>44</v>
      </c>
      <c r="AD9" t="s">
        <v>45</v>
      </c>
      <c r="AE9">
        <v>38.549357999999998</v>
      </c>
      <c r="AF9">
        <v>-90.302631000000005</v>
      </c>
      <c r="AG9" t="b">
        <v>0</v>
      </c>
    </row>
    <row r="10" spans="1:33" x14ac:dyDescent="0.15">
      <c r="A10" t="s">
        <v>33</v>
      </c>
      <c r="B10" t="s">
        <v>34</v>
      </c>
      <c r="C10" t="s">
        <v>741</v>
      </c>
      <c r="D10" t="s">
        <v>82</v>
      </c>
      <c r="E10" t="s">
        <v>37</v>
      </c>
      <c r="F10">
        <v>63123</v>
      </c>
      <c r="G10">
        <v>179900</v>
      </c>
      <c r="H10">
        <v>3</v>
      </c>
      <c r="I10">
        <v>2</v>
      </c>
      <c r="J10" t="s">
        <v>716</v>
      </c>
      <c r="K10">
        <v>1318</v>
      </c>
      <c r="L10">
        <v>16988</v>
      </c>
      <c r="M10">
        <v>1937</v>
      </c>
      <c r="N10">
        <v>1</v>
      </c>
      <c r="O10" t="s">
        <v>39</v>
      </c>
      <c r="P10">
        <v>2</v>
      </c>
      <c r="Q10" t="s">
        <v>40</v>
      </c>
      <c r="V10">
        <v>179900</v>
      </c>
      <c r="W10" s="1">
        <v>39657</v>
      </c>
      <c r="X10">
        <v>165000</v>
      </c>
      <c r="Y10" t="s">
        <v>742</v>
      </c>
      <c r="Z10" t="s">
        <v>42</v>
      </c>
      <c r="AA10">
        <v>16044468</v>
      </c>
      <c r="AB10" t="s">
        <v>339</v>
      </c>
      <c r="AC10" t="s">
        <v>44</v>
      </c>
      <c r="AD10" t="s">
        <v>45</v>
      </c>
      <c r="AE10">
        <v>38.5503559</v>
      </c>
      <c r="AF10">
        <v>-90.305084500000007</v>
      </c>
      <c r="AG10" t="b">
        <v>0</v>
      </c>
    </row>
    <row r="11" spans="1:33" x14ac:dyDescent="0.15">
      <c r="A11" t="s">
        <v>33</v>
      </c>
      <c r="B11" t="s">
        <v>34</v>
      </c>
      <c r="C11" t="s">
        <v>743</v>
      </c>
      <c r="D11" t="s">
        <v>82</v>
      </c>
      <c r="E11" t="s">
        <v>37</v>
      </c>
      <c r="F11">
        <v>63123</v>
      </c>
      <c r="G11">
        <v>129900</v>
      </c>
      <c r="H11">
        <v>3</v>
      </c>
      <c r="I11">
        <v>2</v>
      </c>
      <c r="J11" t="s">
        <v>720</v>
      </c>
      <c r="K11">
        <v>1210</v>
      </c>
      <c r="M11">
        <v>1934</v>
      </c>
      <c r="N11">
        <v>1</v>
      </c>
      <c r="P11">
        <v>2</v>
      </c>
      <c r="Q11" t="s">
        <v>40</v>
      </c>
      <c r="R11" s="1">
        <v>42546</v>
      </c>
      <c r="S11" s="2">
        <v>0.54166666666666663</v>
      </c>
      <c r="T11" s="2">
        <v>0.625</v>
      </c>
      <c r="V11">
        <v>129900</v>
      </c>
      <c r="Y11" t="s">
        <v>744</v>
      </c>
      <c r="Z11" t="s">
        <v>42</v>
      </c>
      <c r="AA11">
        <v>16044595</v>
      </c>
      <c r="AB11" t="s">
        <v>332</v>
      </c>
      <c r="AC11" t="s">
        <v>44</v>
      </c>
      <c r="AD11" t="s">
        <v>45</v>
      </c>
      <c r="AE11">
        <v>38.551043</v>
      </c>
      <c r="AF11">
        <v>-90.318715999999995</v>
      </c>
      <c r="AG11" t="b">
        <v>0</v>
      </c>
    </row>
    <row r="12" spans="1:33" x14ac:dyDescent="0.15">
      <c r="A12" t="s">
        <v>33</v>
      </c>
      <c r="B12" t="s">
        <v>34</v>
      </c>
      <c r="C12" t="s">
        <v>745</v>
      </c>
      <c r="D12" t="s">
        <v>82</v>
      </c>
      <c r="E12" t="s">
        <v>37</v>
      </c>
      <c r="F12">
        <v>63123</v>
      </c>
      <c r="G12">
        <v>126500</v>
      </c>
      <c r="H12">
        <v>2</v>
      </c>
      <c r="I12">
        <v>1</v>
      </c>
      <c r="J12" t="s">
        <v>716</v>
      </c>
      <c r="K12">
        <v>910</v>
      </c>
      <c r="L12">
        <v>4835</v>
      </c>
      <c r="M12">
        <v>1950</v>
      </c>
      <c r="N12">
        <v>1</v>
      </c>
      <c r="O12" t="s">
        <v>39</v>
      </c>
      <c r="P12">
        <v>2</v>
      </c>
      <c r="Q12" t="s">
        <v>40</v>
      </c>
      <c r="R12" s="1">
        <v>42547</v>
      </c>
      <c r="S12" s="2">
        <v>0.58333333333333337</v>
      </c>
      <c r="T12" s="2">
        <v>0.66666666666666663</v>
      </c>
      <c r="V12">
        <v>126500</v>
      </c>
      <c r="Y12" t="s">
        <v>746</v>
      </c>
      <c r="Z12" t="s">
        <v>42</v>
      </c>
      <c r="AA12">
        <v>16042642</v>
      </c>
      <c r="AB12" t="s">
        <v>52</v>
      </c>
      <c r="AC12" t="s">
        <v>44</v>
      </c>
      <c r="AD12" t="s">
        <v>45</v>
      </c>
      <c r="AE12">
        <v>38.559789000000002</v>
      </c>
      <c r="AF12">
        <v>-90.299491000000003</v>
      </c>
      <c r="AG12" t="b">
        <v>0</v>
      </c>
    </row>
    <row r="13" spans="1:33" x14ac:dyDescent="0.15">
      <c r="A13" t="s">
        <v>33</v>
      </c>
      <c r="B13" t="s">
        <v>34</v>
      </c>
      <c r="C13" t="s">
        <v>747</v>
      </c>
      <c r="D13" t="s">
        <v>82</v>
      </c>
      <c r="E13" t="s">
        <v>37</v>
      </c>
      <c r="F13">
        <v>63123</v>
      </c>
      <c r="G13">
        <v>199900</v>
      </c>
      <c r="H13">
        <v>3</v>
      </c>
      <c r="I13">
        <v>3</v>
      </c>
      <c r="J13" t="s">
        <v>716</v>
      </c>
      <c r="K13">
        <v>1314</v>
      </c>
      <c r="L13">
        <v>6970</v>
      </c>
      <c r="M13">
        <v>1970</v>
      </c>
      <c r="N13">
        <v>2</v>
      </c>
      <c r="O13" t="s">
        <v>39</v>
      </c>
      <c r="P13">
        <v>2</v>
      </c>
      <c r="Q13" t="s">
        <v>40</v>
      </c>
      <c r="V13">
        <v>199900</v>
      </c>
      <c r="Y13" t="s">
        <v>748</v>
      </c>
      <c r="Z13" t="s">
        <v>42</v>
      </c>
      <c r="AA13">
        <v>16044427</v>
      </c>
      <c r="AB13" t="s">
        <v>749</v>
      </c>
      <c r="AC13" t="s">
        <v>44</v>
      </c>
      <c r="AD13" t="s">
        <v>45</v>
      </c>
      <c r="AE13">
        <v>38.549347300000001</v>
      </c>
      <c r="AF13">
        <v>-90.297916000000001</v>
      </c>
      <c r="AG13" t="b">
        <v>0</v>
      </c>
    </row>
    <row r="14" spans="1:33" x14ac:dyDescent="0.15">
      <c r="A14" t="s">
        <v>33</v>
      </c>
      <c r="B14" t="s">
        <v>34</v>
      </c>
      <c r="C14" t="s">
        <v>750</v>
      </c>
      <c r="D14" t="s">
        <v>82</v>
      </c>
      <c r="E14" t="s">
        <v>37</v>
      </c>
      <c r="F14">
        <v>63123</v>
      </c>
      <c r="G14">
        <v>164900</v>
      </c>
      <c r="H14">
        <v>2</v>
      </c>
      <c r="I14">
        <v>1</v>
      </c>
      <c r="J14" t="s">
        <v>720</v>
      </c>
      <c r="L14">
        <v>8146</v>
      </c>
      <c r="M14">
        <v>1954</v>
      </c>
      <c r="N14">
        <v>1</v>
      </c>
      <c r="O14" t="s">
        <v>39</v>
      </c>
      <c r="P14">
        <v>2</v>
      </c>
      <c r="Q14" t="s">
        <v>40</v>
      </c>
      <c r="V14">
        <v>164900</v>
      </c>
      <c r="Y14" t="s">
        <v>751</v>
      </c>
      <c r="Z14" t="s">
        <v>42</v>
      </c>
      <c r="AA14">
        <v>16043969</v>
      </c>
      <c r="AB14" t="s">
        <v>740</v>
      </c>
      <c r="AC14" t="s">
        <v>44</v>
      </c>
      <c r="AD14" t="s">
        <v>45</v>
      </c>
      <c r="AE14">
        <v>38.565195000000003</v>
      </c>
      <c r="AF14">
        <v>-90.346530000000001</v>
      </c>
      <c r="AG14" t="b">
        <v>0</v>
      </c>
    </row>
    <row r="15" spans="1:33" x14ac:dyDescent="0.15">
      <c r="A15" t="s">
        <v>33</v>
      </c>
      <c r="B15" t="s">
        <v>34</v>
      </c>
      <c r="C15" t="s">
        <v>752</v>
      </c>
      <c r="D15" t="s">
        <v>720</v>
      </c>
      <c r="E15" t="s">
        <v>37</v>
      </c>
      <c r="F15">
        <v>63123</v>
      </c>
      <c r="G15">
        <v>144900</v>
      </c>
      <c r="H15">
        <v>3</v>
      </c>
      <c r="I15">
        <v>3</v>
      </c>
      <c r="J15" t="s">
        <v>720</v>
      </c>
      <c r="K15">
        <v>1000</v>
      </c>
      <c r="M15">
        <v>1954</v>
      </c>
      <c r="N15">
        <v>1</v>
      </c>
      <c r="O15" t="s">
        <v>39</v>
      </c>
      <c r="P15">
        <v>2</v>
      </c>
      <c r="Q15" t="s">
        <v>40</v>
      </c>
      <c r="V15">
        <v>144900</v>
      </c>
      <c r="Y15" t="s">
        <v>753</v>
      </c>
      <c r="Z15" t="s">
        <v>42</v>
      </c>
      <c r="AA15">
        <v>16044224</v>
      </c>
      <c r="AB15" t="s">
        <v>740</v>
      </c>
      <c r="AC15" t="s">
        <v>44</v>
      </c>
      <c r="AD15" t="s">
        <v>45</v>
      </c>
      <c r="AE15">
        <v>38.568680999999998</v>
      </c>
      <c r="AF15">
        <v>-90.336482000000004</v>
      </c>
      <c r="AG15" t="b">
        <v>0</v>
      </c>
    </row>
    <row r="16" spans="1:33" x14ac:dyDescent="0.15">
      <c r="A16" t="s">
        <v>33</v>
      </c>
      <c r="B16" t="s">
        <v>34</v>
      </c>
      <c r="C16" t="s">
        <v>754</v>
      </c>
      <c r="D16" t="s">
        <v>82</v>
      </c>
      <c r="E16" t="s">
        <v>37</v>
      </c>
      <c r="F16">
        <v>63123</v>
      </c>
      <c r="G16">
        <v>145000</v>
      </c>
      <c r="H16">
        <v>3</v>
      </c>
      <c r="I16">
        <v>2</v>
      </c>
      <c r="J16" t="s">
        <v>716</v>
      </c>
      <c r="K16">
        <v>1270</v>
      </c>
      <c r="L16">
        <v>310408560</v>
      </c>
      <c r="M16">
        <v>1960</v>
      </c>
      <c r="N16">
        <v>0</v>
      </c>
      <c r="P16">
        <v>2</v>
      </c>
      <c r="Q16" t="s">
        <v>40</v>
      </c>
      <c r="V16">
        <v>145000</v>
      </c>
      <c r="Y16" t="s">
        <v>755</v>
      </c>
      <c r="Z16" t="s">
        <v>42</v>
      </c>
      <c r="AA16">
        <v>16044229</v>
      </c>
      <c r="AB16" t="s">
        <v>740</v>
      </c>
      <c r="AC16" t="s">
        <v>44</v>
      </c>
      <c r="AD16" t="s">
        <v>45</v>
      </c>
      <c r="AE16">
        <v>38.549039</v>
      </c>
      <c r="AF16">
        <v>-90.303517999999997</v>
      </c>
      <c r="AG16" t="b">
        <v>0</v>
      </c>
    </row>
    <row r="17" spans="1:33" x14ac:dyDescent="0.15">
      <c r="A17" t="s">
        <v>33</v>
      </c>
      <c r="B17" t="s">
        <v>34</v>
      </c>
      <c r="C17" t="s">
        <v>756</v>
      </c>
      <c r="D17" t="s">
        <v>82</v>
      </c>
      <c r="E17" t="s">
        <v>37</v>
      </c>
      <c r="F17">
        <v>63123</v>
      </c>
      <c r="G17">
        <v>139700</v>
      </c>
      <c r="H17">
        <v>3</v>
      </c>
      <c r="I17">
        <v>2</v>
      </c>
      <c r="J17" t="s">
        <v>720</v>
      </c>
      <c r="K17">
        <v>1120</v>
      </c>
      <c r="L17">
        <v>6752</v>
      </c>
      <c r="M17">
        <v>1960</v>
      </c>
      <c r="N17">
        <v>0</v>
      </c>
      <c r="P17">
        <v>2</v>
      </c>
      <c r="Q17" t="s">
        <v>40</v>
      </c>
      <c r="V17">
        <v>139700</v>
      </c>
      <c r="Y17" t="s">
        <v>757</v>
      </c>
      <c r="Z17" t="s">
        <v>42</v>
      </c>
      <c r="AA17">
        <v>16041733</v>
      </c>
      <c r="AB17" t="s">
        <v>737</v>
      </c>
      <c r="AC17" t="s">
        <v>44</v>
      </c>
      <c r="AD17" t="s">
        <v>45</v>
      </c>
      <c r="AE17">
        <v>38.550012000000002</v>
      </c>
      <c r="AF17">
        <v>-90.318734000000006</v>
      </c>
      <c r="AG17" t="b">
        <v>0</v>
      </c>
    </row>
    <row r="18" spans="1:33" x14ac:dyDescent="0.15">
      <c r="A18" t="s">
        <v>33</v>
      </c>
      <c r="B18" t="s">
        <v>34</v>
      </c>
      <c r="C18" t="s">
        <v>758</v>
      </c>
      <c r="D18" t="s">
        <v>82</v>
      </c>
      <c r="E18" t="s">
        <v>37</v>
      </c>
      <c r="F18">
        <v>63123</v>
      </c>
      <c r="G18">
        <v>131000</v>
      </c>
      <c r="H18">
        <v>2</v>
      </c>
      <c r="I18">
        <v>2</v>
      </c>
      <c r="J18" t="s">
        <v>716</v>
      </c>
      <c r="K18">
        <v>912</v>
      </c>
      <c r="L18">
        <v>7405</v>
      </c>
      <c r="M18">
        <v>1956</v>
      </c>
      <c r="N18">
        <v>1</v>
      </c>
      <c r="O18" t="s">
        <v>39</v>
      </c>
      <c r="P18">
        <v>3</v>
      </c>
      <c r="Q18" t="s">
        <v>40</v>
      </c>
      <c r="R18" s="1">
        <v>42547</v>
      </c>
      <c r="S18" s="2">
        <v>0.54166666666666663</v>
      </c>
      <c r="T18" s="2">
        <v>0.625</v>
      </c>
      <c r="V18">
        <v>131000</v>
      </c>
      <c r="Y18" t="s">
        <v>759</v>
      </c>
      <c r="Z18" t="s">
        <v>42</v>
      </c>
      <c r="AA18">
        <v>16043919</v>
      </c>
      <c r="AB18" t="s">
        <v>59</v>
      </c>
      <c r="AC18" t="s">
        <v>44</v>
      </c>
      <c r="AD18" t="s">
        <v>45</v>
      </c>
      <c r="AE18">
        <v>38.551495000000003</v>
      </c>
      <c r="AF18">
        <v>-90.284308899999999</v>
      </c>
      <c r="AG18" t="b">
        <v>0</v>
      </c>
    </row>
    <row r="19" spans="1:33" x14ac:dyDescent="0.15">
      <c r="A19" t="s">
        <v>33</v>
      </c>
      <c r="B19" t="s">
        <v>34</v>
      </c>
      <c r="C19" t="s">
        <v>760</v>
      </c>
      <c r="D19" t="s">
        <v>82</v>
      </c>
      <c r="E19" t="s">
        <v>37</v>
      </c>
      <c r="F19">
        <v>63123</v>
      </c>
      <c r="G19">
        <v>93000</v>
      </c>
      <c r="H19">
        <v>3</v>
      </c>
      <c r="I19">
        <v>1</v>
      </c>
      <c r="J19" t="s">
        <v>716</v>
      </c>
      <c r="K19">
        <v>925</v>
      </c>
      <c r="L19">
        <v>11413</v>
      </c>
      <c r="M19">
        <v>1953</v>
      </c>
      <c r="N19">
        <v>1</v>
      </c>
      <c r="P19">
        <v>3</v>
      </c>
      <c r="Q19" t="s">
        <v>40</v>
      </c>
      <c r="V19">
        <v>93000</v>
      </c>
      <c r="Y19" t="s">
        <v>761</v>
      </c>
      <c r="Z19" t="s">
        <v>42</v>
      </c>
      <c r="AA19">
        <v>16044088</v>
      </c>
      <c r="AB19" t="s">
        <v>52</v>
      </c>
      <c r="AC19" t="s">
        <v>44</v>
      </c>
      <c r="AD19" t="s">
        <v>45</v>
      </c>
      <c r="AE19">
        <v>38.556137</v>
      </c>
      <c r="AF19">
        <v>-90.288854999999998</v>
      </c>
      <c r="AG19" t="b">
        <v>0</v>
      </c>
    </row>
    <row r="20" spans="1:33" x14ac:dyDescent="0.15">
      <c r="A20" t="s">
        <v>33</v>
      </c>
      <c r="B20" t="s">
        <v>34</v>
      </c>
      <c r="C20" t="s">
        <v>762</v>
      </c>
      <c r="D20" t="s">
        <v>82</v>
      </c>
      <c r="E20" t="s">
        <v>37</v>
      </c>
      <c r="F20">
        <v>63123</v>
      </c>
      <c r="G20">
        <v>56500</v>
      </c>
      <c r="H20">
        <v>1</v>
      </c>
      <c r="I20">
        <v>1</v>
      </c>
      <c r="J20" t="s">
        <v>720</v>
      </c>
      <c r="K20">
        <v>780</v>
      </c>
      <c r="L20">
        <v>9670</v>
      </c>
      <c r="M20">
        <v>1928</v>
      </c>
      <c r="N20">
        <v>2</v>
      </c>
      <c r="P20">
        <v>3</v>
      </c>
      <c r="Q20" t="s">
        <v>40</v>
      </c>
      <c r="V20">
        <v>56500</v>
      </c>
      <c r="Y20" t="s">
        <v>763</v>
      </c>
      <c r="Z20" t="s">
        <v>42</v>
      </c>
      <c r="AA20">
        <v>16043965</v>
      </c>
      <c r="AB20" t="s">
        <v>49</v>
      </c>
      <c r="AC20" t="s">
        <v>44</v>
      </c>
      <c r="AD20" t="s">
        <v>45</v>
      </c>
      <c r="AE20">
        <v>38.5561072</v>
      </c>
      <c r="AF20">
        <v>-90.315116099999997</v>
      </c>
      <c r="AG20" t="b">
        <v>0</v>
      </c>
    </row>
    <row r="21" spans="1:33" x14ac:dyDescent="0.15">
      <c r="A21" t="s">
        <v>33</v>
      </c>
      <c r="B21" t="s">
        <v>34</v>
      </c>
      <c r="C21" t="s">
        <v>764</v>
      </c>
      <c r="D21" t="s">
        <v>82</v>
      </c>
      <c r="E21" t="s">
        <v>37</v>
      </c>
      <c r="F21">
        <v>63123</v>
      </c>
      <c r="G21">
        <v>159900</v>
      </c>
      <c r="H21">
        <v>3</v>
      </c>
      <c r="I21">
        <v>2</v>
      </c>
      <c r="J21" t="s">
        <v>765</v>
      </c>
      <c r="K21">
        <v>1196</v>
      </c>
      <c r="L21">
        <v>9627</v>
      </c>
      <c r="M21">
        <v>1959</v>
      </c>
      <c r="N21">
        <v>1</v>
      </c>
      <c r="O21" t="s">
        <v>39</v>
      </c>
      <c r="P21">
        <v>3</v>
      </c>
      <c r="Q21" t="s">
        <v>40</v>
      </c>
      <c r="V21">
        <v>159900</v>
      </c>
      <c r="W21" s="1">
        <v>40092</v>
      </c>
      <c r="X21">
        <v>146900</v>
      </c>
      <c r="Y21" t="s">
        <v>766</v>
      </c>
      <c r="Z21" t="s">
        <v>42</v>
      </c>
      <c r="AA21">
        <v>16043912</v>
      </c>
      <c r="AB21" t="s">
        <v>767</v>
      </c>
      <c r="AC21" t="s">
        <v>44</v>
      </c>
      <c r="AD21" t="s">
        <v>45</v>
      </c>
      <c r="AE21">
        <v>38.521819000000001</v>
      </c>
      <c r="AF21">
        <v>-90.341140899999999</v>
      </c>
      <c r="AG21" t="b">
        <v>0</v>
      </c>
    </row>
    <row r="22" spans="1:33" x14ac:dyDescent="0.15">
      <c r="A22" t="s">
        <v>33</v>
      </c>
      <c r="B22" t="s">
        <v>34</v>
      </c>
      <c r="C22" t="s">
        <v>768</v>
      </c>
      <c r="D22" t="s">
        <v>82</v>
      </c>
      <c r="E22" t="s">
        <v>37</v>
      </c>
      <c r="F22">
        <v>63123</v>
      </c>
      <c r="G22">
        <v>279000</v>
      </c>
      <c r="H22">
        <v>4</v>
      </c>
      <c r="I22">
        <v>3</v>
      </c>
      <c r="J22" t="s">
        <v>726</v>
      </c>
      <c r="K22">
        <v>1958</v>
      </c>
      <c r="L22">
        <v>7623</v>
      </c>
      <c r="M22">
        <v>1968</v>
      </c>
      <c r="N22">
        <v>2</v>
      </c>
      <c r="O22" t="s">
        <v>39</v>
      </c>
      <c r="P22">
        <v>3</v>
      </c>
      <c r="Q22" t="s">
        <v>40</v>
      </c>
      <c r="R22" s="1">
        <v>42546</v>
      </c>
      <c r="S22" s="2">
        <v>0.54166666666666663</v>
      </c>
      <c r="T22" s="2">
        <v>0.625</v>
      </c>
      <c r="V22">
        <v>279000</v>
      </c>
      <c r="W22" s="1">
        <v>40700</v>
      </c>
      <c r="X22">
        <v>155500</v>
      </c>
      <c r="Y22" t="s">
        <v>769</v>
      </c>
      <c r="Z22" t="s">
        <v>42</v>
      </c>
      <c r="AA22">
        <v>16042845</v>
      </c>
      <c r="AB22" t="s">
        <v>226</v>
      </c>
      <c r="AC22" t="s">
        <v>44</v>
      </c>
      <c r="AD22" t="s">
        <v>45</v>
      </c>
      <c r="AE22">
        <v>38.558795099999998</v>
      </c>
      <c r="AF22">
        <v>-90.360312300000004</v>
      </c>
      <c r="AG22" t="b">
        <v>0</v>
      </c>
    </row>
    <row r="23" spans="1:33" x14ac:dyDescent="0.15">
      <c r="A23" t="s">
        <v>33</v>
      </c>
      <c r="B23" t="s">
        <v>34</v>
      </c>
      <c r="C23" t="s">
        <v>770</v>
      </c>
      <c r="D23" t="s">
        <v>82</v>
      </c>
      <c r="E23" t="s">
        <v>37</v>
      </c>
      <c r="F23">
        <v>63123</v>
      </c>
      <c r="G23">
        <v>120000</v>
      </c>
      <c r="H23">
        <v>2</v>
      </c>
      <c r="I23">
        <v>1</v>
      </c>
      <c r="J23" t="s">
        <v>720</v>
      </c>
      <c r="K23">
        <v>864</v>
      </c>
      <c r="L23">
        <v>5445</v>
      </c>
      <c r="M23">
        <v>1940</v>
      </c>
      <c r="N23">
        <v>1</v>
      </c>
      <c r="O23" t="s">
        <v>39</v>
      </c>
      <c r="P23">
        <v>4</v>
      </c>
      <c r="Q23" t="s">
        <v>40</v>
      </c>
      <c r="V23">
        <v>120000</v>
      </c>
      <c r="W23" s="1">
        <v>39934</v>
      </c>
      <c r="X23">
        <v>119000</v>
      </c>
      <c r="Y23" t="s">
        <v>771</v>
      </c>
      <c r="Z23" t="s">
        <v>42</v>
      </c>
      <c r="AA23">
        <v>16041129</v>
      </c>
      <c r="AB23" t="s">
        <v>387</v>
      </c>
      <c r="AC23" t="s">
        <v>44</v>
      </c>
      <c r="AD23" t="s">
        <v>45</v>
      </c>
      <c r="AE23">
        <v>38.556392000000002</v>
      </c>
      <c r="AF23">
        <v>-90.318485899999999</v>
      </c>
      <c r="AG23" t="b">
        <v>0</v>
      </c>
    </row>
    <row r="24" spans="1:33" x14ac:dyDescent="0.15">
      <c r="A24" t="s">
        <v>33</v>
      </c>
      <c r="B24" t="s">
        <v>34</v>
      </c>
      <c r="C24" t="s">
        <v>772</v>
      </c>
      <c r="D24" t="s">
        <v>82</v>
      </c>
      <c r="E24" t="s">
        <v>37</v>
      </c>
      <c r="F24">
        <v>63123</v>
      </c>
      <c r="G24">
        <v>99900</v>
      </c>
      <c r="H24">
        <v>2</v>
      </c>
      <c r="I24">
        <v>2</v>
      </c>
      <c r="J24" t="s">
        <v>716</v>
      </c>
      <c r="K24">
        <v>1070</v>
      </c>
      <c r="L24">
        <v>6011</v>
      </c>
      <c r="M24">
        <v>1929</v>
      </c>
      <c r="N24">
        <v>1</v>
      </c>
      <c r="O24" t="s">
        <v>39</v>
      </c>
      <c r="P24">
        <v>4</v>
      </c>
      <c r="Q24" t="s">
        <v>40</v>
      </c>
      <c r="V24">
        <v>99900</v>
      </c>
      <c r="W24" s="1">
        <v>40849</v>
      </c>
      <c r="X24">
        <v>30000</v>
      </c>
      <c r="Y24" t="s">
        <v>773</v>
      </c>
      <c r="Z24" t="s">
        <v>42</v>
      </c>
      <c r="AA24">
        <v>16040928</v>
      </c>
      <c r="AB24" t="s">
        <v>200</v>
      </c>
      <c r="AC24" t="s">
        <v>44</v>
      </c>
      <c r="AD24" t="s">
        <v>45</v>
      </c>
      <c r="AE24">
        <v>38.558135999999998</v>
      </c>
      <c r="AF24">
        <v>-90.306996999999996</v>
      </c>
      <c r="AG24" t="b">
        <v>0</v>
      </c>
    </row>
    <row r="25" spans="1:33" x14ac:dyDescent="0.15">
      <c r="A25" t="s">
        <v>33</v>
      </c>
      <c r="B25" t="s">
        <v>34</v>
      </c>
      <c r="C25" t="s">
        <v>776</v>
      </c>
      <c r="D25" t="s">
        <v>82</v>
      </c>
      <c r="E25" t="s">
        <v>37</v>
      </c>
      <c r="F25">
        <v>63123</v>
      </c>
      <c r="G25">
        <v>150000</v>
      </c>
      <c r="H25">
        <v>3</v>
      </c>
      <c r="I25">
        <v>2</v>
      </c>
      <c r="J25" t="s">
        <v>720</v>
      </c>
      <c r="K25">
        <v>1000</v>
      </c>
      <c r="L25">
        <v>6882</v>
      </c>
      <c r="M25">
        <v>1954</v>
      </c>
      <c r="N25">
        <v>1</v>
      </c>
      <c r="O25" t="s">
        <v>39</v>
      </c>
      <c r="P25">
        <v>4</v>
      </c>
      <c r="Q25" t="s">
        <v>40</v>
      </c>
      <c r="R25" s="1">
        <v>42547</v>
      </c>
      <c r="S25" s="2">
        <v>0.54166666666666663</v>
      </c>
      <c r="T25" s="2">
        <v>0.625</v>
      </c>
      <c r="V25">
        <v>150000</v>
      </c>
      <c r="W25" s="1">
        <v>38912</v>
      </c>
      <c r="X25">
        <v>171000</v>
      </c>
      <c r="Y25" t="s">
        <v>777</v>
      </c>
      <c r="Z25" t="s">
        <v>42</v>
      </c>
      <c r="AA25">
        <v>16043569</v>
      </c>
      <c r="AB25" t="s">
        <v>778</v>
      </c>
      <c r="AC25" t="s">
        <v>44</v>
      </c>
      <c r="AD25" t="s">
        <v>45</v>
      </c>
      <c r="AE25">
        <v>38.569400000000002</v>
      </c>
      <c r="AF25">
        <v>-90.3348929</v>
      </c>
      <c r="AG25" t="b">
        <v>0</v>
      </c>
    </row>
    <row r="26" spans="1:33" x14ac:dyDescent="0.15">
      <c r="A26" t="s">
        <v>33</v>
      </c>
      <c r="B26" t="s">
        <v>34</v>
      </c>
      <c r="C26" t="s">
        <v>781</v>
      </c>
      <c r="D26" t="s">
        <v>82</v>
      </c>
      <c r="E26" t="s">
        <v>37</v>
      </c>
      <c r="F26">
        <v>63123</v>
      </c>
      <c r="G26">
        <v>139900</v>
      </c>
      <c r="H26">
        <v>3</v>
      </c>
      <c r="I26">
        <v>2</v>
      </c>
      <c r="J26" t="s">
        <v>720</v>
      </c>
      <c r="K26">
        <v>1212</v>
      </c>
      <c r="L26">
        <v>8059</v>
      </c>
      <c r="M26">
        <v>1956</v>
      </c>
      <c r="N26">
        <v>0</v>
      </c>
      <c r="P26">
        <v>4</v>
      </c>
      <c r="Q26" t="s">
        <v>40</v>
      </c>
      <c r="R26" s="1">
        <v>42547</v>
      </c>
      <c r="S26" s="2">
        <v>0.54166666666666663</v>
      </c>
      <c r="T26" s="2">
        <v>0.625</v>
      </c>
      <c r="V26">
        <v>139900</v>
      </c>
      <c r="Y26" t="s">
        <v>782</v>
      </c>
      <c r="Z26" t="s">
        <v>42</v>
      </c>
      <c r="AA26">
        <v>16043621</v>
      </c>
      <c r="AB26" t="s">
        <v>783</v>
      </c>
      <c r="AC26" t="s">
        <v>44</v>
      </c>
      <c r="AD26" t="s">
        <v>45</v>
      </c>
      <c r="AE26">
        <v>38.542299</v>
      </c>
      <c r="AF26">
        <v>-90.307672999999994</v>
      </c>
      <c r="AG26" t="b">
        <v>0</v>
      </c>
    </row>
    <row r="27" spans="1:33" x14ac:dyDescent="0.15">
      <c r="A27" t="s">
        <v>33</v>
      </c>
      <c r="B27" t="s">
        <v>34</v>
      </c>
      <c r="C27" t="s">
        <v>784</v>
      </c>
      <c r="D27" t="s">
        <v>82</v>
      </c>
      <c r="E27" t="s">
        <v>37</v>
      </c>
      <c r="F27">
        <v>63123</v>
      </c>
      <c r="G27">
        <v>169900</v>
      </c>
      <c r="H27">
        <v>3</v>
      </c>
      <c r="I27">
        <v>2</v>
      </c>
      <c r="J27" t="s">
        <v>726</v>
      </c>
      <c r="L27">
        <v>10149</v>
      </c>
      <c r="M27">
        <v>1960</v>
      </c>
      <c r="N27">
        <v>1</v>
      </c>
      <c r="O27" t="s">
        <v>39</v>
      </c>
      <c r="P27">
        <v>5</v>
      </c>
      <c r="Q27" t="s">
        <v>40</v>
      </c>
      <c r="R27" s="1">
        <v>42547</v>
      </c>
      <c r="S27" s="2">
        <v>0.58333333333333337</v>
      </c>
      <c r="T27" s="2">
        <v>0.66666666666666663</v>
      </c>
      <c r="V27">
        <v>169900</v>
      </c>
      <c r="W27" s="1">
        <v>42445</v>
      </c>
      <c r="X27">
        <v>105000</v>
      </c>
      <c r="Y27" t="s">
        <v>785</v>
      </c>
      <c r="Z27" t="s">
        <v>42</v>
      </c>
      <c r="AA27">
        <v>16043515</v>
      </c>
      <c r="AB27" t="s">
        <v>49</v>
      </c>
      <c r="AC27" t="s">
        <v>44</v>
      </c>
      <c r="AD27" t="s">
        <v>45</v>
      </c>
      <c r="AE27">
        <v>38.535699000000001</v>
      </c>
      <c r="AF27">
        <v>-90.346682000000001</v>
      </c>
      <c r="AG27" t="b">
        <v>0</v>
      </c>
    </row>
    <row r="28" spans="1:33" x14ac:dyDescent="0.15">
      <c r="A28" t="s">
        <v>33</v>
      </c>
      <c r="B28" t="s">
        <v>34</v>
      </c>
      <c r="C28" t="s">
        <v>788</v>
      </c>
      <c r="D28" t="s">
        <v>82</v>
      </c>
      <c r="E28" t="s">
        <v>37</v>
      </c>
      <c r="F28">
        <v>63123</v>
      </c>
      <c r="G28">
        <v>134900</v>
      </c>
      <c r="H28">
        <v>2</v>
      </c>
      <c r="I28">
        <v>1</v>
      </c>
      <c r="J28" t="s">
        <v>726</v>
      </c>
      <c r="K28">
        <v>864</v>
      </c>
      <c r="L28">
        <v>7492</v>
      </c>
      <c r="M28">
        <v>1957</v>
      </c>
      <c r="N28">
        <v>0</v>
      </c>
      <c r="P28">
        <v>5</v>
      </c>
      <c r="Q28" t="s">
        <v>40</v>
      </c>
      <c r="V28">
        <v>134900</v>
      </c>
      <c r="Y28" t="s">
        <v>789</v>
      </c>
      <c r="Z28" t="s">
        <v>42</v>
      </c>
      <c r="AA28">
        <v>16043424</v>
      </c>
      <c r="AB28" t="s">
        <v>49</v>
      </c>
      <c r="AC28" t="s">
        <v>44</v>
      </c>
      <c r="AD28" t="s">
        <v>45</v>
      </c>
      <c r="AE28">
        <v>38.532660999999997</v>
      </c>
      <c r="AF28">
        <v>-90.346172899999999</v>
      </c>
      <c r="AG28" t="b">
        <v>0</v>
      </c>
    </row>
    <row r="29" spans="1:33" x14ac:dyDescent="0.15">
      <c r="A29" t="s">
        <v>33</v>
      </c>
      <c r="B29" t="s">
        <v>34</v>
      </c>
      <c r="C29" t="s">
        <v>793</v>
      </c>
      <c r="D29" t="s">
        <v>82</v>
      </c>
      <c r="E29" t="s">
        <v>37</v>
      </c>
      <c r="F29">
        <v>63123</v>
      </c>
      <c r="G29">
        <v>124900</v>
      </c>
      <c r="H29">
        <v>2</v>
      </c>
      <c r="I29">
        <v>1</v>
      </c>
      <c r="J29" t="s">
        <v>720</v>
      </c>
      <c r="K29">
        <v>864</v>
      </c>
      <c r="L29">
        <v>5314</v>
      </c>
      <c r="M29">
        <v>1945</v>
      </c>
      <c r="N29">
        <v>1</v>
      </c>
      <c r="P29">
        <v>5</v>
      </c>
      <c r="Q29" t="s">
        <v>40</v>
      </c>
      <c r="V29">
        <v>124900</v>
      </c>
      <c r="W29" s="1">
        <v>39913</v>
      </c>
      <c r="X29">
        <v>124000</v>
      </c>
      <c r="Y29" t="s">
        <v>794</v>
      </c>
      <c r="Z29" t="s">
        <v>42</v>
      </c>
      <c r="AA29">
        <v>16039547</v>
      </c>
      <c r="AB29" t="s">
        <v>795</v>
      </c>
      <c r="AC29" t="s">
        <v>44</v>
      </c>
      <c r="AD29" t="s">
        <v>45</v>
      </c>
      <c r="AE29">
        <v>38.543815000000002</v>
      </c>
      <c r="AF29">
        <v>-90.320969000000005</v>
      </c>
      <c r="AG29" t="b">
        <v>0</v>
      </c>
    </row>
    <row r="30" spans="1:33" x14ac:dyDescent="0.15">
      <c r="A30" t="s">
        <v>33</v>
      </c>
      <c r="B30" t="s">
        <v>34</v>
      </c>
      <c r="C30" t="s">
        <v>796</v>
      </c>
      <c r="D30" t="s">
        <v>82</v>
      </c>
      <c r="E30" t="s">
        <v>37</v>
      </c>
      <c r="F30">
        <v>63123</v>
      </c>
      <c r="G30">
        <v>229900</v>
      </c>
      <c r="H30">
        <v>3</v>
      </c>
      <c r="I30">
        <v>4</v>
      </c>
      <c r="J30" t="s">
        <v>765</v>
      </c>
      <c r="K30">
        <v>1622</v>
      </c>
      <c r="L30">
        <v>6970</v>
      </c>
      <c r="M30">
        <v>1997</v>
      </c>
      <c r="N30">
        <v>2</v>
      </c>
      <c r="O30" t="s">
        <v>39</v>
      </c>
      <c r="P30">
        <v>8</v>
      </c>
      <c r="Q30" t="s">
        <v>40</v>
      </c>
      <c r="R30" s="1">
        <v>42547</v>
      </c>
      <c r="S30" s="2">
        <v>0.54166666666666663</v>
      </c>
      <c r="T30" s="2">
        <v>0.625</v>
      </c>
      <c r="V30">
        <v>229900</v>
      </c>
      <c r="Y30" t="s">
        <v>797</v>
      </c>
      <c r="Z30" t="s">
        <v>42</v>
      </c>
      <c r="AA30">
        <v>16042254</v>
      </c>
      <c r="AB30" t="s">
        <v>155</v>
      </c>
      <c r="AC30" t="s">
        <v>44</v>
      </c>
      <c r="AD30" t="s">
        <v>45</v>
      </c>
      <c r="AE30">
        <v>38.520516000000001</v>
      </c>
      <c r="AF30">
        <v>-90.337968000000004</v>
      </c>
      <c r="AG30" t="b">
        <v>0</v>
      </c>
    </row>
    <row r="31" spans="1:33" x14ac:dyDescent="0.15">
      <c r="A31" t="s">
        <v>33</v>
      </c>
      <c r="B31" t="s">
        <v>34</v>
      </c>
      <c r="C31" t="s">
        <v>798</v>
      </c>
      <c r="D31" t="s">
        <v>82</v>
      </c>
      <c r="E31" t="s">
        <v>37</v>
      </c>
      <c r="F31">
        <v>63123</v>
      </c>
      <c r="G31">
        <v>150000</v>
      </c>
      <c r="H31">
        <v>3</v>
      </c>
      <c r="I31">
        <v>2</v>
      </c>
      <c r="J31" t="s">
        <v>726</v>
      </c>
      <c r="K31">
        <v>864</v>
      </c>
      <c r="L31">
        <v>40075</v>
      </c>
      <c r="M31">
        <v>1957</v>
      </c>
      <c r="N31">
        <v>1</v>
      </c>
      <c r="O31" t="s">
        <v>39</v>
      </c>
      <c r="P31">
        <v>8</v>
      </c>
      <c r="Q31" t="s">
        <v>40</v>
      </c>
      <c r="V31">
        <v>150000</v>
      </c>
      <c r="W31" s="1">
        <v>41164</v>
      </c>
      <c r="X31">
        <v>127000</v>
      </c>
      <c r="Y31" t="s">
        <v>799</v>
      </c>
      <c r="Z31" t="s">
        <v>42</v>
      </c>
      <c r="AA31">
        <v>16042692</v>
      </c>
      <c r="AB31" t="s">
        <v>564</v>
      </c>
      <c r="AC31" t="s">
        <v>44</v>
      </c>
      <c r="AD31" t="s">
        <v>45</v>
      </c>
      <c r="AE31">
        <v>38.535055999999997</v>
      </c>
      <c r="AF31">
        <v>-90.344830999999999</v>
      </c>
      <c r="AG31" t="b">
        <v>0</v>
      </c>
    </row>
    <row r="32" spans="1:33" x14ac:dyDescent="0.15">
      <c r="A32" t="s">
        <v>33</v>
      </c>
      <c r="B32" t="s">
        <v>34</v>
      </c>
      <c r="C32" t="s">
        <v>800</v>
      </c>
      <c r="D32" t="s">
        <v>82</v>
      </c>
      <c r="E32" t="s">
        <v>37</v>
      </c>
      <c r="F32">
        <v>63123</v>
      </c>
      <c r="G32">
        <v>49900</v>
      </c>
      <c r="H32">
        <v>2</v>
      </c>
      <c r="I32">
        <v>2</v>
      </c>
      <c r="J32" t="s">
        <v>716</v>
      </c>
      <c r="K32">
        <v>1653</v>
      </c>
      <c r="L32">
        <v>7187</v>
      </c>
      <c r="M32">
        <v>1914</v>
      </c>
      <c r="N32">
        <v>2</v>
      </c>
      <c r="P32">
        <v>8</v>
      </c>
      <c r="Q32" t="s">
        <v>40</v>
      </c>
      <c r="V32">
        <v>49900</v>
      </c>
      <c r="Y32" t="s">
        <v>801</v>
      </c>
      <c r="Z32" t="s">
        <v>42</v>
      </c>
      <c r="AA32">
        <v>16043008</v>
      </c>
      <c r="AB32" t="s">
        <v>802</v>
      </c>
      <c r="AC32" t="s">
        <v>44</v>
      </c>
      <c r="AD32" t="s">
        <v>45</v>
      </c>
      <c r="AE32">
        <v>38.560184999999997</v>
      </c>
      <c r="AF32">
        <v>-90.295221999999995</v>
      </c>
      <c r="AG32" t="b">
        <v>0</v>
      </c>
    </row>
    <row r="33" spans="1:33" x14ac:dyDescent="0.15">
      <c r="A33" t="s">
        <v>33</v>
      </c>
      <c r="B33" t="s">
        <v>34</v>
      </c>
      <c r="C33" t="s">
        <v>803</v>
      </c>
      <c r="D33" t="s">
        <v>82</v>
      </c>
      <c r="E33" t="s">
        <v>37</v>
      </c>
      <c r="F33">
        <v>63123</v>
      </c>
      <c r="G33">
        <v>379900</v>
      </c>
      <c r="H33">
        <v>3</v>
      </c>
      <c r="I33">
        <v>2</v>
      </c>
      <c r="J33" t="s">
        <v>726</v>
      </c>
      <c r="K33">
        <v>2462</v>
      </c>
      <c r="L33">
        <v>24786</v>
      </c>
      <c r="M33">
        <v>1957</v>
      </c>
      <c r="N33">
        <v>2</v>
      </c>
      <c r="O33" t="s">
        <v>39</v>
      </c>
      <c r="P33">
        <v>8</v>
      </c>
      <c r="Q33" t="s">
        <v>40</v>
      </c>
      <c r="V33">
        <v>379900</v>
      </c>
      <c r="W33" s="1">
        <v>40023</v>
      </c>
      <c r="X33">
        <v>247500</v>
      </c>
      <c r="Y33" t="s">
        <v>804</v>
      </c>
      <c r="Z33" t="s">
        <v>42</v>
      </c>
      <c r="AA33">
        <v>16042854</v>
      </c>
      <c r="AB33" t="s">
        <v>64</v>
      </c>
      <c r="AC33" t="s">
        <v>44</v>
      </c>
      <c r="AD33" t="s">
        <v>45</v>
      </c>
      <c r="AE33">
        <v>38.552667999999997</v>
      </c>
      <c r="AF33">
        <v>-90.346829</v>
      </c>
      <c r="AG33" t="b">
        <v>0</v>
      </c>
    </row>
    <row r="34" spans="1:33" x14ac:dyDescent="0.15">
      <c r="A34" t="s">
        <v>33</v>
      </c>
      <c r="B34" t="s">
        <v>34</v>
      </c>
      <c r="C34" t="s">
        <v>805</v>
      </c>
      <c r="D34" t="s">
        <v>82</v>
      </c>
      <c r="E34" t="s">
        <v>37</v>
      </c>
      <c r="F34">
        <v>63123</v>
      </c>
      <c r="G34">
        <v>164900</v>
      </c>
      <c r="H34">
        <v>3</v>
      </c>
      <c r="I34">
        <v>2</v>
      </c>
      <c r="J34" t="s">
        <v>716</v>
      </c>
      <c r="K34">
        <v>1400</v>
      </c>
      <c r="L34">
        <v>5837</v>
      </c>
      <c r="M34">
        <v>1940</v>
      </c>
      <c r="N34">
        <v>0</v>
      </c>
      <c r="P34">
        <v>8</v>
      </c>
      <c r="Q34" t="s">
        <v>40</v>
      </c>
      <c r="V34">
        <v>164900</v>
      </c>
      <c r="W34" s="1">
        <v>42488</v>
      </c>
      <c r="X34">
        <v>80000</v>
      </c>
      <c r="Y34" t="s">
        <v>806</v>
      </c>
      <c r="Z34" t="s">
        <v>42</v>
      </c>
      <c r="AA34">
        <v>16040547</v>
      </c>
      <c r="AB34" t="s">
        <v>260</v>
      </c>
      <c r="AC34" t="s">
        <v>44</v>
      </c>
      <c r="AD34" t="s">
        <v>45</v>
      </c>
      <c r="AE34">
        <v>38.551110999999999</v>
      </c>
      <c r="AF34">
        <v>-90.308672000000001</v>
      </c>
      <c r="AG34" t="b">
        <v>0</v>
      </c>
    </row>
    <row r="35" spans="1:33" x14ac:dyDescent="0.15">
      <c r="A35" t="s">
        <v>33</v>
      </c>
      <c r="B35" t="s">
        <v>34</v>
      </c>
      <c r="C35" t="s">
        <v>807</v>
      </c>
      <c r="D35" t="s">
        <v>82</v>
      </c>
      <c r="E35" t="s">
        <v>37</v>
      </c>
      <c r="F35">
        <v>63123</v>
      </c>
      <c r="G35">
        <v>229900</v>
      </c>
      <c r="H35">
        <v>4</v>
      </c>
      <c r="I35">
        <v>2</v>
      </c>
      <c r="J35" t="s">
        <v>720</v>
      </c>
      <c r="K35">
        <v>840</v>
      </c>
      <c r="L35">
        <v>13329</v>
      </c>
      <c r="M35">
        <v>1965</v>
      </c>
      <c r="N35">
        <v>2</v>
      </c>
      <c r="O35" t="s">
        <v>39</v>
      </c>
      <c r="P35">
        <v>8</v>
      </c>
      <c r="Q35" t="s">
        <v>40</v>
      </c>
      <c r="V35">
        <v>229900</v>
      </c>
      <c r="Y35" t="s">
        <v>808</v>
      </c>
      <c r="Z35" t="s">
        <v>42</v>
      </c>
      <c r="AA35">
        <v>16037397</v>
      </c>
      <c r="AB35" t="s">
        <v>111</v>
      </c>
      <c r="AC35" t="s">
        <v>44</v>
      </c>
      <c r="AD35" t="s">
        <v>45</v>
      </c>
      <c r="AE35">
        <v>38.561892999999998</v>
      </c>
      <c r="AF35">
        <v>-90.358745999999996</v>
      </c>
      <c r="AG35" t="b">
        <v>0</v>
      </c>
    </row>
    <row r="36" spans="1:33" x14ac:dyDescent="0.15">
      <c r="A36" t="s">
        <v>33</v>
      </c>
      <c r="B36" t="s">
        <v>34</v>
      </c>
      <c r="C36" t="s">
        <v>809</v>
      </c>
      <c r="D36" t="s">
        <v>82</v>
      </c>
      <c r="E36" t="s">
        <v>37</v>
      </c>
      <c r="F36">
        <v>63123</v>
      </c>
      <c r="G36">
        <v>130000</v>
      </c>
      <c r="H36">
        <v>3</v>
      </c>
      <c r="I36">
        <v>1</v>
      </c>
      <c r="J36" t="s">
        <v>731</v>
      </c>
      <c r="K36">
        <v>1395</v>
      </c>
      <c r="L36">
        <v>8102</v>
      </c>
      <c r="M36">
        <v>1950</v>
      </c>
      <c r="N36">
        <v>1</v>
      </c>
      <c r="O36" t="s">
        <v>39</v>
      </c>
      <c r="P36">
        <v>8</v>
      </c>
      <c r="Q36" t="s">
        <v>40</v>
      </c>
      <c r="R36" s="1">
        <v>42547</v>
      </c>
      <c r="S36" s="2">
        <v>0.54166666666666663</v>
      </c>
      <c r="T36" s="2">
        <v>0.625</v>
      </c>
      <c r="V36">
        <v>130000</v>
      </c>
      <c r="Y36" t="s">
        <v>810</v>
      </c>
      <c r="Z36" t="s">
        <v>42</v>
      </c>
      <c r="AA36">
        <v>16042840</v>
      </c>
      <c r="AB36" t="s">
        <v>68</v>
      </c>
      <c r="AC36" t="s">
        <v>44</v>
      </c>
      <c r="AD36" t="s">
        <v>45</v>
      </c>
      <c r="AE36">
        <v>38.556750700000002</v>
      </c>
      <c r="AF36">
        <v>-90.284057500000003</v>
      </c>
      <c r="AG36" t="b">
        <v>0</v>
      </c>
    </row>
    <row r="37" spans="1:33" x14ac:dyDescent="0.15">
      <c r="A37" t="s">
        <v>33</v>
      </c>
      <c r="B37" t="s">
        <v>34</v>
      </c>
      <c r="C37" t="s">
        <v>811</v>
      </c>
      <c r="D37" t="s">
        <v>720</v>
      </c>
      <c r="E37" t="s">
        <v>37</v>
      </c>
      <c r="F37">
        <v>63123</v>
      </c>
      <c r="G37">
        <v>129500</v>
      </c>
      <c r="H37">
        <v>3</v>
      </c>
      <c r="I37">
        <v>2</v>
      </c>
      <c r="J37" t="s">
        <v>720</v>
      </c>
      <c r="K37">
        <v>912</v>
      </c>
      <c r="M37">
        <v>1953</v>
      </c>
      <c r="N37">
        <v>1</v>
      </c>
      <c r="O37" t="s">
        <v>39</v>
      </c>
      <c r="P37">
        <v>8</v>
      </c>
      <c r="Q37" t="s">
        <v>40</v>
      </c>
      <c r="V37">
        <v>129500</v>
      </c>
      <c r="Y37" t="s">
        <v>812</v>
      </c>
      <c r="Z37" t="s">
        <v>42</v>
      </c>
      <c r="AA37">
        <v>16042759</v>
      </c>
      <c r="AB37" t="s">
        <v>813</v>
      </c>
      <c r="AC37" t="s">
        <v>44</v>
      </c>
      <c r="AD37" t="s">
        <v>45</v>
      </c>
      <c r="AE37">
        <v>38.565275999999997</v>
      </c>
      <c r="AF37">
        <v>-90.343276000000003</v>
      </c>
      <c r="AG37" t="b">
        <v>0</v>
      </c>
    </row>
    <row r="38" spans="1:33" x14ac:dyDescent="0.15">
      <c r="A38" t="s">
        <v>33</v>
      </c>
      <c r="B38" t="s">
        <v>34</v>
      </c>
      <c r="C38" t="s">
        <v>814</v>
      </c>
      <c r="D38" t="s">
        <v>82</v>
      </c>
      <c r="E38" t="s">
        <v>37</v>
      </c>
      <c r="F38">
        <v>63123</v>
      </c>
      <c r="G38">
        <v>125000</v>
      </c>
      <c r="H38">
        <v>2</v>
      </c>
      <c r="I38">
        <v>1</v>
      </c>
      <c r="J38" t="s">
        <v>720</v>
      </c>
      <c r="K38">
        <v>1828</v>
      </c>
      <c r="L38">
        <v>5184</v>
      </c>
      <c r="M38">
        <v>1934</v>
      </c>
      <c r="N38">
        <v>1</v>
      </c>
      <c r="O38" t="s">
        <v>39</v>
      </c>
      <c r="P38">
        <v>9</v>
      </c>
      <c r="Q38" t="s">
        <v>40</v>
      </c>
      <c r="V38">
        <v>125000</v>
      </c>
      <c r="Y38" t="s">
        <v>815</v>
      </c>
      <c r="Z38" t="s">
        <v>42</v>
      </c>
      <c r="AA38">
        <v>16042448</v>
      </c>
      <c r="AB38" t="s">
        <v>816</v>
      </c>
      <c r="AC38" t="s">
        <v>44</v>
      </c>
      <c r="AD38" t="s">
        <v>45</v>
      </c>
      <c r="AE38">
        <v>38.554198200000002</v>
      </c>
      <c r="AF38">
        <v>-90.312854900000005</v>
      </c>
      <c r="AG38" t="b">
        <v>0</v>
      </c>
    </row>
    <row r="39" spans="1:33" x14ac:dyDescent="0.15">
      <c r="A39" t="s">
        <v>33</v>
      </c>
      <c r="B39" t="s">
        <v>34</v>
      </c>
      <c r="C39" t="s">
        <v>817</v>
      </c>
      <c r="D39" t="s">
        <v>82</v>
      </c>
      <c r="E39" t="s">
        <v>37</v>
      </c>
      <c r="F39">
        <v>63123</v>
      </c>
      <c r="G39">
        <v>84000</v>
      </c>
      <c r="H39">
        <v>2</v>
      </c>
      <c r="I39">
        <v>1</v>
      </c>
      <c r="J39" t="s">
        <v>720</v>
      </c>
      <c r="K39">
        <v>936</v>
      </c>
      <c r="L39">
        <v>8276</v>
      </c>
      <c r="M39">
        <v>1949</v>
      </c>
      <c r="N39">
        <v>0</v>
      </c>
      <c r="P39">
        <v>9</v>
      </c>
      <c r="Q39" t="s">
        <v>40</v>
      </c>
      <c r="V39">
        <v>84000</v>
      </c>
      <c r="Y39" t="s">
        <v>818</v>
      </c>
      <c r="Z39" t="s">
        <v>42</v>
      </c>
      <c r="AA39">
        <v>16042701</v>
      </c>
      <c r="AB39" t="s">
        <v>102</v>
      </c>
      <c r="AC39" t="s">
        <v>44</v>
      </c>
      <c r="AD39" t="s">
        <v>45</v>
      </c>
      <c r="AE39">
        <v>38.544781</v>
      </c>
      <c r="AF39">
        <v>-90.324263000000002</v>
      </c>
      <c r="AG39" t="b">
        <v>0</v>
      </c>
    </row>
    <row r="40" spans="1:33" x14ac:dyDescent="0.15">
      <c r="A40" t="s">
        <v>33</v>
      </c>
      <c r="B40" t="s">
        <v>34</v>
      </c>
      <c r="C40" t="s">
        <v>819</v>
      </c>
      <c r="D40" t="s">
        <v>82</v>
      </c>
      <c r="E40" t="s">
        <v>37</v>
      </c>
      <c r="F40">
        <v>63123</v>
      </c>
      <c r="G40">
        <v>97500</v>
      </c>
      <c r="H40">
        <v>2</v>
      </c>
      <c r="I40">
        <v>1</v>
      </c>
      <c r="J40" t="s">
        <v>716</v>
      </c>
      <c r="K40">
        <v>971</v>
      </c>
      <c r="L40">
        <v>6011</v>
      </c>
      <c r="M40">
        <v>1950</v>
      </c>
      <c r="N40">
        <v>1</v>
      </c>
      <c r="O40" t="s">
        <v>39</v>
      </c>
      <c r="P40">
        <v>9</v>
      </c>
      <c r="Q40" t="s">
        <v>40</v>
      </c>
      <c r="V40">
        <v>97500</v>
      </c>
      <c r="Y40" t="s">
        <v>820</v>
      </c>
      <c r="Z40" t="s">
        <v>42</v>
      </c>
      <c r="AA40">
        <v>16041093</v>
      </c>
      <c r="AB40" t="s">
        <v>226</v>
      </c>
      <c r="AC40" t="s">
        <v>44</v>
      </c>
      <c r="AD40" t="s">
        <v>45</v>
      </c>
      <c r="AE40">
        <v>38.5581046</v>
      </c>
      <c r="AF40">
        <v>-90.307631599999993</v>
      </c>
      <c r="AG40" t="b">
        <v>0</v>
      </c>
    </row>
    <row r="41" spans="1:33" x14ac:dyDescent="0.15">
      <c r="A41" t="s">
        <v>33</v>
      </c>
      <c r="B41" t="s">
        <v>34</v>
      </c>
      <c r="C41" t="s">
        <v>821</v>
      </c>
      <c r="D41" t="s">
        <v>82</v>
      </c>
      <c r="E41" t="s">
        <v>37</v>
      </c>
      <c r="F41">
        <v>63123</v>
      </c>
      <c r="G41">
        <v>144900</v>
      </c>
      <c r="H41">
        <v>2</v>
      </c>
      <c r="I41">
        <v>1</v>
      </c>
      <c r="J41" t="s">
        <v>720</v>
      </c>
      <c r="L41">
        <v>7492</v>
      </c>
      <c r="M41">
        <v>1954</v>
      </c>
      <c r="N41">
        <v>1</v>
      </c>
      <c r="O41" t="s">
        <v>39</v>
      </c>
      <c r="P41">
        <v>9</v>
      </c>
      <c r="Q41" t="s">
        <v>40</v>
      </c>
      <c r="R41" s="1">
        <v>42547</v>
      </c>
      <c r="S41" s="2">
        <v>0.54166666666666663</v>
      </c>
      <c r="T41" s="2">
        <v>0.625</v>
      </c>
      <c r="U41" s="1">
        <v>42544</v>
      </c>
      <c r="V41">
        <v>149900</v>
      </c>
      <c r="Y41" t="s">
        <v>822</v>
      </c>
      <c r="Z41" t="s">
        <v>42</v>
      </c>
      <c r="AA41">
        <v>16042582</v>
      </c>
      <c r="AB41" t="s">
        <v>823</v>
      </c>
      <c r="AC41" t="s">
        <v>44</v>
      </c>
      <c r="AD41" t="s">
        <v>45</v>
      </c>
      <c r="AE41">
        <v>38.552925000000002</v>
      </c>
      <c r="AF41">
        <v>-90.312112999999997</v>
      </c>
      <c r="AG41" t="b">
        <v>0</v>
      </c>
    </row>
    <row r="42" spans="1:33" x14ac:dyDescent="0.15">
      <c r="A42" t="s">
        <v>33</v>
      </c>
      <c r="B42" t="s">
        <v>34</v>
      </c>
      <c r="C42" t="s">
        <v>824</v>
      </c>
      <c r="D42" t="s">
        <v>82</v>
      </c>
      <c r="E42" t="s">
        <v>37</v>
      </c>
      <c r="F42">
        <v>63123</v>
      </c>
      <c r="G42">
        <v>139900</v>
      </c>
      <c r="H42">
        <v>2</v>
      </c>
      <c r="I42">
        <v>2</v>
      </c>
      <c r="J42" t="s">
        <v>720</v>
      </c>
      <c r="K42">
        <v>1020</v>
      </c>
      <c r="L42">
        <v>5445</v>
      </c>
      <c r="M42">
        <v>1940</v>
      </c>
      <c r="N42">
        <v>0</v>
      </c>
      <c r="P42">
        <v>9</v>
      </c>
      <c r="Q42" t="s">
        <v>40</v>
      </c>
      <c r="V42">
        <v>139900</v>
      </c>
      <c r="Y42" t="s">
        <v>825</v>
      </c>
      <c r="Z42" t="s">
        <v>42</v>
      </c>
      <c r="AA42">
        <v>16041665</v>
      </c>
      <c r="AB42" t="s">
        <v>332</v>
      </c>
      <c r="AC42" t="s">
        <v>44</v>
      </c>
      <c r="AD42" t="s">
        <v>45</v>
      </c>
      <c r="AE42">
        <v>38.555276900000003</v>
      </c>
      <c r="AF42">
        <v>-90.318686</v>
      </c>
      <c r="AG42" t="b">
        <v>0</v>
      </c>
    </row>
    <row r="43" spans="1:33" x14ac:dyDescent="0.15">
      <c r="A43" t="s">
        <v>33</v>
      </c>
      <c r="B43" t="s">
        <v>34</v>
      </c>
      <c r="C43" t="s">
        <v>826</v>
      </c>
      <c r="D43" t="s">
        <v>720</v>
      </c>
      <c r="E43" t="s">
        <v>37</v>
      </c>
      <c r="F43">
        <v>63123</v>
      </c>
      <c r="G43">
        <v>189900</v>
      </c>
      <c r="H43">
        <v>3</v>
      </c>
      <c r="I43">
        <v>2</v>
      </c>
      <c r="J43" t="s">
        <v>720</v>
      </c>
      <c r="K43">
        <v>1562</v>
      </c>
      <c r="L43">
        <v>7492</v>
      </c>
      <c r="M43">
        <v>1960</v>
      </c>
      <c r="N43">
        <v>1</v>
      </c>
      <c r="O43" t="s">
        <v>39</v>
      </c>
      <c r="P43">
        <v>9</v>
      </c>
      <c r="Q43" t="s">
        <v>40</v>
      </c>
      <c r="V43">
        <v>189900</v>
      </c>
      <c r="Y43" t="s">
        <v>827</v>
      </c>
      <c r="Z43" t="s">
        <v>42</v>
      </c>
      <c r="AA43">
        <v>16040813</v>
      </c>
      <c r="AB43" t="s">
        <v>59</v>
      </c>
      <c r="AC43" t="s">
        <v>44</v>
      </c>
      <c r="AD43" t="s">
        <v>45</v>
      </c>
      <c r="AE43">
        <v>38.559629999999999</v>
      </c>
      <c r="AF43">
        <v>-90.340537999999995</v>
      </c>
      <c r="AG43" t="b">
        <v>0</v>
      </c>
    </row>
    <row r="44" spans="1:33" x14ac:dyDescent="0.15">
      <c r="A44" t="s">
        <v>33</v>
      </c>
      <c r="B44" t="s">
        <v>34</v>
      </c>
      <c r="C44" t="s">
        <v>828</v>
      </c>
      <c r="D44" t="s">
        <v>720</v>
      </c>
      <c r="E44" t="s">
        <v>37</v>
      </c>
      <c r="F44">
        <v>63123</v>
      </c>
      <c r="G44">
        <v>124900</v>
      </c>
      <c r="H44">
        <v>4</v>
      </c>
      <c r="I44">
        <v>1</v>
      </c>
      <c r="J44" t="s">
        <v>720</v>
      </c>
      <c r="K44">
        <v>1164</v>
      </c>
      <c r="L44">
        <v>10890</v>
      </c>
      <c r="M44">
        <v>1955</v>
      </c>
      <c r="N44">
        <v>2</v>
      </c>
      <c r="O44" t="s">
        <v>39</v>
      </c>
      <c r="P44">
        <v>10</v>
      </c>
      <c r="Q44" t="s">
        <v>40</v>
      </c>
      <c r="V44">
        <v>124900</v>
      </c>
      <c r="Y44" t="s">
        <v>829</v>
      </c>
      <c r="Z44" t="s">
        <v>42</v>
      </c>
      <c r="AA44">
        <v>16042334</v>
      </c>
      <c r="AB44" t="s">
        <v>740</v>
      </c>
      <c r="AC44" t="s">
        <v>44</v>
      </c>
      <c r="AD44" t="s">
        <v>45</v>
      </c>
      <c r="AE44">
        <v>38.567138</v>
      </c>
      <c r="AF44">
        <v>-90.318681999999995</v>
      </c>
      <c r="AG44" t="b">
        <v>0</v>
      </c>
    </row>
    <row r="45" spans="1:33" x14ac:dyDescent="0.15">
      <c r="A45" t="s">
        <v>33</v>
      </c>
      <c r="B45" t="s">
        <v>34</v>
      </c>
      <c r="C45" t="s">
        <v>830</v>
      </c>
      <c r="D45" t="s">
        <v>82</v>
      </c>
      <c r="E45" t="s">
        <v>37</v>
      </c>
      <c r="F45">
        <v>63123</v>
      </c>
      <c r="G45">
        <v>148900</v>
      </c>
      <c r="H45">
        <v>4</v>
      </c>
      <c r="I45">
        <v>2</v>
      </c>
      <c r="J45" t="s">
        <v>720</v>
      </c>
      <c r="L45">
        <v>3615</v>
      </c>
      <c r="M45">
        <v>1964</v>
      </c>
      <c r="N45">
        <v>0</v>
      </c>
      <c r="P45">
        <v>10</v>
      </c>
      <c r="Q45" t="s">
        <v>40</v>
      </c>
      <c r="V45">
        <v>148900</v>
      </c>
      <c r="W45" s="1">
        <v>41801</v>
      </c>
      <c r="X45">
        <v>43210</v>
      </c>
      <c r="Y45" t="s">
        <v>831</v>
      </c>
      <c r="Z45" t="s">
        <v>42</v>
      </c>
      <c r="AA45">
        <v>16042302</v>
      </c>
      <c r="AB45" t="s">
        <v>332</v>
      </c>
      <c r="AC45" t="s">
        <v>44</v>
      </c>
      <c r="AD45" t="s">
        <v>45</v>
      </c>
      <c r="AE45">
        <v>38.560471</v>
      </c>
      <c r="AF45">
        <v>-90.2949026</v>
      </c>
      <c r="AG45" t="b">
        <v>0</v>
      </c>
    </row>
    <row r="46" spans="1:33" x14ac:dyDescent="0.15">
      <c r="A46" t="s">
        <v>33</v>
      </c>
      <c r="B46" t="s">
        <v>34</v>
      </c>
      <c r="C46" t="s">
        <v>832</v>
      </c>
      <c r="D46" t="s">
        <v>82</v>
      </c>
      <c r="E46" t="s">
        <v>37</v>
      </c>
      <c r="F46">
        <v>63123</v>
      </c>
      <c r="G46">
        <v>109900</v>
      </c>
      <c r="H46">
        <v>2</v>
      </c>
      <c r="I46">
        <v>1</v>
      </c>
      <c r="J46" t="s">
        <v>716</v>
      </c>
      <c r="L46">
        <v>5837</v>
      </c>
      <c r="M46">
        <v>1941</v>
      </c>
      <c r="N46">
        <v>0</v>
      </c>
      <c r="P46">
        <v>10</v>
      </c>
      <c r="Q46" t="s">
        <v>40</v>
      </c>
      <c r="V46">
        <v>109900</v>
      </c>
      <c r="Y46" t="s">
        <v>833</v>
      </c>
      <c r="Z46" t="s">
        <v>42</v>
      </c>
      <c r="AA46">
        <v>16041503</v>
      </c>
      <c r="AB46" t="s">
        <v>834</v>
      </c>
      <c r="AC46" t="s">
        <v>44</v>
      </c>
      <c r="AD46" t="s">
        <v>45</v>
      </c>
      <c r="AE46">
        <v>38.552776799999997</v>
      </c>
      <c r="AF46">
        <v>-90.308831100000006</v>
      </c>
      <c r="AG46" t="b">
        <v>0</v>
      </c>
    </row>
    <row r="47" spans="1:33" x14ac:dyDescent="0.15">
      <c r="A47" t="s">
        <v>33</v>
      </c>
      <c r="B47" t="s">
        <v>34</v>
      </c>
      <c r="C47" t="s">
        <v>835</v>
      </c>
      <c r="D47" t="s">
        <v>82</v>
      </c>
      <c r="E47" t="s">
        <v>37</v>
      </c>
      <c r="F47">
        <v>63123</v>
      </c>
      <c r="G47">
        <v>239000</v>
      </c>
      <c r="H47">
        <v>3</v>
      </c>
      <c r="I47">
        <v>2</v>
      </c>
      <c r="J47" t="s">
        <v>726</v>
      </c>
      <c r="K47">
        <v>1304</v>
      </c>
      <c r="L47">
        <v>9714</v>
      </c>
      <c r="M47">
        <v>1956</v>
      </c>
      <c r="N47">
        <v>0</v>
      </c>
      <c r="P47">
        <v>10</v>
      </c>
      <c r="Q47" t="s">
        <v>40</v>
      </c>
      <c r="R47" s="1">
        <v>42547</v>
      </c>
      <c r="S47" s="2">
        <v>0.45833333333333331</v>
      </c>
      <c r="T47" s="2">
        <v>0.54166666666666663</v>
      </c>
      <c r="U47" s="1">
        <v>42543</v>
      </c>
      <c r="V47">
        <v>250000</v>
      </c>
      <c r="Y47" t="s">
        <v>836</v>
      </c>
      <c r="Z47" t="s">
        <v>42</v>
      </c>
      <c r="AA47">
        <v>16041117</v>
      </c>
      <c r="AB47" t="s">
        <v>233</v>
      </c>
      <c r="AC47" t="s">
        <v>44</v>
      </c>
      <c r="AD47" t="s">
        <v>45</v>
      </c>
      <c r="AE47">
        <v>38.559547000000002</v>
      </c>
      <c r="AF47">
        <v>-90.363073999999997</v>
      </c>
      <c r="AG47" t="b">
        <v>0</v>
      </c>
    </row>
    <row r="48" spans="1:33" x14ac:dyDescent="0.15">
      <c r="A48" t="s">
        <v>33</v>
      </c>
      <c r="B48" t="s">
        <v>34</v>
      </c>
      <c r="C48" t="s">
        <v>837</v>
      </c>
      <c r="D48" t="s">
        <v>82</v>
      </c>
      <c r="E48" t="s">
        <v>37</v>
      </c>
      <c r="F48">
        <v>63123</v>
      </c>
      <c r="G48">
        <v>79900</v>
      </c>
      <c r="H48">
        <v>1</v>
      </c>
      <c r="I48">
        <v>2</v>
      </c>
      <c r="J48" t="s">
        <v>716</v>
      </c>
      <c r="K48">
        <v>1042</v>
      </c>
      <c r="L48">
        <v>3093</v>
      </c>
      <c r="M48">
        <v>1905</v>
      </c>
      <c r="N48">
        <v>0</v>
      </c>
      <c r="P48">
        <v>11</v>
      </c>
      <c r="Q48" t="s">
        <v>40</v>
      </c>
      <c r="V48">
        <v>79900</v>
      </c>
      <c r="Y48" t="s">
        <v>838</v>
      </c>
      <c r="Z48" t="s">
        <v>42</v>
      </c>
      <c r="AA48">
        <v>16041496</v>
      </c>
      <c r="AB48" t="s">
        <v>839</v>
      </c>
      <c r="AC48" t="s">
        <v>44</v>
      </c>
      <c r="AD48" t="s">
        <v>45</v>
      </c>
      <c r="AE48">
        <v>38.5595906</v>
      </c>
      <c r="AF48">
        <v>-90.298563799999997</v>
      </c>
      <c r="AG48" t="b">
        <v>0</v>
      </c>
    </row>
    <row r="49" spans="1:33" x14ac:dyDescent="0.15">
      <c r="A49" t="s">
        <v>33</v>
      </c>
      <c r="B49" t="s">
        <v>34</v>
      </c>
      <c r="C49" t="s">
        <v>840</v>
      </c>
      <c r="D49" t="s">
        <v>82</v>
      </c>
      <c r="E49" t="s">
        <v>37</v>
      </c>
      <c r="F49">
        <v>63123</v>
      </c>
      <c r="G49">
        <v>112500</v>
      </c>
      <c r="H49">
        <v>3</v>
      </c>
      <c r="I49">
        <v>1</v>
      </c>
      <c r="J49" t="s">
        <v>731</v>
      </c>
      <c r="K49">
        <v>845</v>
      </c>
      <c r="L49">
        <v>8712</v>
      </c>
      <c r="M49">
        <v>1954</v>
      </c>
      <c r="N49">
        <v>2</v>
      </c>
      <c r="P49">
        <v>11</v>
      </c>
      <c r="Q49" t="s">
        <v>40</v>
      </c>
      <c r="V49">
        <v>112500</v>
      </c>
      <c r="Y49" t="s">
        <v>841</v>
      </c>
      <c r="Z49" t="s">
        <v>42</v>
      </c>
      <c r="AA49">
        <v>16041792</v>
      </c>
      <c r="AB49" t="s">
        <v>155</v>
      </c>
      <c r="AC49" t="s">
        <v>44</v>
      </c>
      <c r="AD49" t="s">
        <v>45</v>
      </c>
      <c r="AE49">
        <v>38.555152</v>
      </c>
      <c r="AF49">
        <v>-90.276482000000001</v>
      </c>
      <c r="AG49" t="b">
        <v>0</v>
      </c>
    </row>
    <row r="50" spans="1:33" x14ac:dyDescent="0.15">
      <c r="A50" t="s">
        <v>33</v>
      </c>
      <c r="B50" t="s">
        <v>34</v>
      </c>
      <c r="C50" t="s">
        <v>842</v>
      </c>
      <c r="D50" t="s">
        <v>82</v>
      </c>
      <c r="E50" t="s">
        <v>37</v>
      </c>
      <c r="F50">
        <v>63123</v>
      </c>
      <c r="G50">
        <v>159900</v>
      </c>
      <c r="H50">
        <v>3</v>
      </c>
      <c r="I50">
        <v>2</v>
      </c>
      <c r="J50" t="s">
        <v>720</v>
      </c>
      <c r="K50">
        <v>1102</v>
      </c>
      <c r="L50">
        <v>8843</v>
      </c>
      <c r="M50">
        <v>1972</v>
      </c>
      <c r="N50">
        <v>2</v>
      </c>
      <c r="O50" t="s">
        <v>39</v>
      </c>
      <c r="P50">
        <v>11</v>
      </c>
      <c r="Q50" t="s">
        <v>40</v>
      </c>
      <c r="R50" s="1">
        <v>42547</v>
      </c>
      <c r="S50" s="2">
        <v>0.54166666666666663</v>
      </c>
      <c r="T50" s="2">
        <v>0.625</v>
      </c>
      <c r="V50">
        <v>159900</v>
      </c>
      <c r="Y50" t="s">
        <v>843</v>
      </c>
      <c r="Z50" t="s">
        <v>42</v>
      </c>
      <c r="AA50">
        <v>16040786</v>
      </c>
      <c r="AB50" t="s">
        <v>844</v>
      </c>
      <c r="AC50" t="s">
        <v>44</v>
      </c>
      <c r="AD50" t="s">
        <v>45</v>
      </c>
      <c r="AE50">
        <v>38.552080599999996</v>
      </c>
      <c r="AF50">
        <v>-90.319261400000002</v>
      </c>
      <c r="AG50" t="b">
        <v>0</v>
      </c>
    </row>
    <row r="51" spans="1:33" x14ac:dyDescent="0.15">
      <c r="A51" t="s">
        <v>33</v>
      </c>
      <c r="B51" t="s">
        <v>34</v>
      </c>
      <c r="C51" t="s">
        <v>847</v>
      </c>
      <c r="D51" t="s">
        <v>82</v>
      </c>
      <c r="E51" t="s">
        <v>37</v>
      </c>
      <c r="F51">
        <v>63123</v>
      </c>
      <c r="G51">
        <v>129900</v>
      </c>
      <c r="H51">
        <v>2</v>
      </c>
      <c r="I51">
        <v>2</v>
      </c>
      <c r="J51" t="s">
        <v>731</v>
      </c>
      <c r="K51">
        <v>1000</v>
      </c>
      <c r="L51">
        <v>6578</v>
      </c>
      <c r="M51">
        <v>1954</v>
      </c>
      <c r="N51">
        <v>1</v>
      </c>
      <c r="P51">
        <v>12</v>
      </c>
      <c r="Q51" t="s">
        <v>40</v>
      </c>
      <c r="V51">
        <v>129900</v>
      </c>
      <c r="Y51" t="s">
        <v>848</v>
      </c>
      <c r="Z51" t="s">
        <v>42</v>
      </c>
      <c r="AA51">
        <v>16040094</v>
      </c>
      <c r="AB51" t="s">
        <v>155</v>
      </c>
      <c r="AC51" t="s">
        <v>44</v>
      </c>
      <c r="AD51" t="s">
        <v>45</v>
      </c>
      <c r="AE51">
        <v>38.558681</v>
      </c>
      <c r="AF51">
        <v>-90.290948999999998</v>
      </c>
      <c r="AG51" t="b">
        <v>0</v>
      </c>
    </row>
    <row r="52" spans="1:33" x14ac:dyDescent="0.15">
      <c r="A52" t="s">
        <v>33</v>
      </c>
      <c r="B52" t="s">
        <v>34</v>
      </c>
      <c r="C52" t="s">
        <v>849</v>
      </c>
      <c r="D52" t="s">
        <v>82</v>
      </c>
      <c r="E52" t="s">
        <v>37</v>
      </c>
      <c r="F52">
        <v>63123</v>
      </c>
      <c r="G52">
        <v>135000</v>
      </c>
      <c r="H52">
        <v>3</v>
      </c>
      <c r="I52">
        <v>1</v>
      </c>
      <c r="J52" t="s">
        <v>726</v>
      </c>
      <c r="K52">
        <v>1505</v>
      </c>
      <c r="L52">
        <v>16553</v>
      </c>
      <c r="M52">
        <v>1946</v>
      </c>
      <c r="N52">
        <v>0</v>
      </c>
      <c r="P52">
        <v>12</v>
      </c>
      <c r="Q52" t="s">
        <v>40</v>
      </c>
      <c r="V52">
        <v>135000</v>
      </c>
      <c r="W52" s="1">
        <v>39968</v>
      </c>
      <c r="X52">
        <v>67000</v>
      </c>
      <c r="Y52" t="s">
        <v>850</v>
      </c>
      <c r="Z52" t="s">
        <v>42</v>
      </c>
      <c r="AA52">
        <v>16041561</v>
      </c>
      <c r="AB52" t="s">
        <v>332</v>
      </c>
      <c r="AC52" t="s">
        <v>44</v>
      </c>
      <c r="AD52" t="s">
        <v>45</v>
      </c>
      <c r="AE52">
        <v>38.529066999999998</v>
      </c>
      <c r="AF52">
        <v>-90.352846</v>
      </c>
      <c r="AG52" t="b">
        <v>0</v>
      </c>
    </row>
    <row r="53" spans="1:33" x14ac:dyDescent="0.15">
      <c r="A53" t="s">
        <v>33</v>
      </c>
      <c r="B53" t="s">
        <v>34</v>
      </c>
      <c r="C53" t="s">
        <v>851</v>
      </c>
      <c r="D53" t="s">
        <v>82</v>
      </c>
      <c r="E53" t="s">
        <v>37</v>
      </c>
      <c r="F53">
        <v>63123</v>
      </c>
      <c r="G53">
        <v>84900</v>
      </c>
      <c r="H53">
        <v>2</v>
      </c>
      <c r="I53">
        <v>2</v>
      </c>
      <c r="J53" t="s">
        <v>716</v>
      </c>
      <c r="K53">
        <v>910</v>
      </c>
      <c r="L53">
        <v>3136</v>
      </c>
      <c r="M53">
        <v>1931</v>
      </c>
      <c r="N53">
        <v>0</v>
      </c>
      <c r="P53">
        <v>12</v>
      </c>
      <c r="Q53" t="s">
        <v>40</v>
      </c>
      <c r="V53">
        <v>84900</v>
      </c>
      <c r="Y53" t="s">
        <v>852</v>
      </c>
      <c r="Z53" t="s">
        <v>42</v>
      </c>
      <c r="AA53">
        <v>16041474</v>
      </c>
      <c r="AB53" t="s">
        <v>49</v>
      </c>
      <c r="AC53" t="s">
        <v>44</v>
      </c>
      <c r="AD53" t="s">
        <v>45</v>
      </c>
      <c r="AE53">
        <v>38.5587424</v>
      </c>
      <c r="AF53">
        <v>-90.309478999999996</v>
      </c>
      <c r="AG53" t="b">
        <v>0</v>
      </c>
    </row>
    <row r="54" spans="1:33" x14ac:dyDescent="0.15">
      <c r="A54" t="s">
        <v>33</v>
      </c>
      <c r="B54" t="s">
        <v>34</v>
      </c>
      <c r="C54" t="s">
        <v>856</v>
      </c>
      <c r="D54" t="s">
        <v>82</v>
      </c>
      <c r="E54" t="s">
        <v>37</v>
      </c>
      <c r="F54">
        <v>63123</v>
      </c>
      <c r="G54">
        <v>46900</v>
      </c>
      <c r="H54">
        <v>2</v>
      </c>
      <c r="I54">
        <v>1</v>
      </c>
      <c r="J54" t="s">
        <v>716</v>
      </c>
      <c r="K54">
        <v>830</v>
      </c>
      <c r="L54">
        <v>6752</v>
      </c>
      <c r="M54">
        <v>1953</v>
      </c>
      <c r="N54">
        <v>0</v>
      </c>
      <c r="P54">
        <v>15</v>
      </c>
      <c r="Q54" t="s">
        <v>40</v>
      </c>
      <c r="V54">
        <v>46900</v>
      </c>
      <c r="Y54" t="s">
        <v>857</v>
      </c>
      <c r="Z54" t="s">
        <v>42</v>
      </c>
      <c r="AA54">
        <v>16041007</v>
      </c>
      <c r="AB54" t="s">
        <v>352</v>
      </c>
      <c r="AC54" t="s">
        <v>44</v>
      </c>
      <c r="AD54" t="s">
        <v>45</v>
      </c>
      <c r="AE54">
        <v>38.570245999999997</v>
      </c>
      <c r="AF54">
        <v>-90.306988000000004</v>
      </c>
      <c r="AG54" t="b">
        <v>0</v>
      </c>
    </row>
    <row r="55" spans="1:33" x14ac:dyDescent="0.15">
      <c r="A55" t="s">
        <v>33</v>
      </c>
      <c r="B55" t="s">
        <v>34</v>
      </c>
      <c r="C55" t="s">
        <v>858</v>
      </c>
      <c r="D55" t="s">
        <v>82</v>
      </c>
      <c r="E55" t="s">
        <v>37</v>
      </c>
      <c r="F55">
        <v>63123</v>
      </c>
      <c r="G55">
        <v>175000</v>
      </c>
      <c r="H55">
        <v>3</v>
      </c>
      <c r="I55">
        <v>3</v>
      </c>
      <c r="J55" t="s">
        <v>716</v>
      </c>
      <c r="K55">
        <v>1674</v>
      </c>
      <c r="L55">
        <v>8843</v>
      </c>
      <c r="M55">
        <v>1940</v>
      </c>
      <c r="N55">
        <v>1</v>
      </c>
      <c r="O55" t="s">
        <v>39</v>
      </c>
      <c r="P55">
        <v>15</v>
      </c>
      <c r="Q55" t="s">
        <v>40</v>
      </c>
      <c r="V55">
        <v>175000</v>
      </c>
      <c r="W55" s="1">
        <v>38996</v>
      </c>
      <c r="X55">
        <v>150000</v>
      </c>
      <c r="Y55" t="s">
        <v>859</v>
      </c>
      <c r="Z55" t="s">
        <v>42</v>
      </c>
      <c r="AA55">
        <v>16040822</v>
      </c>
      <c r="AB55" t="s">
        <v>52</v>
      </c>
      <c r="AC55" t="s">
        <v>44</v>
      </c>
      <c r="AD55" t="s">
        <v>45</v>
      </c>
      <c r="AE55">
        <v>38.551141999999999</v>
      </c>
      <c r="AF55">
        <v>-90.308899999999994</v>
      </c>
      <c r="AG55" t="b">
        <v>0</v>
      </c>
    </row>
    <row r="56" spans="1:33" x14ac:dyDescent="0.15">
      <c r="A56" t="s">
        <v>33</v>
      </c>
      <c r="B56" t="s">
        <v>34</v>
      </c>
      <c r="C56" t="s">
        <v>860</v>
      </c>
      <c r="D56" t="s">
        <v>82</v>
      </c>
      <c r="E56" t="s">
        <v>37</v>
      </c>
      <c r="F56">
        <v>63123</v>
      </c>
      <c r="G56">
        <v>159900</v>
      </c>
      <c r="H56">
        <v>3</v>
      </c>
      <c r="I56">
        <v>2</v>
      </c>
      <c r="J56" t="s">
        <v>726</v>
      </c>
      <c r="K56">
        <v>1462</v>
      </c>
      <c r="L56">
        <v>9757</v>
      </c>
      <c r="M56">
        <v>1961</v>
      </c>
      <c r="N56">
        <v>1</v>
      </c>
      <c r="O56" t="s">
        <v>39</v>
      </c>
      <c r="P56">
        <v>15</v>
      </c>
      <c r="Q56" t="s">
        <v>40</v>
      </c>
      <c r="V56">
        <v>159900</v>
      </c>
      <c r="Y56" t="s">
        <v>861</v>
      </c>
      <c r="Z56" t="s">
        <v>42</v>
      </c>
      <c r="AA56">
        <v>16040853</v>
      </c>
      <c r="AB56" t="s">
        <v>49</v>
      </c>
      <c r="AC56" t="s">
        <v>44</v>
      </c>
      <c r="AD56" t="s">
        <v>45</v>
      </c>
      <c r="AE56">
        <v>38.534680999999999</v>
      </c>
      <c r="AF56">
        <v>-90.349486999999996</v>
      </c>
      <c r="AG56" t="b">
        <v>0</v>
      </c>
    </row>
    <row r="57" spans="1:33" x14ac:dyDescent="0.15">
      <c r="A57" t="s">
        <v>33</v>
      </c>
      <c r="B57" t="s">
        <v>34</v>
      </c>
      <c r="C57" t="s">
        <v>862</v>
      </c>
      <c r="D57" t="s">
        <v>720</v>
      </c>
      <c r="E57" t="s">
        <v>37</v>
      </c>
      <c r="F57">
        <v>63123</v>
      </c>
      <c r="G57">
        <v>144900</v>
      </c>
      <c r="H57">
        <v>2</v>
      </c>
      <c r="I57">
        <v>2</v>
      </c>
      <c r="J57" t="s">
        <v>720</v>
      </c>
      <c r="K57">
        <v>1065</v>
      </c>
      <c r="L57">
        <v>3049</v>
      </c>
      <c r="M57">
        <v>1984</v>
      </c>
      <c r="N57">
        <v>2</v>
      </c>
      <c r="O57" t="s">
        <v>39</v>
      </c>
      <c r="P57">
        <v>15</v>
      </c>
      <c r="Q57" t="s">
        <v>40</v>
      </c>
      <c r="R57" s="1">
        <v>42547</v>
      </c>
      <c r="S57" s="2">
        <v>0.54166666666666663</v>
      </c>
      <c r="T57" s="2">
        <v>0.625</v>
      </c>
      <c r="V57">
        <v>144900</v>
      </c>
      <c r="Y57" t="s">
        <v>863</v>
      </c>
      <c r="Z57" t="s">
        <v>42</v>
      </c>
      <c r="AA57">
        <v>16040753</v>
      </c>
      <c r="AB57" t="s">
        <v>864</v>
      </c>
      <c r="AC57" t="s">
        <v>44</v>
      </c>
      <c r="AD57" t="s">
        <v>45</v>
      </c>
      <c r="AE57">
        <v>38.543326999999998</v>
      </c>
      <c r="AF57">
        <v>-90.322372000000001</v>
      </c>
      <c r="AG57" t="b">
        <v>0</v>
      </c>
    </row>
    <row r="58" spans="1:33" x14ac:dyDescent="0.15">
      <c r="A58" t="s">
        <v>33</v>
      </c>
      <c r="B58" t="s">
        <v>34</v>
      </c>
      <c r="C58" t="s">
        <v>865</v>
      </c>
      <c r="D58" t="s">
        <v>82</v>
      </c>
      <c r="E58" t="s">
        <v>37</v>
      </c>
      <c r="F58">
        <v>63123</v>
      </c>
      <c r="G58">
        <v>142000</v>
      </c>
      <c r="H58">
        <v>2</v>
      </c>
      <c r="I58">
        <v>2</v>
      </c>
      <c r="J58" t="s">
        <v>726</v>
      </c>
      <c r="K58">
        <v>864</v>
      </c>
      <c r="L58">
        <v>11326</v>
      </c>
      <c r="M58">
        <v>1959</v>
      </c>
      <c r="N58">
        <v>2</v>
      </c>
      <c r="P58">
        <v>17</v>
      </c>
      <c r="Q58" t="s">
        <v>40</v>
      </c>
      <c r="V58">
        <v>142000</v>
      </c>
      <c r="Y58" t="s">
        <v>866</v>
      </c>
      <c r="Z58" t="s">
        <v>42</v>
      </c>
      <c r="AA58">
        <v>16040224</v>
      </c>
      <c r="AB58" t="s">
        <v>233</v>
      </c>
      <c r="AC58" t="s">
        <v>44</v>
      </c>
      <c r="AD58" t="s">
        <v>45</v>
      </c>
      <c r="AE58">
        <v>38.535791000000003</v>
      </c>
      <c r="AF58">
        <v>-90.349293000000003</v>
      </c>
      <c r="AG58" t="b">
        <v>0</v>
      </c>
    </row>
    <row r="59" spans="1:33" x14ac:dyDescent="0.15">
      <c r="A59" t="s">
        <v>33</v>
      </c>
      <c r="B59" t="s">
        <v>34</v>
      </c>
      <c r="C59" t="s">
        <v>867</v>
      </c>
      <c r="D59" t="s">
        <v>82</v>
      </c>
      <c r="E59" t="s">
        <v>37</v>
      </c>
      <c r="F59">
        <v>63123</v>
      </c>
      <c r="G59">
        <v>139900</v>
      </c>
      <c r="H59">
        <v>3</v>
      </c>
      <c r="I59">
        <v>1</v>
      </c>
      <c r="J59" t="s">
        <v>765</v>
      </c>
      <c r="K59">
        <v>908</v>
      </c>
      <c r="L59">
        <v>10542</v>
      </c>
      <c r="M59">
        <v>1962</v>
      </c>
      <c r="N59">
        <v>0</v>
      </c>
      <c r="P59">
        <v>17</v>
      </c>
      <c r="Q59" t="s">
        <v>40</v>
      </c>
      <c r="V59">
        <v>139900</v>
      </c>
      <c r="W59" s="1">
        <v>38315</v>
      </c>
      <c r="X59">
        <v>122500</v>
      </c>
      <c r="Y59" t="s">
        <v>868</v>
      </c>
      <c r="Z59" t="s">
        <v>42</v>
      </c>
      <c r="AA59">
        <v>16040183</v>
      </c>
      <c r="AB59" t="s">
        <v>68</v>
      </c>
      <c r="AC59" t="s">
        <v>44</v>
      </c>
      <c r="AD59" t="s">
        <v>45</v>
      </c>
      <c r="AE59">
        <v>38.523355000000002</v>
      </c>
      <c r="AF59">
        <v>-90.339331400000006</v>
      </c>
      <c r="AG59" t="b">
        <v>0</v>
      </c>
    </row>
    <row r="60" spans="1:33" x14ac:dyDescent="0.15">
      <c r="A60" t="s">
        <v>33</v>
      </c>
      <c r="B60" t="s">
        <v>34</v>
      </c>
      <c r="C60" t="s">
        <v>869</v>
      </c>
      <c r="D60" t="s">
        <v>82</v>
      </c>
      <c r="E60" t="s">
        <v>37</v>
      </c>
      <c r="F60">
        <v>63123</v>
      </c>
      <c r="G60">
        <v>149900</v>
      </c>
      <c r="H60">
        <v>3</v>
      </c>
      <c r="I60">
        <v>1</v>
      </c>
      <c r="J60" t="s">
        <v>726</v>
      </c>
      <c r="K60">
        <v>960</v>
      </c>
      <c r="L60">
        <v>7492</v>
      </c>
      <c r="M60">
        <v>1956</v>
      </c>
      <c r="N60">
        <v>0</v>
      </c>
      <c r="P60">
        <v>17</v>
      </c>
      <c r="Q60" t="s">
        <v>40</v>
      </c>
      <c r="U60" s="1">
        <v>42538</v>
      </c>
      <c r="V60">
        <v>154900</v>
      </c>
      <c r="Y60" t="s">
        <v>870</v>
      </c>
      <c r="Z60" t="s">
        <v>42</v>
      </c>
      <c r="AA60">
        <v>16040068</v>
      </c>
      <c r="AB60" t="s">
        <v>49</v>
      </c>
      <c r="AC60" t="s">
        <v>44</v>
      </c>
      <c r="AD60" t="s">
        <v>45</v>
      </c>
      <c r="AE60">
        <v>38.5319948</v>
      </c>
      <c r="AF60">
        <v>-90.357305100000005</v>
      </c>
      <c r="AG60" t="b">
        <v>0</v>
      </c>
    </row>
    <row r="61" spans="1:33" x14ac:dyDescent="0.15">
      <c r="A61" t="s">
        <v>33</v>
      </c>
      <c r="B61" t="s">
        <v>34</v>
      </c>
      <c r="C61" t="s">
        <v>871</v>
      </c>
      <c r="D61" t="s">
        <v>82</v>
      </c>
      <c r="E61" t="s">
        <v>37</v>
      </c>
      <c r="F61">
        <v>63123</v>
      </c>
      <c r="G61">
        <v>124900</v>
      </c>
      <c r="H61">
        <v>3</v>
      </c>
      <c r="I61">
        <v>2</v>
      </c>
      <c r="J61" t="s">
        <v>731</v>
      </c>
      <c r="K61">
        <v>1230</v>
      </c>
      <c r="L61">
        <v>7100</v>
      </c>
      <c r="M61">
        <v>1950</v>
      </c>
      <c r="N61">
        <v>1</v>
      </c>
      <c r="P61">
        <v>18</v>
      </c>
      <c r="Q61" t="s">
        <v>40</v>
      </c>
      <c r="U61" s="1">
        <v>42543</v>
      </c>
      <c r="V61">
        <v>130000</v>
      </c>
      <c r="W61" s="1">
        <v>41023</v>
      </c>
      <c r="X61">
        <v>157633</v>
      </c>
      <c r="Y61" t="s">
        <v>872</v>
      </c>
      <c r="Z61" t="s">
        <v>42</v>
      </c>
      <c r="AA61">
        <v>16039346</v>
      </c>
      <c r="AB61" t="s">
        <v>49</v>
      </c>
      <c r="AC61" t="s">
        <v>44</v>
      </c>
      <c r="AD61" t="s">
        <v>45</v>
      </c>
      <c r="AE61">
        <v>38.556130000000003</v>
      </c>
      <c r="AF61">
        <v>-90.281959000000001</v>
      </c>
      <c r="AG61" t="b">
        <v>0</v>
      </c>
    </row>
    <row r="62" spans="1:33" x14ac:dyDescent="0.15">
      <c r="A62" t="s">
        <v>33</v>
      </c>
      <c r="B62" t="s">
        <v>34</v>
      </c>
      <c r="C62" t="s">
        <v>873</v>
      </c>
      <c r="D62" t="s">
        <v>82</v>
      </c>
      <c r="E62" t="s">
        <v>37</v>
      </c>
      <c r="F62">
        <v>63123</v>
      </c>
      <c r="G62">
        <v>109900</v>
      </c>
      <c r="H62">
        <v>2</v>
      </c>
      <c r="I62">
        <v>1</v>
      </c>
      <c r="J62" t="s">
        <v>731</v>
      </c>
      <c r="L62">
        <v>6316</v>
      </c>
      <c r="M62">
        <v>1950</v>
      </c>
      <c r="N62">
        <v>1</v>
      </c>
      <c r="P62">
        <v>18</v>
      </c>
      <c r="Q62" t="s">
        <v>40</v>
      </c>
      <c r="U62" s="1">
        <v>42542</v>
      </c>
      <c r="V62">
        <v>114900</v>
      </c>
      <c r="W62" s="1">
        <v>41513</v>
      </c>
      <c r="X62">
        <v>98000</v>
      </c>
      <c r="Y62" t="s">
        <v>874</v>
      </c>
      <c r="Z62" t="s">
        <v>42</v>
      </c>
      <c r="AA62">
        <v>16039485</v>
      </c>
      <c r="AB62" t="s">
        <v>875</v>
      </c>
      <c r="AC62" t="s">
        <v>44</v>
      </c>
      <c r="AD62" t="s">
        <v>45</v>
      </c>
      <c r="AE62">
        <v>38.554670999999999</v>
      </c>
      <c r="AF62">
        <v>-90.274935999999997</v>
      </c>
      <c r="AG62" t="b">
        <v>0</v>
      </c>
    </row>
    <row r="63" spans="1:33" x14ac:dyDescent="0.15">
      <c r="A63" t="s">
        <v>33</v>
      </c>
      <c r="B63" t="s">
        <v>34</v>
      </c>
      <c r="C63" t="s">
        <v>876</v>
      </c>
      <c r="D63" t="s">
        <v>82</v>
      </c>
      <c r="E63" t="s">
        <v>37</v>
      </c>
      <c r="F63">
        <v>63123</v>
      </c>
      <c r="G63">
        <v>119900</v>
      </c>
      <c r="H63">
        <v>3</v>
      </c>
      <c r="I63">
        <v>1</v>
      </c>
      <c r="J63" t="s">
        <v>716</v>
      </c>
      <c r="L63">
        <v>7536</v>
      </c>
      <c r="M63">
        <v>1955</v>
      </c>
      <c r="N63">
        <v>0</v>
      </c>
      <c r="P63">
        <v>19</v>
      </c>
      <c r="Q63" t="s">
        <v>40</v>
      </c>
      <c r="U63" s="1">
        <v>42545</v>
      </c>
      <c r="V63">
        <v>124900</v>
      </c>
      <c r="W63" s="1">
        <v>42216</v>
      </c>
      <c r="X63">
        <v>75000</v>
      </c>
      <c r="Y63" t="s">
        <v>877</v>
      </c>
      <c r="Z63" t="s">
        <v>42</v>
      </c>
      <c r="AA63">
        <v>16039260</v>
      </c>
      <c r="AB63" t="s">
        <v>878</v>
      </c>
      <c r="AC63" t="s">
        <v>44</v>
      </c>
      <c r="AD63" t="s">
        <v>45</v>
      </c>
      <c r="AE63">
        <v>38.5521739</v>
      </c>
      <c r="AF63">
        <v>-90.294858099999999</v>
      </c>
      <c r="AG63" t="b">
        <v>0</v>
      </c>
    </row>
    <row r="64" spans="1:33" x14ac:dyDescent="0.15">
      <c r="A64" t="s">
        <v>33</v>
      </c>
      <c r="B64" t="s">
        <v>34</v>
      </c>
      <c r="C64" t="s">
        <v>879</v>
      </c>
      <c r="D64" t="s">
        <v>82</v>
      </c>
      <c r="E64" t="s">
        <v>37</v>
      </c>
      <c r="F64">
        <v>63123</v>
      </c>
      <c r="G64">
        <v>135000</v>
      </c>
      <c r="H64">
        <v>4</v>
      </c>
      <c r="I64">
        <v>2</v>
      </c>
      <c r="J64" t="s">
        <v>720</v>
      </c>
      <c r="K64">
        <v>1436</v>
      </c>
      <c r="L64">
        <v>17424</v>
      </c>
      <c r="M64">
        <v>1950</v>
      </c>
      <c r="N64">
        <v>2</v>
      </c>
      <c r="O64" t="s">
        <v>39</v>
      </c>
      <c r="P64">
        <v>19</v>
      </c>
      <c r="Q64" t="s">
        <v>40</v>
      </c>
      <c r="V64">
        <v>135000</v>
      </c>
      <c r="Y64" t="s">
        <v>880</v>
      </c>
      <c r="Z64" t="s">
        <v>42</v>
      </c>
      <c r="AA64">
        <v>16031621</v>
      </c>
      <c r="AB64" t="s">
        <v>839</v>
      </c>
      <c r="AC64" t="s">
        <v>44</v>
      </c>
      <c r="AD64" t="s">
        <v>45</v>
      </c>
      <c r="AE64">
        <v>38.566761</v>
      </c>
      <c r="AF64">
        <v>-90.315727899999999</v>
      </c>
      <c r="AG64" t="b">
        <v>0</v>
      </c>
    </row>
    <row r="65" spans="1:33" x14ac:dyDescent="0.15">
      <c r="A65" t="s">
        <v>33</v>
      </c>
      <c r="B65" t="s">
        <v>34</v>
      </c>
      <c r="C65" t="s">
        <v>881</v>
      </c>
      <c r="D65" t="s">
        <v>720</v>
      </c>
      <c r="E65" t="s">
        <v>37</v>
      </c>
      <c r="F65">
        <v>63123</v>
      </c>
      <c r="G65">
        <v>82000</v>
      </c>
      <c r="H65">
        <v>3</v>
      </c>
      <c r="I65">
        <v>2</v>
      </c>
      <c r="J65" t="s">
        <v>716</v>
      </c>
      <c r="K65">
        <v>1540</v>
      </c>
      <c r="L65">
        <v>5663</v>
      </c>
      <c r="M65">
        <v>1923</v>
      </c>
      <c r="N65">
        <v>0</v>
      </c>
      <c r="P65">
        <v>21</v>
      </c>
      <c r="Q65" t="s">
        <v>40</v>
      </c>
      <c r="V65">
        <v>82000</v>
      </c>
      <c r="W65" s="1">
        <v>38217</v>
      </c>
      <c r="X65">
        <v>135000</v>
      </c>
      <c r="Y65" t="s">
        <v>882</v>
      </c>
      <c r="Z65" t="s">
        <v>42</v>
      </c>
      <c r="AA65">
        <v>16036852</v>
      </c>
      <c r="AB65" t="s">
        <v>740</v>
      </c>
      <c r="AC65" t="s">
        <v>44</v>
      </c>
      <c r="AD65" t="s">
        <v>45</v>
      </c>
      <c r="AE65">
        <v>38.557364300000003</v>
      </c>
      <c r="AF65">
        <v>-90.301000000000002</v>
      </c>
      <c r="AG65" t="b">
        <v>0</v>
      </c>
    </row>
    <row r="66" spans="1:33" x14ac:dyDescent="0.15">
      <c r="A66" t="s">
        <v>33</v>
      </c>
      <c r="B66" t="s">
        <v>34</v>
      </c>
      <c r="C66" t="s">
        <v>883</v>
      </c>
      <c r="D66" t="s">
        <v>82</v>
      </c>
      <c r="E66" t="s">
        <v>37</v>
      </c>
      <c r="F66">
        <v>63123</v>
      </c>
      <c r="G66">
        <v>179900</v>
      </c>
      <c r="H66">
        <v>3</v>
      </c>
      <c r="I66">
        <v>3</v>
      </c>
      <c r="J66" t="s">
        <v>716</v>
      </c>
      <c r="K66">
        <v>1136</v>
      </c>
      <c r="L66">
        <v>7231</v>
      </c>
      <c r="M66">
        <v>1965</v>
      </c>
      <c r="N66">
        <v>2</v>
      </c>
      <c r="O66" t="s">
        <v>39</v>
      </c>
      <c r="P66">
        <v>22</v>
      </c>
      <c r="Q66" t="s">
        <v>40</v>
      </c>
      <c r="R66" s="1">
        <v>42547</v>
      </c>
      <c r="S66" s="2">
        <v>0.54166666666666663</v>
      </c>
      <c r="T66" s="2">
        <v>0.625</v>
      </c>
      <c r="V66">
        <v>179900</v>
      </c>
      <c r="W66" s="1">
        <v>41914</v>
      </c>
      <c r="X66">
        <v>165000</v>
      </c>
      <c r="Y66" t="s">
        <v>884</v>
      </c>
      <c r="Z66" t="s">
        <v>42</v>
      </c>
      <c r="AA66">
        <v>16037886</v>
      </c>
      <c r="AB66" t="s">
        <v>586</v>
      </c>
      <c r="AC66" t="s">
        <v>44</v>
      </c>
      <c r="AD66" t="s">
        <v>45</v>
      </c>
      <c r="AE66">
        <v>38.551603999999998</v>
      </c>
      <c r="AF66">
        <v>-90.302661999999998</v>
      </c>
      <c r="AG66" t="b">
        <v>0</v>
      </c>
    </row>
    <row r="67" spans="1:33" x14ac:dyDescent="0.15">
      <c r="A67" t="s">
        <v>33</v>
      </c>
      <c r="B67" t="s">
        <v>34</v>
      </c>
      <c r="C67" t="s">
        <v>885</v>
      </c>
      <c r="D67" t="s">
        <v>82</v>
      </c>
      <c r="E67" t="s">
        <v>37</v>
      </c>
      <c r="F67">
        <v>63123</v>
      </c>
      <c r="G67">
        <v>129900</v>
      </c>
      <c r="H67">
        <v>2</v>
      </c>
      <c r="I67">
        <v>1</v>
      </c>
      <c r="J67" t="s">
        <v>720</v>
      </c>
      <c r="L67">
        <v>5489</v>
      </c>
      <c r="M67">
        <v>1943</v>
      </c>
      <c r="N67">
        <v>1</v>
      </c>
      <c r="O67" t="s">
        <v>39</v>
      </c>
      <c r="P67">
        <v>22</v>
      </c>
      <c r="Q67" t="s">
        <v>40</v>
      </c>
      <c r="V67">
        <v>129900</v>
      </c>
      <c r="Y67" t="s">
        <v>886</v>
      </c>
      <c r="Z67" t="s">
        <v>42</v>
      </c>
      <c r="AA67">
        <v>16037466</v>
      </c>
      <c r="AB67" t="s">
        <v>233</v>
      </c>
      <c r="AC67" t="s">
        <v>44</v>
      </c>
      <c r="AD67" t="s">
        <v>45</v>
      </c>
      <c r="AE67">
        <v>38.58164</v>
      </c>
      <c r="AF67">
        <v>-90.316649999999996</v>
      </c>
      <c r="AG67" t="b">
        <v>0</v>
      </c>
    </row>
    <row r="68" spans="1:33" x14ac:dyDescent="0.15">
      <c r="A68" t="s">
        <v>33</v>
      </c>
      <c r="B68" t="s">
        <v>34</v>
      </c>
      <c r="C68" t="s">
        <v>887</v>
      </c>
      <c r="D68" t="s">
        <v>82</v>
      </c>
      <c r="E68" t="s">
        <v>37</v>
      </c>
      <c r="F68">
        <v>63123</v>
      </c>
      <c r="G68">
        <v>399900</v>
      </c>
      <c r="H68">
        <v>4</v>
      </c>
      <c r="I68">
        <v>2</v>
      </c>
      <c r="J68" t="s">
        <v>726</v>
      </c>
      <c r="L68">
        <v>23087</v>
      </c>
      <c r="M68">
        <v>1962</v>
      </c>
      <c r="N68">
        <v>2</v>
      </c>
      <c r="O68" t="s">
        <v>39</v>
      </c>
      <c r="P68">
        <v>22</v>
      </c>
      <c r="Q68" t="s">
        <v>40</v>
      </c>
      <c r="R68" s="1">
        <v>42547</v>
      </c>
      <c r="S68" s="2">
        <v>0.54166666666666663</v>
      </c>
      <c r="T68" s="2">
        <v>0.625</v>
      </c>
      <c r="U68" s="1">
        <v>42535</v>
      </c>
      <c r="V68">
        <v>419900</v>
      </c>
      <c r="Y68" t="s">
        <v>888</v>
      </c>
      <c r="Z68" t="s">
        <v>42</v>
      </c>
      <c r="AA68">
        <v>16038863</v>
      </c>
      <c r="AB68" t="s">
        <v>332</v>
      </c>
      <c r="AC68" t="s">
        <v>44</v>
      </c>
      <c r="AD68" t="s">
        <v>45</v>
      </c>
      <c r="AE68">
        <v>38.549410999999999</v>
      </c>
      <c r="AF68">
        <v>-90.3451539</v>
      </c>
      <c r="AG68" t="b">
        <v>0</v>
      </c>
    </row>
    <row r="69" spans="1:33" x14ac:dyDescent="0.15">
      <c r="A69" t="s">
        <v>33</v>
      </c>
      <c r="B69" t="s">
        <v>34</v>
      </c>
      <c r="C69" t="s">
        <v>889</v>
      </c>
      <c r="D69" t="s">
        <v>82</v>
      </c>
      <c r="E69" t="s">
        <v>37</v>
      </c>
      <c r="F69">
        <v>63123</v>
      </c>
      <c r="G69">
        <v>298900</v>
      </c>
      <c r="H69">
        <v>2</v>
      </c>
      <c r="I69">
        <v>3</v>
      </c>
      <c r="J69" t="s">
        <v>726</v>
      </c>
      <c r="N69">
        <v>2</v>
      </c>
      <c r="O69" t="s">
        <v>39</v>
      </c>
      <c r="P69">
        <v>22</v>
      </c>
      <c r="Q69" t="s">
        <v>40</v>
      </c>
      <c r="V69">
        <v>279900</v>
      </c>
      <c r="Y69" t="s">
        <v>890</v>
      </c>
      <c r="Z69" t="s">
        <v>42</v>
      </c>
      <c r="AA69">
        <v>16038930</v>
      </c>
      <c r="AB69" t="s">
        <v>49</v>
      </c>
      <c r="AC69" t="s">
        <v>44</v>
      </c>
      <c r="AD69" t="s">
        <v>45</v>
      </c>
      <c r="AE69">
        <v>38.545798099999999</v>
      </c>
      <c r="AF69">
        <v>-90.350099499999999</v>
      </c>
      <c r="AG69" t="b">
        <v>0</v>
      </c>
    </row>
    <row r="70" spans="1:33" x14ac:dyDescent="0.15">
      <c r="A70" t="s">
        <v>33</v>
      </c>
      <c r="B70" t="s">
        <v>34</v>
      </c>
      <c r="C70" t="s">
        <v>891</v>
      </c>
      <c r="D70" t="s">
        <v>82</v>
      </c>
      <c r="E70" t="s">
        <v>37</v>
      </c>
      <c r="F70">
        <v>63123</v>
      </c>
      <c r="G70">
        <v>144900</v>
      </c>
      <c r="H70">
        <v>3</v>
      </c>
      <c r="I70">
        <v>1</v>
      </c>
      <c r="J70" t="s">
        <v>720</v>
      </c>
      <c r="K70">
        <v>1259</v>
      </c>
      <c r="L70">
        <v>12110</v>
      </c>
      <c r="M70">
        <v>1927</v>
      </c>
      <c r="N70">
        <v>0</v>
      </c>
      <c r="P70">
        <v>22</v>
      </c>
      <c r="Q70" t="s">
        <v>40</v>
      </c>
      <c r="U70" s="1">
        <v>42537</v>
      </c>
      <c r="V70">
        <v>149900</v>
      </c>
      <c r="Y70" t="s">
        <v>892</v>
      </c>
      <c r="Z70" t="s">
        <v>42</v>
      </c>
      <c r="AA70">
        <v>16038813</v>
      </c>
      <c r="AB70" t="s">
        <v>233</v>
      </c>
      <c r="AC70" t="s">
        <v>44</v>
      </c>
      <c r="AD70" t="s">
        <v>45</v>
      </c>
      <c r="AE70">
        <v>38.5558543</v>
      </c>
      <c r="AF70">
        <v>-90.335143000000002</v>
      </c>
      <c r="AG70" t="b">
        <v>0</v>
      </c>
    </row>
    <row r="71" spans="1:33" x14ac:dyDescent="0.15">
      <c r="A71" t="s">
        <v>33</v>
      </c>
      <c r="B71" t="s">
        <v>34</v>
      </c>
      <c r="C71" t="s">
        <v>893</v>
      </c>
      <c r="D71" t="s">
        <v>82</v>
      </c>
      <c r="E71" t="s">
        <v>37</v>
      </c>
      <c r="F71">
        <v>63123</v>
      </c>
      <c r="G71">
        <v>149900</v>
      </c>
      <c r="H71">
        <v>2</v>
      </c>
      <c r="I71">
        <v>3</v>
      </c>
      <c r="J71" t="s">
        <v>720</v>
      </c>
      <c r="K71">
        <v>1073</v>
      </c>
      <c r="L71">
        <v>2614</v>
      </c>
      <c r="M71">
        <v>1985</v>
      </c>
      <c r="N71">
        <v>2</v>
      </c>
      <c r="O71" t="s">
        <v>39</v>
      </c>
      <c r="P71">
        <v>22</v>
      </c>
      <c r="Q71" t="s">
        <v>40</v>
      </c>
      <c r="R71" s="1">
        <v>42547</v>
      </c>
      <c r="S71" s="2">
        <v>0.54166666666666663</v>
      </c>
      <c r="T71" s="2">
        <v>0.625</v>
      </c>
      <c r="V71">
        <v>149900</v>
      </c>
      <c r="Y71" t="s">
        <v>894</v>
      </c>
      <c r="Z71" t="s">
        <v>42</v>
      </c>
      <c r="AA71">
        <v>16037193</v>
      </c>
      <c r="AB71" t="s">
        <v>553</v>
      </c>
      <c r="AC71" t="s">
        <v>44</v>
      </c>
      <c r="AD71" t="s">
        <v>45</v>
      </c>
      <c r="AE71">
        <v>38.54363</v>
      </c>
      <c r="AF71">
        <v>-90.322704000000002</v>
      </c>
      <c r="AG71" t="b">
        <v>0</v>
      </c>
    </row>
    <row r="72" spans="1:33" x14ac:dyDescent="0.15">
      <c r="A72" t="s">
        <v>33</v>
      </c>
      <c r="B72" t="s">
        <v>34</v>
      </c>
      <c r="C72" t="s">
        <v>895</v>
      </c>
      <c r="D72" t="s">
        <v>82</v>
      </c>
      <c r="E72" t="s">
        <v>37</v>
      </c>
      <c r="F72">
        <v>63123</v>
      </c>
      <c r="G72">
        <v>82500</v>
      </c>
      <c r="H72">
        <v>2</v>
      </c>
      <c r="I72">
        <v>1</v>
      </c>
      <c r="J72" t="s">
        <v>716</v>
      </c>
      <c r="K72">
        <v>832</v>
      </c>
      <c r="L72">
        <v>3311</v>
      </c>
      <c r="M72">
        <v>1921</v>
      </c>
      <c r="N72">
        <v>1</v>
      </c>
      <c r="P72">
        <v>23</v>
      </c>
      <c r="Q72" t="s">
        <v>40</v>
      </c>
      <c r="V72">
        <v>82500</v>
      </c>
      <c r="Y72" t="s">
        <v>896</v>
      </c>
      <c r="Z72" t="s">
        <v>42</v>
      </c>
      <c r="AA72">
        <v>16037295</v>
      </c>
      <c r="AB72" t="s">
        <v>73</v>
      </c>
      <c r="AC72" t="s">
        <v>44</v>
      </c>
      <c r="AD72" t="s">
        <v>45</v>
      </c>
      <c r="AE72">
        <v>38.558824999999999</v>
      </c>
      <c r="AF72">
        <v>-90.299047000000002</v>
      </c>
      <c r="AG72" t="b">
        <v>0</v>
      </c>
    </row>
    <row r="73" spans="1:33" x14ac:dyDescent="0.15">
      <c r="A73" t="s">
        <v>33</v>
      </c>
      <c r="B73" t="s">
        <v>34</v>
      </c>
      <c r="C73" t="s">
        <v>897</v>
      </c>
      <c r="D73" t="s">
        <v>82</v>
      </c>
      <c r="E73" t="s">
        <v>37</v>
      </c>
      <c r="F73">
        <v>63123</v>
      </c>
      <c r="G73">
        <v>200000</v>
      </c>
      <c r="H73">
        <v>3</v>
      </c>
      <c r="I73">
        <v>2</v>
      </c>
      <c r="J73" t="s">
        <v>720</v>
      </c>
      <c r="K73">
        <v>1134</v>
      </c>
      <c r="L73">
        <v>18731</v>
      </c>
      <c r="M73">
        <v>1960</v>
      </c>
      <c r="N73">
        <v>0</v>
      </c>
      <c r="P73">
        <v>24</v>
      </c>
      <c r="Q73" t="s">
        <v>40</v>
      </c>
      <c r="R73" s="1">
        <v>42547</v>
      </c>
      <c r="S73" s="2">
        <v>0.54166666666666663</v>
      </c>
      <c r="T73" s="2">
        <v>0.625</v>
      </c>
      <c r="V73">
        <v>200000</v>
      </c>
      <c r="Y73" t="s">
        <v>898</v>
      </c>
      <c r="Z73" t="s">
        <v>42</v>
      </c>
      <c r="AA73">
        <v>16037732</v>
      </c>
      <c r="AB73" t="s">
        <v>226</v>
      </c>
      <c r="AC73" t="s">
        <v>44</v>
      </c>
      <c r="AD73" t="s">
        <v>45</v>
      </c>
      <c r="AE73">
        <v>38.566884000000002</v>
      </c>
      <c r="AF73">
        <v>-90.313440999999997</v>
      </c>
      <c r="AG73" t="b">
        <v>0</v>
      </c>
    </row>
    <row r="74" spans="1:33" x14ac:dyDescent="0.15">
      <c r="A74" t="s">
        <v>33</v>
      </c>
      <c r="B74" t="s">
        <v>34</v>
      </c>
      <c r="C74" t="s">
        <v>901</v>
      </c>
      <c r="D74" t="s">
        <v>82</v>
      </c>
      <c r="E74" t="s">
        <v>37</v>
      </c>
      <c r="F74">
        <v>63123</v>
      </c>
      <c r="G74">
        <v>123900</v>
      </c>
      <c r="H74">
        <v>2</v>
      </c>
      <c r="I74">
        <v>1</v>
      </c>
      <c r="J74" t="s">
        <v>720</v>
      </c>
      <c r="L74">
        <v>7492</v>
      </c>
      <c r="M74">
        <v>1953</v>
      </c>
      <c r="N74">
        <v>1</v>
      </c>
      <c r="O74" t="s">
        <v>39</v>
      </c>
      <c r="P74">
        <v>25</v>
      </c>
      <c r="Q74" t="s">
        <v>40</v>
      </c>
      <c r="V74">
        <v>123900</v>
      </c>
      <c r="W74" s="1">
        <v>40745</v>
      </c>
      <c r="X74">
        <v>131000</v>
      </c>
      <c r="Y74" t="s">
        <v>902</v>
      </c>
      <c r="Z74" t="s">
        <v>42</v>
      </c>
      <c r="AA74">
        <v>16024451</v>
      </c>
      <c r="AB74" t="s">
        <v>332</v>
      </c>
      <c r="AC74" t="s">
        <v>44</v>
      </c>
      <c r="AD74" t="s">
        <v>45</v>
      </c>
      <c r="AE74">
        <v>38.537906999999997</v>
      </c>
      <c r="AF74">
        <v>-90.321584999999999</v>
      </c>
      <c r="AG74" t="b">
        <v>0</v>
      </c>
    </row>
    <row r="75" spans="1:33" x14ac:dyDescent="0.15">
      <c r="A75" t="s">
        <v>33</v>
      </c>
      <c r="B75" t="s">
        <v>34</v>
      </c>
      <c r="C75" t="s">
        <v>903</v>
      </c>
      <c r="D75" t="s">
        <v>82</v>
      </c>
      <c r="E75" t="s">
        <v>37</v>
      </c>
      <c r="F75">
        <v>63123</v>
      </c>
      <c r="G75">
        <v>109500</v>
      </c>
      <c r="H75">
        <v>3</v>
      </c>
      <c r="I75">
        <v>2</v>
      </c>
      <c r="J75" t="s">
        <v>716</v>
      </c>
      <c r="K75">
        <v>1370</v>
      </c>
      <c r="L75">
        <v>4008</v>
      </c>
      <c r="M75">
        <v>1927</v>
      </c>
      <c r="N75">
        <v>1</v>
      </c>
      <c r="P75">
        <v>25</v>
      </c>
      <c r="Q75" t="s">
        <v>40</v>
      </c>
      <c r="V75">
        <v>109500</v>
      </c>
      <c r="W75" s="1">
        <v>40707</v>
      </c>
      <c r="X75">
        <v>50000</v>
      </c>
      <c r="Y75" t="s">
        <v>904</v>
      </c>
      <c r="Z75" t="s">
        <v>42</v>
      </c>
      <c r="AA75">
        <v>16037844</v>
      </c>
      <c r="AB75" t="s">
        <v>737</v>
      </c>
      <c r="AC75" t="s">
        <v>44</v>
      </c>
      <c r="AD75" t="s">
        <v>45</v>
      </c>
      <c r="AE75">
        <v>38.56617</v>
      </c>
      <c r="AF75">
        <v>-90.307203000000001</v>
      </c>
      <c r="AG75" t="b">
        <v>0</v>
      </c>
    </row>
    <row r="76" spans="1:33" x14ac:dyDescent="0.15">
      <c r="A76" t="s">
        <v>33</v>
      </c>
      <c r="B76" t="s">
        <v>34</v>
      </c>
      <c r="C76" t="s">
        <v>905</v>
      </c>
      <c r="D76" t="s">
        <v>82</v>
      </c>
      <c r="E76" t="s">
        <v>37</v>
      </c>
      <c r="F76">
        <v>63123</v>
      </c>
      <c r="G76">
        <v>124900</v>
      </c>
      <c r="H76">
        <v>3</v>
      </c>
      <c r="I76">
        <v>1</v>
      </c>
      <c r="J76" t="s">
        <v>731</v>
      </c>
      <c r="K76">
        <v>936</v>
      </c>
      <c r="L76">
        <v>6970</v>
      </c>
      <c r="M76">
        <v>1906</v>
      </c>
      <c r="N76">
        <v>0</v>
      </c>
      <c r="P76">
        <v>25</v>
      </c>
      <c r="Q76" t="s">
        <v>40</v>
      </c>
      <c r="V76">
        <v>124900</v>
      </c>
      <c r="W76" s="1">
        <v>38663</v>
      </c>
      <c r="X76">
        <v>98000</v>
      </c>
      <c r="Y76" t="s">
        <v>906</v>
      </c>
      <c r="Z76" t="s">
        <v>42</v>
      </c>
      <c r="AA76">
        <v>16037607</v>
      </c>
      <c r="AB76" t="s">
        <v>737</v>
      </c>
      <c r="AC76" t="s">
        <v>44</v>
      </c>
      <c r="AD76" t="s">
        <v>45</v>
      </c>
      <c r="AE76">
        <v>38.561275999999999</v>
      </c>
      <c r="AF76">
        <v>-90.295139000000006</v>
      </c>
      <c r="AG76" t="b">
        <v>0</v>
      </c>
    </row>
    <row r="77" spans="1:33" x14ac:dyDescent="0.15">
      <c r="A77" t="s">
        <v>33</v>
      </c>
      <c r="B77" t="s">
        <v>34</v>
      </c>
      <c r="C77" t="s">
        <v>907</v>
      </c>
      <c r="D77" t="s">
        <v>82</v>
      </c>
      <c r="E77" t="s">
        <v>37</v>
      </c>
      <c r="F77">
        <v>63123</v>
      </c>
      <c r="G77">
        <v>139900</v>
      </c>
      <c r="H77">
        <v>3</v>
      </c>
      <c r="I77">
        <v>1</v>
      </c>
      <c r="J77" t="s">
        <v>720</v>
      </c>
      <c r="K77">
        <v>1102</v>
      </c>
      <c r="L77">
        <v>5663</v>
      </c>
      <c r="M77">
        <v>1963</v>
      </c>
      <c r="N77">
        <v>1</v>
      </c>
      <c r="O77" t="s">
        <v>39</v>
      </c>
      <c r="P77">
        <v>25</v>
      </c>
      <c r="Q77" t="s">
        <v>40</v>
      </c>
      <c r="V77">
        <v>139900</v>
      </c>
      <c r="Y77" t="s">
        <v>908</v>
      </c>
      <c r="Z77" t="s">
        <v>42</v>
      </c>
      <c r="AA77">
        <v>16037684</v>
      </c>
      <c r="AB77" t="s">
        <v>49</v>
      </c>
      <c r="AC77" t="s">
        <v>44</v>
      </c>
      <c r="AD77" t="s">
        <v>45</v>
      </c>
      <c r="AE77">
        <v>38.543728000000002</v>
      </c>
      <c r="AF77">
        <v>-90.315537000000006</v>
      </c>
      <c r="AG77" t="b">
        <v>0</v>
      </c>
    </row>
    <row r="78" spans="1:33" x14ac:dyDescent="0.15">
      <c r="A78" t="s">
        <v>33</v>
      </c>
      <c r="B78" t="s">
        <v>34</v>
      </c>
      <c r="C78" t="s">
        <v>909</v>
      </c>
      <c r="D78" t="s">
        <v>82</v>
      </c>
      <c r="E78" t="s">
        <v>37</v>
      </c>
      <c r="F78">
        <v>63123</v>
      </c>
      <c r="G78">
        <v>149475</v>
      </c>
      <c r="H78">
        <v>3</v>
      </c>
      <c r="I78">
        <v>2</v>
      </c>
      <c r="J78" t="s">
        <v>716</v>
      </c>
      <c r="K78">
        <v>988</v>
      </c>
      <c r="L78">
        <v>6578</v>
      </c>
      <c r="M78">
        <v>1977</v>
      </c>
      <c r="N78">
        <v>2</v>
      </c>
      <c r="O78" t="s">
        <v>39</v>
      </c>
      <c r="P78">
        <v>26</v>
      </c>
      <c r="Q78" t="s">
        <v>40</v>
      </c>
      <c r="U78" s="1">
        <v>42542</v>
      </c>
      <c r="V78">
        <v>152350</v>
      </c>
      <c r="Y78" t="s">
        <v>910</v>
      </c>
      <c r="Z78" t="s">
        <v>42</v>
      </c>
      <c r="AA78">
        <v>16035226</v>
      </c>
      <c r="AB78" t="s">
        <v>155</v>
      </c>
      <c r="AC78" t="s">
        <v>44</v>
      </c>
      <c r="AD78" t="s">
        <v>45</v>
      </c>
      <c r="AE78">
        <v>38.541333000000002</v>
      </c>
      <c r="AF78">
        <v>-90.309370700000002</v>
      </c>
      <c r="AG78" t="b">
        <v>0</v>
      </c>
    </row>
    <row r="79" spans="1:33" x14ac:dyDescent="0.15">
      <c r="A79" t="s">
        <v>33</v>
      </c>
      <c r="B79" t="s">
        <v>34</v>
      </c>
      <c r="C79" t="s">
        <v>911</v>
      </c>
      <c r="D79" t="s">
        <v>82</v>
      </c>
      <c r="E79" t="s">
        <v>37</v>
      </c>
      <c r="F79">
        <v>63123</v>
      </c>
      <c r="G79">
        <v>42000</v>
      </c>
      <c r="H79">
        <v>2</v>
      </c>
      <c r="I79">
        <v>2</v>
      </c>
      <c r="J79" t="s">
        <v>716</v>
      </c>
      <c r="K79">
        <v>980</v>
      </c>
      <c r="L79">
        <v>5401</v>
      </c>
      <c r="M79">
        <v>1909</v>
      </c>
      <c r="N79">
        <v>0</v>
      </c>
      <c r="P79">
        <v>28</v>
      </c>
      <c r="Q79" t="s">
        <v>40</v>
      </c>
      <c r="V79">
        <v>42000</v>
      </c>
      <c r="Y79" t="s">
        <v>912</v>
      </c>
      <c r="Z79" t="s">
        <v>42</v>
      </c>
      <c r="AA79">
        <v>16035524</v>
      </c>
      <c r="AB79" t="s">
        <v>913</v>
      </c>
      <c r="AC79" t="s">
        <v>44</v>
      </c>
      <c r="AD79" t="s">
        <v>45</v>
      </c>
      <c r="AE79">
        <v>38.558816999999998</v>
      </c>
      <c r="AF79">
        <v>-90.294967999999997</v>
      </c>
      <c r="AG79" t="b">
        <v>0</v>
      </c>
    </row>
    <row r="80" spans="1:33" x14ac:dyDescent="0.15">
      <c r="A80" t="s">
        <v>33</v>
      </c>
      <c r="B80" t="s">
        <v>34</v>
      </c>
      <c r="C80" t="s">
        <v>914</v>
      </c>
      <c r="D80" t="s">
        <v>82</v>
      </c>
      <c r="E80" t="s">
        <v>37</v>
      </c>
      <c r="F80">
        <v>63123</v>
      </c>
      <c r="G80">
        <v>109900</v>
      </c>
      <c r="H80">
        <v>2</v>
      </c>
      <c r="I80">
        <v>1</v>
      </c>
      <c r="J80" t="s">
        <v>731</v>
      </c>
      <c r="K80">
        <v>792</v>
      </c>
      <c r="L80">
        <v>4879</v>
      </c>
      <c r="M80">
        <v>1953</v>
      </c>
      <c r="N80">
        <v>1</v>
      </c>
      <c r="P80">
        <v>29</v>
      </c>
      <c r="Q80" t="s">
        <v>40</v>
      </c>
      <c r="U80" s="1">
        <v>42520</v>
      </c>
      <c r="V80">
        <v>112000</v>
      </c>
      <c r="W80" s="1">
        <v>41453</v>
      </c>
      <c r="X80">
        <v>57000</v>
      </c>
      <c r="Y80" t="s">
        <v>915</v>
      </c>
      <c r="Z80" t="s">
        <v>42</v>
      </c>
      <c r="AA80">
        <v>16036795</v>
      </c>
      <c r="AB80" t="s">
        <v>916</v>
      </c>
      <c r="AC80" t="s">
        <v>44</v>
      </c>
      <c r="AD80" t="s">
        <v>45</v>
      </c>
      <c r="AE80">
        <v>38.554205099999997</v>
      </c>
      <c r="AF80">
        <v>-90.278017899999995</v>
      </c>
      <c r="AG80" t="b">
        <v>0</v>
      </c>
    </row>
    <row r="81" spans="1:33" x14ac:dyDescent="0.15">
      <c r="A81" t="s">
        <v>33</v>
      </c>
      <c r="B81" t="s">
        <v>34</v>
      </c>
      <c r="C81" t="s">
        <v>917</v>
      </c>
      <c r="D81" t="s">
        <v>82</v>
      </c>
      <c r="E81" t="s">
        <v>37</v>
      </c>
      <c r="F81">
        <v>63123</v>
      </c>
      <c r="G81">
        <v>38900</v>
      </c>
      <c r="H81">
        <v>2</v>
      </c>
      <c r="I81">
        <v>1</v>
      </c>
      <c r="J81" t="s">
        <v>716</v>
      </c>
      <c r="K81">
        <v>1219</v>
      </c>
      <c r="L81">
        <v>3615</v>
      </c>
      <c r="M81">
        <v>1921</v>
      </c>
      <c r="N81">
        <v>0</v>
      </c>
      <c r="P81">
        <v>30</v>
      </c>
      <c r="Q81" t="s">
        <v>40</v>
      </c>
      <c r="V81">
        <v>38900</v>
      </c>
      <c r="Y81" t="s">
        <v>918</v>
      </c>
      <c r="Z81" t="s">
        <v>42</v>
      </c>
      <c r="AA81">
        <v>16036649</v>
      </c>
      <c r="AB81" t="s">
        <v>352</v>
      </c>
      <c r="AC81" t="s">
        <v>44</v>
      </c>
      <c r="AD81" t="s">
        <v>45</v>
      </c>
      <c r="AE81">
        <v>38.559950200000003</v>
      </c>
      <c r="AF81">
        <v>-90.294826200000003</v>
      </c>
      <c r="AG81" t="b">
        <v>0</v>
      </c>
    </row>
    <row r="82" spans="1:33" x14ac:dyDescent="0.15">
      <c r="A82" t="s">
        <v>33</v>
      </c>
      <c r="B82" t="s">
        <v>34</v>
      </c>
      <c r="C82" t="s">
        <v>919</v>
      </c>
      <c r="D82" t="s">
        <v>82</v>
      </c>
      <c r="E82" t="s">
        <v>37</v>
      </c>
      <c r="F82">
        <v>63123</v>
      </c>
      <c r="G82">
        <v>143900</v>
      </c>
      <c r="H82">
        <v>3</v>
      </c>
      <c r="I82">
        <v>1</v>
      </c>
      <c r="J82" t="s">
        <v>716</v>
      </c>
      <c r="K82">
        <v>1102</v>
      </c>
      <c r="L82">
        <v>6403</v>
      </c>
      <c r="M82">
        <v>1964</v>
      </c>
      <c r="N82">
        <v>0</v>
      </c>
      <c r="P82">
        <v>30</v>
      </c>
      <c r="Q82" t="s">
        <v>40</v>
      </c>
      <c r="R82" s="1">
        <v>42547</v>
      </c>
      <c r="S82" s="2">
        <v>0.54166666666666663</v>
      </c>
      <c r="T82" s="2">
        <v>0.625</v>
      </c>
      <c r="U82" s="1">
        <v>42522</v>
      </c>
      <c r="V82">
        <v>147500</v>
      </c>
      <c r="Y82" t="s">
        <v>920</v>
      </c>
      <c r="Z82" t="s">
        <v>42</v>
      </c>
      <c r="AA82">
        <v>16036628</v>
      </c>
      <c r="AB82" t="s">
        <v>52</v>
      </c>
      <c r="AC82" t="s">
        <v>44</v>
      </c>
      <c r="AD82" t="s">
        <v>45</v>
      </c>
      <c r="AE82">
        <v>38.542971999999999</v>
      </c>
      <c r="AF82">
        <v>-90.313817999999998</v>
      </c>
      <c r="AG82" t="b">
        <v>0</v>
      </c>
    </row>
    <row r="83" spans="1:33" x14ac:dyDescent="0.15">
      <c r="A83" t="s">
        <v>33</v>
      </c>
      <c r="B83" t="s">
        <v>34</v>
      </c>
      <c r="C83" t="s">
        <v>921</v>
      </c>
      <c r="D83" t="s">
        <v>82</v>
      </c>
      <c r="E83" t="s">
        <v>37</v>
      </c>
      <c r="F83">
        <v>63123</v>
      </c>
      <c r="G83">
        <v>97000</v>
      </c>
      <c r="H83">
        <v>2</v>
      </c>
      <c r="I83">
        <v>1</v>
      </c>
      <c r="J83" t="s">
        <v>720</v>
      </c>
      <c r="K83">
        <v>768</v>
      </c>
      <c r="L83">
        <v>6534</v>
      </c>
      <c r="M83">
        <v>1940</v>
      </c>
      <c r="N83">
        <v>0</v>
      </c>
      <c r="P83">
        <v>31</v>
      </c>
      <c r="Q83" t="s">
        <v>40</v>
      </c>
      <c r="U83" s="1">
        <v>42531</v>
      </c>
      <c r="V83">
        <v>102000</v>
      </c>
      <c r="W83" s="1">
        <v>39029</v>
      </c>
      <c r="X83">
        <v>94000</v>
      </c>
      <c r="Y83" t="s">
        <v>922</v>
      </c>
      <c r="Z83" t="s">
        <v>42</v>
      </c>
      <c r="AA83">
        <v>16036145</v>
      </c>
      <c r="AB83" t="s">
        <v>49</v>
      </c>
      <c r="AC83" t="s">
        <v>44</v>
      </c>
      <c r="AD83" t="s">
        <v>45</v>
      </c>
      <c r="AE83">
        <v>38.565122000000002</v>
      </c>
      <c r="AF83">
        <v>-90.314363</v>
      </c>
      <c r="AG83" t="b">
        <v>0</v>
      </c>
    </row>
    <row r="84" spans="1:33" x14ac:dyDescent="0.15">
      <c r="A84" t="s">
        <v>33</v>
      </c>
      <c r="B84" t="s">
        <v>34</v>
      </c>
      <c r="C84" t="s">
        <v>925</v>
      </c>
      <c r="D84" t="s">
        <v>82</v>
      </c>
      <c r="E84" t="s">
        <v>37</v>
      </c>
      <c r="F84">
        <v>63123</v>
      </c>
      <c r="G84">
        <v>229900</v>
      </c>
      <c r="H84">
        <v>4</v>
      </c>
      <c r="I84">
        <v>3</v>
      </c>
      <c r="J84" t="s">
        <v>720</v>
      </c>
      <c r="K84">
        <v>1944</v>
      </c>
      <c r="L84">
        <v>18295</v>
      </c>
      <c r="M84">
        <v>1946</v>
      </c>
      <c r="N84">
        <v>2</v>
      </c>
      <c r="O84" t="s">
        <v>39</v>
      </c>
      <c r="P84">
        <v>36</v>
      </c>
      <c r="Q84" t="s">
        <v>40</v>
      </c>
      <c r="U84" s="1">
        <v>42531</v>
      </c>
      <c r="V84">
        <v>235000</v>
      </c>
      <c r="Y84" t="s">
        <v>926</v>
      </c>
      <c r="Z84" t="s">
        <v>42</v>
      </c>
      <c r="AA84">
        <v>16035036</v>
      </c>
      <c r="AB84" t="s">
        <v>102</v>
      </c>
      <c r="AC84" t="s">
        <v>44</v>
      </c>
      <c r="AD84" t="s">
        <v>45</v>
      </c>
      <c r="AE84">
        <v>38.566706000000003</v>
      </c>
      <c r="AF84">
        <v>-90.315207000000001</v>
      </c>
      <c r="AG84" t="b">
        <v>0</v>
      </c>
    </row>
    <row r="85" spans="1:33" x14ac:dyDescent="0.15">
      <c r="A85" t="s">
        <v>33</v>
      </c>
      <c r="B85" t="s">
        <v>34</v>
      </c>
      <c r="C85" t="s">
        <v>927</v>
      </c>
      <c r="D85" t="s">
        <v>82</v>
      </c>
      <c r="E85" t="s">
        <v>37</v>
      </c>
      <c r="F85">
        <v>63123</v>
      </c>
      <c r="G85">
        <v>279000</v>
      </c>
      <c r="H85">
        <v>4</v>
      </c>
      <c r="I85">
        <v>3</v>
      </c>
      <c r="J85" t="s">
        <v>765</v>
      </c>
      <c r="K85">
        <v>2200</v>
      </c>
      <c r="L85">
        <v>7841</v>
      </c>
      <c r="M85">
        <v>1991</v>
      </c>
      <c r="N85">
        <v>2</v>
      </c>
      <c r="O85" t="s">
        <v>39</v>
      </c>
      <c r="P85">
        <v>36</v>
      </c>
      <c r="Q85" t="s">
        <v>40</v>
      </c>
      <c r="V85">
        <v>279000</v>
      </c>
      <c r="Y85" t="s">
        <v>928</v>
      </c>
      <c r="Z85" t="s">
        <v>42</v>
      </c>
      <c r="AA85">
        <v>16034057</v>
      </c>
      <c r="AB85" t="s">
        <v>432</v>
      </c>
      <c r="AC85" t="s">
        <v>44</v>
      </c>
      <c r="AD85" t="s">
        <v>45</v>
      </c>
      <c r="AE85">
        <v>38.534134000000002</v>
      </c>
      <c r="AF85">
        <v>-90.335227000000003</v>
      </c>
      <c r="AG85" t="b">
        <v>0</v>
      </c>
    </row>
    <row r="86" spans="1:33" x14ac:dyDescent="0.15">
      <c r="A86" t="s">
        <v>33</v>
      </c>
      <c r="B86" t="s">
        <v>34</v>
      </c>
      <c r="C86" t="s">
        <v>929</v>
      </c>
      <c r="D86" t="s">
        <v>82</v>
      </c>
      <c r="E86" t="s">
        <v>37</v>
      </c>
      <c r="F86">
        <v>63123</v>
      </c>
      <c r="G86">
        <v>240000</v>
      </c>
      <c r="H86">
        <v>4</v>
      </c>
      <c r="I86">
        <v>3</v>
      </c>
      <c r="J86" t="s">
        <v>720</v>
      </c>
      <c r="K86">
        <v>2165</v>
      </c>
      <c r="L86">
        <v>16335</v>
      </c>
      <c r="M86">
        <v>1940</v>
      </c>
      <c r="N86">
        <v>2</v>
      </c>
      <c r="O86" t="s">
        <v>39</v>
      </c>
      <c r="P86">
        <v>37</v>
      </c>
      <c r="Q86" t="s">
        <v>40</v>
      </c>
      <c r="U86" s="1">
        <v>42538</v>
      </c>
      <c r="V86">
        <v>245000</v>
      </c>
      <c r="W86" s="1">
        <v>41156</v>
      </c>
      <c r="X86">
        <v>199000</v>
      </c>
      <c r="Y86" t="s">
        <v>930</v>
      </c>
      <c r="Z86" t="s">
        <v>42</v>
      </c>
      <c r="AA86">
        <v>16034025</v>
      </c>
      <c r="AB86" t="s">
        <v>226</v>
      </c>
      <c r="AC86" t="s">
        <v>44</v>
      </c>
      <c r="AD86" t="s">
        <v>45</v>
      </c>
      <c r="AE86">
        <v>38.540762000000001</v>
      </c>
      <c r="AF86">
        <v>-90.330382</v>
      </c>
      <c r="AG86" t="b">
        <v>0</v>
      </c>
    </row>
    <row r="87" spans="1:33" x14ac:dyDescent="0.15">
      <c r="A87" t="s">
        <v>33</v>
      </c>
      <c r="B87" t="s">
        <v>34</v>
      </c>
      <c r="C87" t="s">
        <v>931</v>
      </c>
      <c r="D87" t="s">
        <v>82</v>
      </c>
      <c r="E87" t="s">
        <v>37</v>
      </c>
      <c r="F87">
        <v>63123</v>
      </c>
      <c r="G87">
        <v>214500</v>
      </c>
      <c r="H87">
        <v>3</v>
      </c>
      <c r="I87">
        <v>3</v>
      </c>
      <c r="J87" t="s">
        <v>726</v>
      </c>
      <c r="K87">
        <v>1361</v>
      </c>
      <c r="L87">
        <v>8233</v>
      </c>
      <c r="M87">
        <v>1961</v>
      </c>
      <c r="N87">
        <v>2</v>
      </c>
      <c r="O87" t="s">
        <v>39</v>
      </c>
      <c r="P87">
        <v>37</v>
      </c>
      <c r="Q87" t="s">
        <v>40</v>
      </c>
      <c r="R87" s="1">
        <v>42547</v>
      </c>
      <c r="S87" s="2">
        <v>0.54166666666666663</v>
      </c>
      <c r="T87" s="2">
        <v>0.625</v>
      </c>
      <c r="U87" s="1">
        <v>42543</v>
      </c>
      <c r="V87">
        <v>219900</v>
      </c>
      <c r="Y87" t="s">
        <v>932</v>
      </c>
      <c r="Z87" t="s">
        <v>42</v>
      </c>
      <c r="AA87">
        <v>16034119</v>
      </c>
      <c r="AB87" t="s">
        <v>878</v>
      </c>
      <c r="AC87" t="s">
        <v>44</v>
      </c>
      <c r="AD87" t="s">
        <v>45</v>
      </c>
      <c r="AE87">
        <v>38.543396999999999</v>
      </c>
      <c r="AF87">
        <v>-90.357449000000003</v>
      </c>
      <c r="AG87" t="b">
        <v>0</v>
      </c>
    </row>
    <row r="88" spans="1:33" x14ac:dyDescent="0.15">
      <c r="A88" t="s">
        <v>33</v>
      </c>
      <c r="B88" t="s">
        <v>34</v>
      </c>
      <c r="C88" t="s">
        <v>933</v>
      </c>
      <c r="D88" t="s">
        <v>720</v>
      </c>
      <c r="E88" t="s">
        <v>37</v>
      </c>
      <c r="F88">
        <v>63123</v>
      </c>
      <c r="G88">
        <v>134900</v>
      </c>
      <c r="H88">
        <v>4</v>
      </c>
      <c r="I88">
        <v>1</v>
      </c>
      <c r="J88" t="s">
        <v>720</v>
      </c>
      <c r="K88">
        <v>1370</v>
      </c>
      <c r="L88">
        <v>6882</v>
      </c>
      <c r="M88">
        <v>1939</v>
      </c>
      <c r="N88">
        <v>0</v>
      </c>
      <c r="P88">
        <v>37</v>
      </c>
      <c r="Q88" t="s">
        <v>40</v>
      </c>
      <c r="V88">
        <v>134900</v>
      </c>
      <c r="W88" s="1">
        <v>38737</v>
      </c>
      <c r="X88">
        <v>94000</v>
      </c>
      <c r="Y88" t="s">
        <v>934</v>
      </c>
      <c r="Z88" t="s">
        <v>42</v>
      </c>
      <c r="AA88">
        <v>16034910</v>
      </c>
      <c r="AB88" t="s">
        <v>49</v>
      </c>
      <c r="AC88" t="s">
        <v>44</v>
      </c>
      <c r="AD88" t="s">
        <v>45</v>
      </c>
      <c r="AE88">
        <v>38.556655900000003</v>
      </c>
      <c r="AF88">
        <v>-90.322211899999999</v>
      </c>
      <c r="AG88" t="b">
        <v>0</v>
      </c>
    </row>
    <row r="89" spans="1:33" x14ac:dyDescent="0.15">
      <c r="A89" t="s">
        <v>33</v>
      </c>
      <c r="B89" t="s">
        <v>34</v>
      </c>
      <c r="C89" t="s">
        <v>939</v>
      </c>
      <c r="D89" t="s">
        <v>82</v>
      </c>
      <c r="E89" t="s">
        <v>37</v>
      </c>
      <c r="F89">
        <v>63123</v>
      </c>
      <c r="G89">
        <v>125000</v>
      </c>
      <c r="H89">
        <v>2</v>
      </c>
      <c r="I89">
        <v>1</v>
      </c>
      <c r="J89" t="s">
        <v>720</v>
      </c>
      <c r="K89">
        <v>864</v>
      </c>
      <c r="L89">
        <v>6621</v>
      </c>
      <c r="M89">
        <v>1952</v>
      </c>
      <c r="N89">
        <v>1</v>
      </c>
      <c r="O89" t="s">
        <v>39</v>
      </c>
      <c r="P89">
        <v>41</v>
      </c>
      <c r="Q89" t="s">
        <v>40</v>
      </c>
      <c r="U89" s="1">
        <v>42528</v>
      </c>
      <c r="V89">
        <v>128900</v>
      </c>
      <c r="W89" s="1">
        <v>42452</v>
      </c>
      <c r="X89">
        <v>72500</v>
      </c>
      <c r="Y89" t="s">
        <v>940</v>
      </c>
      <c r="Z89" t="s">
        <v>42</v>
      </c>
      <c r="AA89">
        <v>16033530</v>
      </c>
      <c r="AB89" t="s">
        <v>941</v>
      </c>
      <c r="AC89" t="s">
        <v>44</v>
      </c>
      <c r="AD89" t="s">
        <v>45</v>
      </c>
      <c r="AE89">
        <v>38.536538999999998</v>
      </c>
      <c r="AF89">
        <v>-90.321749999999994</v>
      </c>
      <c r="AG89" t="b">
        <v>0</v>
      </c>
    </row>
    <row r="90" spans="1:33" x14ac:dyDescent="0.15">
      <c r="A90" t="s">
        <v>33</v>
      </c>
      <c r="B90" t="s">
        <v>34</v>
      </c>
      <c r="C90" t="s">
        <v>942</v>
      </c>
      <c r="D90" t="s">
        <v>82</v>
      </c>
      <c r="E90" t="s">
        <v>37</v>
      </c>
      <c r="F90">
        <v>63123</v>
      </c>
      <c r="G90">
        <v>115000</v>
      </c>
      <c r="H90">
        <v>2</v>
      </c>
      <c r="I90">
        <v>1</v>
      </c>
      <c r="J90" t="s">
        <v>716</v>
      </c>
      <c r="L90">
        <v>3615</v>
      </c>
      <c r="M90">
        <v>1928</v>
      </c>
      <c r="N90">
        <v>2</v>
      </c>
      <c r="O90" t="s">
        <v>39</v>
      </c>
      <c r="P90">
        <v>43</v>
      </c>
      <c r="Q90" t="s">
        <v>40</v>
      </c>
      <c r="V90">
        <v>115000</v>
      </c>
      <c r="W90" s="1">
        <v>38952</v>
      </c>
      <c r="X90">
        <v>72000</v>
      </c>
      <c r="Y90" t="s">
        <v>943</v>
      </c>
      <c r="Z90" t="s">
        <v>42</v>
      </c>
      <c r="AA90">
        <v>16032104</v>
      </c>
      <c r="AB90" t="s">
        <v>387</v>
      </c>
      <c r="AC90" t="s">
        <v>44</v>
      </c>
      <c r="AD90" t="s">
        <v>45</v>
      </c>
      <c r="AE90">
        <v>38.5607337</v>
      </c>
      <c r="AF90">
        <v>-90.296672799999996</v>
      </c>
      <c r="AG90" t="b">
        <v>0</v>
      </c>
    </row>
    <row r="91" spans="1:33" x14ac:dyDescent="0.15">
      <c r="A91" t="s">
        <v>33</v>
      </c>
      <c r="B91" t="s">
        <v>34</v>
      </c>
      <c r="C91" t="s">
        <v>944</v>
      </c>
      <c r="D91" t="s">
        <v>82</v>
      </c>
      <c r="E91" t="s">
        <v>37</v>
      </c>
      <c r="F91">
        <v>63123</v>
      </c>
      <c r="G91">
        <v>142000</v>
      </c>
      <c r="H91">
        <v>2</v>
      </c>
      <c r="I91">
        <v>2</v>
      </c>
      <c r="J91" t="s">
        <v>720</v>
      </c>
      <c r="L91">
        <v>6490</v>
      </c>
      <c r="M91">
        <v>1943</v>
      </c>
      <c r="N91">
        <v>1</v>
      </c>
      <c r="O91" t="s">
        <v>39</v>
      </c>
      <c r="P91">
        <v>43</v>
      </c>
      <c r="Q91" t="s">
        <v>40</v>
      </c>
      <c r="V91">
        <v>142000</v>
      </c>
      <c r="W91" s="1">
        <v>41992</v>
      </c>
      <c r="X91">
        <v>126000</v>
      </c>
      <c r="Y91" t="s">
        <v>945</v>
      </c>
      <c r="Z91" t="s">
        <v>42</v>
      </c>
      <c r="AA91">
        <v>16033256</v>
      </c>
      <c r="AB91" t="s">
        <v>233</v>
      </c>
      <c r="AC91" t="s">
        <v>44</v>
      </c>
      <c r="AD91" t="s">
        <v>45</v>
      </c>
      <c r="AE91">
        <v>38.581719</v>
      </c>
      <c r="AF91">
        <v>-90.317430000000002</v>
      </c>
      <c r="AG91" t="b">
        <v>0</v>
      </c>
    </row>
    <row r="92" spans="1:33" x14ac:dyDescent="0.15">
      <c r="A92" t="s">
        <v>33</v>
      </c>
      <c r="B92" t="s">
        <v>34</v>
      </c>
      <c r="C92" t="s">
        <v>946</v>
      </c>
      <c r="D92" t="s">
        <v>82</v>
      </c>
      <c r="E92" t="s">
        <v>37</v>
      </c>
      <c r="F92">
        <v>63123</v>
      </c>
      <c r="G92">
        <v>129900</v>
      </c>
      <c r="H92">
        <v>3</v>
      </c>
      <c r="I92">
        <v>2</v>
      </c>
      <c r="J92" t="s">
        <v>765</v>
      </c>
      <c r="K92">
        <v>915</v>
      </c>
      <c r="L92">
        <v>10629</v>
      </c>
      <c r="M92">
        <v>1956</v>
      </c>
      <c r="N92">
        <v>1</v>
      </c>
      <c r="O92" t="s">
        <v>39</v>
      </c>
      <c r="P92">
        <v>44</v>
      </c>
      <c r="Q92" t="s">
        <v>40</v>
      </c>
      <c r="V92">
        <v>129900</v>
      </c>
      <c r="Y92" t="s">
        <v>947</v>
      </c>
      <c r="Z92" t="s">
        <v>42</v>
      </c>
      <c r="AA92">
        <v>16032972</v>
      </c>
      <c r="AB92" t="s">
        <v>948</v>
      </c>
      <c r="AC92" t="s">
        <v>44</v>
      </c>
      <c r="AD92" t="s">
        <v>45</v>
      </c>
      <c r="AE92">
        <v>38.535285999999999</v>
      </c>
      <c r="AF92">
        <v>-90.315720999999996</v>
      </c>
      <c r="AG92" t="b">
        <v>0</v>
      </c>
    </row>
    <row r="93" spans="1:33" x14ac:dyDescent="0.15">
      <c r="A93" t="s">
        <v>33</v>
      </c>
      <c r="B93" t="s">
        <v>34</v>
      </c>
      <c r="C93" t="s">
        <v>952</v>
      </c>
      <c r="D93" t="s">
        <v>82</v>
      </c>
      <c r="E93" t="s">
        <v>37</v>
      </c>
      <c r="F93">
        <v>63123</v>
      </c>
      <c r="G93">
        <v>219900</v>
      </c>
      <c r="H93">
        <v>3</v>
      </c>
      <c r="I93">
        <v>2</v>
      </c>
      <c r="J93" t="s">
        <v>726</v>
      </c>
      <c r="K93">
        <v>1608</v>
      </c>
      <c r="L93">
        <v>7492</v>
      </c>
      <c r="M93">
        <v>1969</v>
      </c>
      <c r="N93">
        <v>2</v>
      </c>
      <c r="O93" t="s">
        <v>39</v>
      </c>
      <c r="P93">
        <v>44</v>
      </c>
      <c r="Q93" t="s">
        <v>40</v>
      </c>
      <c r="U93" s="1">
        <v>42516</v>
      </c>
      <c r="V93">
        <v>224900</v>
      </c>
      <c r="Y93" t="s">
        <v>953</v>
      </c>
      <c r="Z93" t="s">
        <v>42</v>
      </c>
      <c r="AA93">
        <v>16032599</v>
      </c>
      <c r="AB93" t="s">
        <v>52</v>
      </c>
      <c r="AC93" t="s">
        <v>44</v>
      </c>
      <c r="AD93" t="s">
        <v>45</v>
      </c>
      <c r="AE93">
        <v>38.542605000000002</v>
      </c>
      <c r="AF93">
        <v>-90.352602000000005</v>
      </c>
      <c r="AG93" t="b">
        <v>0</v>
      </c>
    </row>
    <row r="94" spans="1:33" x14ac:dyDescent="0.15">
      <c r="A94" t="s">
        <v>33</v>
      </c>
      <c r="B94" t="s">
        <v>34</v>
      </c>
      <c r="C94" t="s">
        <v>954</v>
      </c>
      <c r="D94" t="s">
        <v>82</v>
      </c>
      <c r="E94" t="s">
        <v>37</v>
      </c>
      <c r="F94">
        <v>63123</v>
      </c>
      <c r="G94">
        <v>265000</v>
      </c>
      <c r="H94">
        <v>5</v>
      </c>
      <c r="I94">
        <v>4</v>
      </c>
      <c r="J94" t="s">
        <v>765</v>
      </c>
      <c r="K94">
        <v>2154</v>
      </c>
      <c r="L94">
        <v>13068</v>
      </c>
      <c r="M94">
        <v>1993</v>
      </c>
      <c r="N94">
        <v>2</v>
      </c>
      <c r="O94" t="s">
        <v>39</v>
      </c>
      <c r="P94">
        <v>45</v>
      </c>
      <c r="Q94" t="s">
        <v>40</v>
      </c>
      <c r="V94">
        <v>265000</v>
      </c>
      <c r="Y94" t="s">
        <v>955</v>
      </c>
      <c r="Z94" t="s">
        <v>42</v>
      </c>
      <c r="AA94">
        <v>16032423</v>
      </c>
      <c r="AB94" t="s">
        <v>52</v>
      </c>
      <c r="AC94" t="s">
        <v>44</v>
      </c>
      <c r="AD94" t="s">
        <v>45</v>
      </c>
      <c r="AE94">
        <v>38.519801000000001</v>
      </c>
      <c r="AF94">
        <v>-90.335823000000005</v>
      </c>
      <c r="AG94" t="b">
        <v>0</v>
      </c>
    </row>
    <row r="95" spans="1:33" x14ac:dyDescent="0.15">
      <c r="A95" t="s">
        <v>33</v>
      </c>
      <c r="B95" t="s">
        <v>34</v>
      </c>
      <c r="C95" t="s">
        <v>342</v>
      </c>
      <c r="D95" t="s">
        <v>82</v>
      </c>
      <c r="E95" t="s">
        <v>37</v>
      </c>
      <c r="F95">
        <v>63123</v>
      </c>
      <c r="G95">
        <v>85500</v>
      </c>
      <c r="H95">
        <v>3</v>
      </c>
      <c r="I95">
        <v>2</v>
      </c>
      <c r="J95" t="s">
        <v>343</v>
      </c>
      <c r="K95">
        <v>1780</v>
      </c>
      <c r="L95">
        <v>6752</v>
      </c>
      <c r="M95">
        <v>1947</v>
      </c>
      <c r="N95">
        <v>0</v>
      </c>
      <c r="P95">
        <v>46</v>
      </c>
      <c r="Q95" t="s">
        <v>40</v>
      </c>
      <c r="U95" s="1">
        <v>42521</v>
      </c>
      <c r="V95">
        <v>90000</v>
      </c>
      <c r="Y95" t="s">
        <v>956</v>
      </c>
      <c r="Z95" t="s">
        <v>42</v>
      </c>
      <c r="AA95">
        <v>16031067</v>
      </c>
      <c r="AB95" t="s">
        <v>957</v>
      </c>
      <c r="AC95" t="s">
        <v>44</v>
      </c>
      <c r="AD95" t="s">
        <v>45</v>
      </c>
      <c r="AG95" t="b">
        <v>0</v>
      </c>
    </row>
    <row r="96" spans="1:33" x14ac:dyDescent="0.15">
      <c r="A96" t="s">
        <v>33</v>
      </c>
      <c r="B96" t="s">
        <v>34</v>
      </c>
      <c r="C96" t="s">
        <v>958</v>
      </c>
      <c r="D96" t="s">
        <v>82</v>
      </c>
      <c r="E96" t="s">
        <v>37</v>
      </c>
      <c r="F96">
        <v>63123</v>
      </c>
      <c r="G96">
        <v>132900</v>
      </c>
      <c r="H96">
        <v>2</v>
      </c>
      <c r="I96">
        <v>1</v>
      </c>
      <c r="J96" t="s">
        <v>731</v>
      </c>
      <c r="K96">
        <v>989</v>
      </c>
      <c r="L96">
        <v>5271</v>
      </c>
      <c r="M96">
        <v>1950</v>
      </c>
      <c r="N96">
        <v>1</v>
      </c>
      <c r="P96">
        <v>50</v>
      </c>
      <c r="Q96" t="s">
        <v>40</v>
      </c>
      <c r="U96" s="1">
        <v>42544</v>
      </c>
      <c r="V96">
        <v>139900</v>
      </c>
      <c r="W96" s="1">
        <v>42429</v>
      </c>
      <c r="X96">
        <v>73000</v>
      </c>
      <c r="Y96" t="s">
        <v>959</v>
      </c>
      <c r="Z96" t="s">
        <v>42</v>
      </c>
      <c r="AA96">
        <v>16031284</v>
      </c>
      <c r="AB96" t="s">
        <v>960</v>
      </c>
      <c r="AC96" t="s">
        <v>44</v>
      </c>
      <c r="AD96" t="s">
        <v>45</v>
      </c>
      <c r="AE96">
        <v>38.559342000000001</v>
      </c>
      <c r="AF96">
        <v>-90.284976999999998</v>
      </c>
      <c r="AG96" t="b">
        <v>0</v>
      </c>
    </row>
    <row r="97" spans="1:33" x14ac:dyDescent="0.15">
      <c r="A97" t="s">
        <v>33</v>
      </c>
      <c r="B97" t="s">
        <v>34</v>
      </c>
      <c r="C97" t="s">
        <v>961</v>
      </c>
      <c r="D97" t="s">
        <v>82</v>
      </c>
      <c r="E97" t="s">
        <v>37</v>
      </c>
      <c r="F97">
        <v>63123</v>
      </c>
      <c r="G97">
        <v>116900</v>
      </c>
      <c r="H97">
        <v>2</v>
      </c>
      <c r="I97">
        <v>2</v>
      </c>
      <c r="J97" t="s">
        <v>731</v>
      </c>
      <c r="K97">
        <v>1017</v>
      </c>
      <c r="L97">
        <v>5053</v>
      </c>
      <c r="M97">
        <v>1964</v>
      </c>
      <c r="N97">
        <v>0</v>
      </c>
      <c r="P97">
        <v>50</v>
      </c>
      <c r="Q97" t="s">
        <v>40</v>
      </c>
      <c r="U97" s="1">
        <v>42529</v>
      </c>
      <c r="V97">
        <v>119900</v>
      </c>
      <c r="W97" s="1">
        <v>41978</v>
      </c>
      <c r="X97">
        <v>105000</v>
      </c>
      <c r="Y97" t="s">
        <v>962</v>
      </c>
      <c r="Z97" t="s">
        <v>42</v>
      </c>
      <c r="AA97">
        <v>16031021</v>
      </c>
      <c r="AB97" t="s">
        <v>49</v>
      </c>
      <c r="AC97" t="s">
        <v>44</v>
      </c>
      <c r="AD97" t="s">
        <v>45</v>
      </c>
      <c r="AE97">
        <v>38.553749600000003</v>
      </c>
      <c r="AF97">
        <v>-90.276638300000002</v>
      </c>
      <c r="AG97" t="b">
        <v>0</v>
      </c>
    </row>
    <row r="98" spans="1:33" x14ac:dyDescent="0.15">
      <c r="A98" t="s">
        <v>33</v>
      </c>
      <c r="B98" t="s">
        <v>34</v>
      </c>
      <c r="C98" t="s">
        <v>963</v>
      </c>
      <c r="D98" t="s">
        <v>82</v>
      </c>
      <c r="E98" t="s">
        <v>37</v>
      </c>
      <c r="F98">
        <v>63123</v>
      </c>
      <c r="G98">
        <v>55900</v>
      </c>
      <c r="H98">
        <v>1</v>
      </c>
      <c r="I98">
        <v>1</v>
      </c>
      <c r="J98" t="s">
        <v>716</v>
      </c>
      <c r="K98">
        <v>848</v>
      </c>
      <c r="L98">
        <v>7187</v>
      </c>
      <c r="M98">
        <v>1917</v>
      </c>
      <c r="N98">
        <v>0</v>
      </c>
      <c r="P98">
        <v>50</v>
      </c>
      <c r="Q98" t="s">
        <v>40</v>
      </c>
      <c r="V98">
        <v>55900</v>
      </c>
      <c r="W98" s="1">
        <v>42299</v>
      </c>
      <c r="X98">
        <v>31137</v>
      </c>
      <c r="Y98" t="s">
        <v>964</v>
      </c>
      <c r="Z98" t="s">
        <v>42</v>
      </c>
      <c r="AA98">
        <v>16031232</v>
      </c>
      <c r="AB98" t="s">
        <v>282</v>
      </c>
      <c r="AC98" t="s">
        <v>44</v>
      </c>
      <c r="AD98" t="s">
        <v>45</v>
      </c>
      <c r="AE98">
        <v>38.560515100000003</v>
      </c>
      <c r="AF98">
        <v>-90.308278799999997</v>
      </c>
      <c r="AG98" t="b">
        <v>0</v>
      </c>
    </row>
    <row r="99" spans="1:33" x14ac:dyDescent="0.15">
      <c r="A99" t="s">
        <v>33</v>
      </c>
      <c r="B99" t="s">
        <v>34</v>
      </c>
      <c r="C99" t="s">
        <v>967</v>
      </c>
      <c r="D99" t="s">
        <v>82</v>
      </c>
      <c r="E99" t="s">
        <v>37</v>
      </c>
      <c r="F99">
        <v>63123</v>
      </c>
      <c r="G99">
        <v>104900</v>
      </c>
      <c r="H99">
        <v>2</v>
      </c>
      <c r="I99">
        <v>1</v>
      </c>
      <c r="J99" t="s">
        <v>720</v>
      </c>
      <c r="K99">
        <v>864</v>
      </c>
      <c r="L99">
        <v>6098</v>
      </c>
      <c r="N99">
        <v>0</v>
      </c>
      <c r="P99">
        <v>53</v>
      </c>
      <c r="Q99" t="s">
        <v>40</v>
      </c>
      <c r="U99" s="1">
        <v>42500</v>
      </c>
      <c r="V99">
        <v>109900</v>
      </c>
      <c r="W99" s="1">
        <v>38581</v>
      </c>
      <c r="X99">
        <v>125500</v>
      </c>
      <c r="Y99" t="s">
        <v>968</v>
      </c>
      <c r="Z99" t="s">
        <v>42</v>
      </c>
      <c r="AA99">
        <v>16029696</v>
      </c>
      <c r="AB99" t="s">
        <v>795</v>
      </c>
      <c r="AC99" t="s">
        <v>44</v>
      </c>
      <c r="AD99" t="s">
        <v>45</v>
      </c>
      <c r="AE99">
        <v>38.555011999999998</v>
      </c>
      <c r="AF99">
        <v>-90.321976000000006</v>
      </c>
      <c r="AG99" t="b">
        <v>0</v>
      </c>
    </row>
    <row r="100" spans="1:33" x14ac:dyDescent="0.15">
      <c r="A100" t="s">
        <v>33</v>
      </c>
      <c r="B100" t="s">
        <v>34</v>
      </c>
      <c r="C100" t="s">
        <v>969</v>
      </c>
      <c r="D100" t="s">
        <v>82</v>
      </c>
      <c r="E100" t="s">
        <v>37</v>
      </c>
      <c r="F100">
        <v>63123</v>
      </c>
      <c r="G100">
        <v>119900</v>
      </c>
      <c r="H100">
        <v>3</v>
      </c>
      <c r="I100">
        <v>1</v>
      </c>
      <c r="J100" t="s">
        <v>720</v>
      </c>
      <c r="L100">
        <v>6621</v>
      </c>
      <c r="M100">
        <v>1952</v>
      </c>
      <c r="N100">
        <v>1</v>
      </c>
      <c r="O100" t="s">
        <v>39</v>
      </c>
      <c r="P100">
        <v>53</v>
      </c>
      <c r="Q100" t="s">
        <v>40</v>
      </c>
      <c r="V100">
        <v>119900</v>
      </c>
      <c r="W100" s="1">
        <v>39259</v>
      </c>
      <c r="X100">
        <v>124000</v>
      </c>
      <c r="Y100" t="s">
        <v>970</v>
      </c>
      <c r="Z100" t="s">
        <v>42</v>
      </c>
      <c r="AA100">
        <v>16029970</v>
      </c>
      <c r="AB100" t="s">
        <v>971</v>
      </c>
      <c r="AC100" t="s">
        <v>44</v>
      </c>
      <c r="AD100" t="s">
        <v>45</v>
      </c>
      <c r="AE100">
        <v>38.536555999999997</v>
      </c>
      <c r="AF100">
        <v>-90.322169000000002</v>
      </c>
      <c r="AG100" t="b">
        <v>0</v>
      </c>
    </row>
    <row r="101" spans="1:33" x14ac:dyDescent="0.15">
      <c r="A101" t="s">
        <v>33</v>
      </c>
      <c r="B101" t="s">
        <v>34</v>
      </c>
      <c r="C101" t="s">
        <v>972</v>
      </c>
      <c r="D101" t="s">
        <v>82</v>
      </c>
      <c r="E101" t="s">
        <v>37</v>
      </c>
      <c r="F101">
        <v>63123</v>
      </c>
      <c r="G101">
        <v>149900</v>
      </c>
      <c r="H101">
        <v>2</v>
      </c>
      <c r="I101">
        <v>1</v>
      </c>
      <c r="J101" t="s">
        <v>720</v>
      </c>
      <c r="L101">
        <v>10237</v>
      </c>
      <c r="M101">
        <v>1948</v>
      </c>
      <c r="N101">
        <v>2</v>
      </c>
      <c r="O101" t="s">
        <v>39</v>
      </c>
      <c r="P101">
        <v>56</v>
      </c>
      <c r="Q101" t="s">
        <v>40</v>
      </c>
      <c r="V101">
        <v>149900</v>
      </c>
      <c r="Y101" t="s">
        <v>973</v>
      </c>
      <c r="Z101" t="s">
        <v>42</v>
      </c>
      <c r="AA101">
        <v>16028347</v>
      </c>
      <c r="AB101" t="s">
        <v>233</v>
      </c>
      <c r="AC101" t="s">
        <v>44</v>
      </c>
      <c r="AD101" t="s">
        <v>45</v>
      </c>
      <c r="AE101">
        <v>38.536304000000001</v>
      </c>
      <c r="AF101">
        <v>-90.313596000000004</v>
      </c>
      <c r="AG101" t="b">
        <v>0</v>
      </c>
    </row>
    <row r="102" spans="1:33" x14ac:dyDescent="0.15">
      <c r="A102" t="s">
        <v>33</v>
      </c>
      <c r="B102" t="s">
        <v>34</v>
      </c>
      <c r="C102" t="s">
        <v>974</v>
      </c>
      <c r="D102" t="s">
        <v>82</v>
      </c>
      <c r="E102" t="s">
        <v>37</v>
      </c>
      <c r="F102">
        <v>63123</v>
      </c>
      <c r="G102">
        <v>205000</v>
      </c>
      <c r="H102">
        <v>4</v>
      </c>
      <c r="I102">
        <v>2</v>
      </c>
      <c r="J102" t="s">
        <v>720</v>
      </c>
      <c r="K102">
        <v>1688</v>
      </c>
      <c r="L102">
        <v>6098</v>
      </c>
      <c r="M102">
        <v>1996</v>
      </c>
      <c r="N102">
        <v>0</v>
      </c>
      <c r="P102">
        <v>57</v>
      </c>
      <c r="Q102" t="s">
        <v>40</v>
      </c>
      <c r="V102">
        <v>205000</v>
      </c>
      <c r="Y102" t="s">
        <v>975</v>
      </c>
      <c r="Z102" t="s">
        <v>42</v>
      </c>
      <c r="AA102">
        <v>16029332</v>
      </c>
      <c r="AB102" t="s">
        <v>49</v>
      </c>
      <c r="AC102" t="s">
        <v>44</v>
      </c>
      <c r="AD102" t="s">
        <v>45</v>
      </c>
      <c r="AE102">
        <v>38.570726999999998</v>
      </c>
      <c r="AF102">
        <v>-90.334931999999995</v>
      </c>
      <c r="AG102" t="b">
        <v>0</v>
      </c>
    </row>
    <row r="103" spans="1:33" x14ac:dyDescent="0.15">
      <c r="A103" t="s">
        <v>33</v>
      </c>
      <c r="B103" t="s">
        <v>34</v>
      </c>
      <c r="C103" t="s">
        <v>978</v>
      </c>
      <c r="D103" t="s">
        <v>82</v>
      </c>
      <c r="E103" t="s">
        <v>37</v>
      </c>
      <c r="F103">
        <v>63123</v>
      </c>
      <c r="G103">
        <v>129900</v>
      </c>
      <c r="H103">
        <v>3</v>
      </c>
      <c r="I103">
        <v>1</v>
      </c>
      <c r="J103" t="s">
        <v>765</v>
      </c>
      <c r="K103">
        <v>950</v>
      </c>
      <c r="L103">
        <v>7710</v>
      </c>
      <c r="M103">
        <v>1964</v>
      </c>
      <c r="N103">
        <v>0</v>
      </c>
      <c r="P103">
        <v>59</v>
      </c>
      <c r="Q103" t="s">
        <v>40</v>
      </c>
      <c r="U103" s="1">
        <v>42524</v>
      </c>
      <c r="V103">
        <v>137900</v>
      </c>
      <c r="W103" s="1">
        <v>39387</v>
      </c>
      <c r="X103">
        <v>145000</v>
      </c>
      <c r="Y103" t="s">
        <v>979</v>
      </c>
      <c r="Z103" t="s">
        <v>42</v>
      </c>
      <c r="AA103">
        <v>16023125</v>
      </c>
      <c r="AB103" t="s">
        <v>260</v>
      </c>
      <c r="AC103" t="s">
        <v>44</v>
      </c>
      <c r="AD103" t="s">
        <v>45</v>
      </c>
      <c r="AE103">
        <v>38.525393000000001</v>
      </c>
      <c r="AF103">
        <v>-90.336774000000005</v>
      </c>
      <c r="AG103" t="b">
        <v>0</v>
      </c>
    </row>
    <row r="104" spans="1:33" x14ac:dyDescent="0.15">
      <c r="A104" t="s">
        <v>33</v>
      </c>
      <c r="B104" t="s">
        <v>34</v>
      </c>
      <c r="C104" t="s">
        <v>980</v>
      </c>
      <c r="D104" t="s">
        <v>82</v>
      </c>
      <c r="E104" t="s">
        <v>37</v>
      </c>
      <c r="F104">
        <v>63123</v>
      </c>
      <c r="G104">
        <v>99000</v>
      </c>
      <c r="H104">
        <v>2</v>
      </c>
      <c r="I104">
        <v>1</v>
      </c>
      <c r="J104" t="s">
        <v>720</v>
      </c>
      <c r="K104">
        <v>1128</v>
      </c>
      <c r="L104">
        <v>9714</v>
      </c>
      <c r="M104">
        <v>1951</v>
      </c>
      <c r="N104">
        <v>1</v>
      </c>
      <c r="O104" t="s">
        <v>39</v>
      </c>
      <c r="P104">
        <v>60</v>
      </c>
      <c r="Q104" t="s">
        <v>40</v>
      </c>
      <c r="V104">
        <v>99000</v>
      </c>
      <c r="Y104" t="s">
        <v>981</v>
      </c>
      <c r="Z104" t="s">
        <v>42</v>
      </c>
      <c r="AA104">
        <v>16009398</v>
      </c>
      <c r="AB104" t="s">
        <v>59</v>
      </c>
      <c r="AC104" t="s">
        <v>44</v>
      </c>
      <c r="AD104" t="s">
        <v>45</v>
      </c>
      <c r="AE104">
        <v>38.550254000000002</v>
      </c>
      <c r="AF104">
        <v>-90.317618899999999</v>
      </c>
      <c r="AG104" t="b">
        <v>0</v>
      </c>
    </row>
    <row r="105" spans="1:33" x14ac:dyDescent="0.15">
      <c r="A105" t="s">
        <v>33</v>
      </c>
      <c r="B105" t="s">
        <v>34</v>
      </c>
      <c r="C105" t="s">
        <v>982</v>
      </c>
      <c r="D105" t="s">
        <v>82</v>
      </c>
      <c r="E105" t="s">
        <v>37</v>
      </c>
      <c r="F105">
        <v>63123</v>
      </c>
      <c r="G105">
        <v>134500</v>
      </c>
      <c r="H105">
        <v>3</v>
      </c>
      <c r="I105">
        <v>2</v>
      </c>
      <c r="J105" t="s">
        <v>720</v>
      </c>
      <c r="L105">
        <v>7187</v>
      </c>
      <c r="M105">
        <v>1961</v>
      </c>
      <c r="N105">
        <v>0</v>
      </c>
      <c r="P105">
        <v>60</v>
      </c>
      <c r="Q105" t="s">
        <v>40</v>
      </c>
      <c r="U105" s="1">
        <v>42514</v>
      </c>
      <c r="V105">
        <v>134900</v>
      </c>
      <c r="W105" s="1">
        <v>42282</v>
      </c>
      <c r="X105">
        <v>30000</v>
      </c>
      <c r="Y105" t="s">
        <v>983</v>
      </c>
      <c r="Z105" t="s">
        <v>42</v>
      </c>
      <c r="AA105">
        <v>16027784</v>
      </c>
      <c r="AB105" t="s">
        <v>839</v>
      </c>
      <c r="AC105" t="s">
        <v>44</v>
      </c>
      <c r="AD105" t="s">
        <v>45</v>
      </c>
      <c r="AE105">
        <v>38.557363500000001</v>
      </c>
      <c r="AF105">
        <v>-90.316934099999997</v>
      </c>
      <c r="AG105" t="b">
        <v>0</v>
      </c>
    </row>
    <row r="106" spans="1:33" x14ac:dyDescent="0.15">
      <c r="A106" t="s">
        <v>33</v>
      </c>
      <c r="B106" t="s">
        <v>34</v>
      </c>
      <c r="C106" t="s">
        <v>984</v>
      </c>
      <c r="D106" t="s">
        <v>82</v>
      </c>
      <c r="E106" t="s">
        <v>37</v>
      </c>
      <c r="F106">
        <v>63123</v>
      </c>
      <c r="G106">
        <v>134900</v>
      </c>
      <c r="H106">
        <v>3</v>
      </c>
      <c r="I106">
        <v>2</v>
      </c>
      <c r="J106" t="s">
        <v>716</v>
      </c>
      <c r="L106">
        <v>6273</v>
      </c>
      <c r="M106">
        <v>1977</v>
      </c>
      <c r="N106">
        <v>2</v>
      </c>
      <c r="O106" t="s">
        <v>39</v>
      </c>
      <c r="P106">
        <v>61</v>
      </c>
      <c r="Q106" t="s">
        <v>40</v>
      </c>
      <c r="U106" s="1">
        <v>42515</v>
      </c>
      <c r="V106">
        <v>139900</v>
      </c>
      <c r="Y106" t="s">
        <v>985</v>
      </c>
      <c r="Z106" t="s">
        <v>42</v>
      </c>
      <c r="AA106">
        <v>16027745</v>
      </c>
      <c r="AB106" t="s">
        <v>49</v>
      </c>
      <c r="AC106" t="s">
        <v>44</v>
      </c>
      <c r="AD106" t="s">
        <v>45</v>
      </c>
      <c r="AE106">
        <v>38.540494000000002</v>
      </c>
      <c r="AF106">
        <v>-90.309951999999996</v>
      </c>
      <c r="AG106" t="b">
        <v>0</v>
      </c>
    </row>
    <row r="107" spans="1:33" x14ac:dyDescent="0.15">
      <c r="A107" t="s">
        <v>33</v>
      </c>
      <c r="B107" t="s">
        <v>34</v>
      </c>
      <c r="C107" t="s">
        <v>986</v>
      </c>
      <c r="D107" t="s">
        <v>82</v>
      </c>
      <c r="E107" t="s">
        <v>37</v>
      </c>
      <c r="F107">
        <v>63123</v>
      </c>
      <c r="G107">
        <v>214900</v>
      </c>
      <c r="H107">
        <v>3</v>
      </c>
      <c r="I107">
        <v>2</v>
      </c>
      <c r="J107" t="s">
        <v>726</v>
      </c>
      <c r="K107">
        <v>1323</v>
      </c>
      <c r="L107">
        <v>7318</v>
      </c>
      <c r="M107">
        <v>1975</v>
      </c>
      <c r="N107">
        <v>2</v>
      </c>
      <c r="O107" t="s">
        <v>39</v>
      </c>
      <c r="P107">
        <v>61</v>
      </c>
      <c r="Q107" t="s">
        <v>40</v>
      </c>
      <c r="U107" s="1">
        <v>42513</v>
      </c>
      <c r="V107">
        <v>220000</v>
      </c>
      <c r="Y107" t="s">
        <v>987</v>
      </c>
      <c r="Z107" t="s">
        <v>42</v>
      </c>
      <c r="AA107">
        <v>16027722</v>
      </c>
      <c r="AB107" t="s">
        <v>52</v>
      </c>
      <c r="AC107" t="s">
        <v>44</v>
      </c>
      <c r="AD107" t="s">
        <v>45</v>
      </c>
      <c r="AE107">
        <v>38.544069</v>
      </c>
      <c r="AF107">
        <v>-90.356210000000004</v>
      </c>
      <c r="AG107" t="b">
        <v>0</v>
      </c>
    </row>
    <row r="108" spans="1:33" x14ac:dyDescent="0.15">
      <c r="A108" t="s">
        <v>33</v>
      </c>
      <c r="B108" t="s">
        <v>34</v>
      </c>
      <c r="C108" t="s">
        <v>990</v>
      </c>
      <c r="D108" t="s">
        <v>82</v>
      </c>
      <c r="E108" t="s">
        <v>37</v>
      </c>
      <c r="F108">
        <v>63123</v>
      </c>
      <c r="G108">
        <v>124900</v>
      </c>
      <c r="H108">
        <v>3</v>
      </c>
      <c r="I108">
        <v>1</v>
      </c>
      <c r="J108" t="s">
        <v>716</v>
      </c>
      <c r="K108">
        <v>768</v>
      </c>
      <c r="L108">
        <v>4835</v>
      </c>
      <c r="M108">
        <v>1925</v>
      </c>
      <c r="N108">
        <v>1</v>
      </c>
      <c r="P108">
        <v>63</v>
      </c>
      <c r="Q108" t="s">
        <v>40</v>
      </c>
      <c r="U108" s="1">
        <v>42543</v>
      </c>
      <c r="V108">
        <v>134900</v>
      </c>
      <c r="Y108" t="s">
        <v>991</v>
      </c>
      <c r="Z108" t="s">
        <v>42</v>
      </c>
      <c r="AA108">
        <v>16027401</v>
      </c>
      <c r="AB108" t="s">
        <v>740</v>
      </c>
      <c r="AC108" t="s">
        <v>44</v>
      </c>
      <c r="AD108" t="s">
        <v>45</v>
      </c>
      <c r="AE108">
        <v>38.558000999999997</v>
      </c>
      <c r="AF108">
        <v>-90.296958000000004</v>
      </c>
      <c r="AG108" t="b">
        <v>0</v>
      </c>
    </row>
    <row r="109" spans="1:33" x14ac:dyDescent="0.15">
      <c r="A109" t="s">
        <v>33</v>
      </c>
      <c r="B109" t="s">
        <v>34</v>
      </c>
      <c r="C109" t="s">
        <v>992</v>
      </c>
      <c r="D109" t="s">
        <v>82</v>
      </c>
      <c r="E109" t="s">
        <v>37</v>
      </c>
      <c r="F109">
        <v>63123</v>
      </c>
      <c r="G109">
        <v>114900</v>
      </c>
      <c r="H109">
        <v>3</v>
      </c>
      <c r="I109">
        <v>2</v>
      </c>
      <c r="J109" t="s">
        <v>716</v>
      </c>
      <c r="L109">
        <v>6011</v>
      </c>
      <c r="M109">
        <v>1954</v>
      </c>
      <c r="N109">
        <v>1</v>
      </c>
      <c r="P109">
        <v>64</v>
      </c>
      <c r="Q109" t="s">
        <v>40</v>
      </c>
      <c r="R109" s="1">
        <v>42547</v>
      </c>
      <c r="S109" s="2">
        <v>0.58333333333333337</v>
      </c>
      <c r="T109" s="2">
        <v>0.66666666666666663</v>
      </c>
      <c r="U109" s="1">
        <v>42542</v>
      </c>
      <c r="V109">
        <v>125000</v>
      </c>
      <c r="W109" s="1">
        <v>42256</v>
      </c>
      <c r="X109">
        <v>120000</v>
      </c>
      <c r="Y109" t="s">
        <v>993</v>
      </c>
      <c r="Z109" t="s">
        <v>42</v>
      </c>
      <c r="AA109">
        <v>16027373</v>
      </c>
      <c r="AB109" t="s">
        <v>49</v>
      </c>
      <c r="AC109" t="s">
        <v>44</v>
      </c>
      <c r="AD109" t="s">
        <v>45</v>
      </c>
      <c r="AE109">
        <v>38.552556000000003</v>
      </c>
      <c r="AF109">
        <v>-90.285735000000003</v>
      </c>
      <c r="AG109" t="b">
        <v>0</v>
      </c>
    </row>
    <row r="110" spans="1:33" x14ac:dyDescent="0.15">
      <c r="A110" t="s">
        <v>33</v>
      </c>
      <c r="B110" t="s">
        <v>34</v>
      </c>
      <c r="C110" t="s">
        <v>994</v>
      </c>
      <c r="D110" t="s">
        <v>82</v>
      </c>
      <c r="E110" t="s">
        <v>37</v>
      </c>
      <c r="F110">
        <v>63123</v>
      </c>
      <c r="G110">
        <v>118000</v>
      </c>
      <c r="H110">
        <v>2</v>
      </c>
      <c r="I110">
        <v>2</v>
      </c>
      <c r="J110" t="s">
        <v>720</v>
      </c>
      <c r="L110">
        <v>13809</v>
      </c>
      <c r="M110">
        <v>1948</v>
      </c>
      <c r="N110">
        <v>1</v>
      </c>
      <c r="O110" t="s">
        <v>39</v>
      </c>
      <c r="P110">
        <v>64</v>
      </c>
      <c r="Q110" t="s">
        <v>40</v>
      </c>
      <c r="V110">
        <v>118000</v>
      </c>
      <c r="W110" s="1">
        <v>41509</v>
      </c>
      <c r="X110">
        <v>63000</v>
      </c>
      <c r="Y110" t="s">
        <v>995</v>
      </c>
      <c r="Z110" t="s">
        <v>42</v>
      </c>
      <c r="AA110">
        <v>16027318</v>
      </c>
      <c r="AB110" t="s">
        <v>52</v>
      </c>
      <c r="AC110" t="s">
        <v>44</v>
      </c>
      <c r="AD110" t="s">
        <v>45</v>
      </c>
      <c r="AE110">
        <v>38.554704999999998</v>
      </c>
      <c r="AF110">
        <v>-90.328745999999995</v>
      </c>
      <c r="AG110" t="b">
        <v>0</v>
      </c>
    </row>
    <row r="111" spans="1:33" x14ac:dyDescent="0.15">
      <c r="A111" t="s">
        <v>33</v>
      </c>
      <c r="B111" t="s">
        <v>34</v>
      </c>
      <c r="C111" t="s">
        <v>996</v>
      </c>
      <c r="D111" t="s">
        <v>82</v>
      </c>
      <c r="E111" t="s">
        <v>37</v>
      </c>
      <c r="F111">
        <v>63123</v>
      </c>
      <c r="G111">
        <v>159900</v>
      </c>
      <c r="H111">
        <v>3</v>
      </c>
      <c r="I111">
        <v>3</v>
      </c>
      <c r="J111" t="s">
        <v>716</v>
      </c>
      <c r="K111">
        <v>1030</v>
      </c>
      <c r="L111">
        <v>6011</v>
      </c>
      <c r="M111">
        <v>1955</v>
      </c>
      <c r="N111">
        <v>1</v>
      </c>
      <c r="O111" t="s">
        <v>39</v>
      </c>
      <c r="P111">
        <v>67</v>
      </c>
      <c r="Q111" t="s">
        <v>40</v>
      </c>
      <c r="V111">
        <v>159900</v>
      </c>
      <c r="Y111" t="s">
        <v>997</v>
      </c>
      <c r="Z111" t="s">
        <v>42</v>
      </c>
      <c r="AA111">
        <v>16026127</v>
      </c>
      <c r="AB111" t="s">
        <v>49</v>
      </c>
      <c r="AC111" t="s">
        <v>44</v>
      </c>
      <c r="AD111" t="s">
        <v>45</v>
      </c>
      <c r="AE111">
        <v>38.544717499999997</v>
      </c>
      <c r="AF111">
        <v>-90.299475999999999</v>
      </c>
      <c r="AG111" t="b">
        <v>0</v>
      </c>
    </row>
    <row r="112" spans="1:33" x14ac:dyDescent="0.15">
      <c r="A112" t="s">
        <v>33</v>
      </c>
      <c r="B112" t="s">
        <v>34</v>
      </c>
      <c r="C112" t="s">
        <v>998</v>
      </c>
      <c r="D112" t="s">
        <v>228</v>
      </c>
      <c r="E112" t="s">
        <v>37</v>
      </c>
      <c r="F112">
        <v>63123</v>
      </c>
      <c r="G112">
        <v>114900</v>
      </c>
      <c r="H112">
        <v>3</v>
      </c>
      <c r="I112">
        <v>1</v>
      </c>
      <c r="J112" t="s">
        <v>716</v>
      </c>
      <c r="K112">
        <v>1581</v>
      </c>
      <c r="L112">
        <v>6098</v>
      </c>
      <c r="M112">
        <v>1953</v>
      </c>
      <c r="N112">
        <v>1</v>
      </c>
      <c r="P112">
        <v>68</v>
      </c>
      <c r="Q112" t="s">
        <v>40</v>
      </c>
      <c r="V112">
        <v>114900</v>
      </c>
      <c r="Y112" t="s">
        <v>999</v>
      </c>
      <c r="Z112" t="s">
        <v>42</v>
      </c>
      <c r="AA112">
        <v>16025173</v>
      </c>
      <c r="AB112" t="s">
        <v>52</v>
      </c>
      <c r="AC112" t="s">
        <v>44</v>
      </c>
      <c r="AD112" t="s">
        <v>45</v>
      </c>
      <c r="AE112">
        <v>38.554237000000001</v>
      </c>
      <c r="AF112">
        <v>-90.2877759</v>
      </c>
      <c r="AG112" t="b">
        <v>0</v>
      </c>
    </row>
    <row r="113" spans="1:33" x14ac:dyDescent="0.15">
      <c r="A113" t="s">
        <v>33</v>
      </c>
      <c r="B113" t="s">
        <v>34</v>
      </c>
      <c r="C113" t="s">
        <v>1000</v>
      </c>
      <c r="D113" t="s">
        <v>82</v>
      </c>
      <c r="E113" t="s">
        <v>37</v>
      </c>
      <c r="F113">
        <v>63123</v>
      </c>
      <c r="G113">
        <v>182000</v>
      </c>
      <c r="H113">
        <v>4</v>
      </c>
      <c r="I113">
        <v>2</v>
      </c>
      <c r="J113" t="s">
        <v>720</v>
      </c>
      <c r="K113">
        <v>1244</v>
      </c>
      <c r="L113">
        <v>15987</v>
      </c>
      <c r="M113">
        <v>1963</v>
      </c>
      <c r="N113">
        <v>0</v>
      </c>
      <c r="P113">
        <v>71</v>
      </c>
      <c r="Q113" t="s">
        <v>40</v>
      </c>
      <c r="V113">
        <v>182000</v>
      </c>
      <c r="W113" s="1">
        <v>38785</v>
      </c>
      <c r="X113">
        <v>169500</v>
      </c>
      <c r="Y113" t="s">
        <v>1001</v>
      </c>
      <c r="Z113" t="s">
        <v>42</v>
      </c>
      <c r="AA113">
        <v>16025215</v>
      </c>
      <c r="AB113" t="s">
        <v>49</v>
      </c>
      <c r="AC113" t="s">
        <v>44</v>
      </c>
      <c r="AD113" t="s">
        <v>45</v>
      </c>
      <c r="AE113">
        <v>38.550694999999997</v>
      </c>
      <c r="AF113">
        <v>-90.339129999999997</v>
      </c>
      <c r="AG113" t="b">
        <v>0</v>
      </c>
    </row>
    <row r="114" spans="1:33" x14ac:dyDescent="0.15">
      <c r="A114" t="s">
        <v>33</v>
      </c>
      <c r="B114" t="s">
        <v>34</v>
      </c>
      <c r="C114" t="s">
        <v>1002</v>
      </c>
      <c r="D114" t="s">
        <v>82</v>
      </c>
      <c r="E114" t="s">
        <v>37</v>
      </c>
      <c r="F114">
        <v>63123</v>
      </c>
      <c r="G114">
        <v>102000</v>
      </c>
      <c r="H114">
        <v>2</v>
      </c>
      <c r="I114">
        <v>1</v>
      </c>
      <c r="J114" t="s">
        <v>720</v>
      </c>
      <c r="L114">
        <v>9322</v>
      </c>
      <c r="M114">
        <v>1952</v>
      </c>
      <c r="N114">
        <v>0</v>
      </c>
      <c r="P114">
        <v>73</v>
      </c>
      <c r="Q114" t="s">
        <v>40</v>
      </c>
      <c r="U114" s="1">
        <v>42522</v>
      </c>
      <c r="V114">
        <v>110000</v>
      </c>
      <c r="W114" s="1">
        <v>42307</v>
      </c>
      <c r="X114">
        <v>55000</v>
      </c>
      <c r="Y114" t="s">
        <v>1003</v>
      </c>
      <c r="Z114" t="s">
        <v>42</v>
      </c>
      <c r="AA114">
        <v>16024371</v>
      </c>
      <c r="AB114" t="s">
        <v>1004</v>
      </c>
      <c r="AC114" t="s">
        <v>44</v>
      </c>
      <c r="AD114" t="s">
        <v>45</v>
      </c>
      <c r="AE114">
        <v>38.557907</v>
      </c>
      <c r="AF114">
        <v>-90.326740000000001</v>
      </c>
      <c r="AG114" t="b">
        <v>0</v>
      </c>
    </row>
    <row r="115" spans="1:33" x14ac:dyDescent="0.15">
      <c r="A115" t="s">
        <v>33</v>
      </c>
      <c r="B115" t="s">
        <v>34</v>
      </c>
      <c r="C115" t="s">
        <v>1005</v>
      </c>
      <c r="D115" t="s">
        <v>82</v>
      </c>
      <c r="E115" t="s">
        <v>37</v>
      </c>
      <c r="F115">
        <v>63123</v>
      </c>
      <c r="G115">
        <v>108000</v>
      </c>
      <c r="H115">
        <v>2</v>
      </c>
      <c r="I115">
        <v>1</v>
      </c>
      <c r="J115" t="s">
        <v>731</v>
      </c>
      <c r="L115">
        <v>5663</v>
      </c>
      <c r="M115">
        <v>1950</v>
      </c>
      <c r="N115">
        <v>1</v>
      </c>
      <c r="P115">
        <v>75</v>
      </c>
      <c r="Q115" t="s">
        <v>40</v>
      </c>
      <c r="R115" s="1">
        <v>42547</v>
      </c>
      <c r="S115" s="2">
        <v>0.54166666666666663</v>
      </c>
      <c r="T115" s="2">
        <v>0.625</v>
      </c>
      <c r="U115" s="1">
        <v>42528</v>
      </c>
      <c r="V115">
        <v>110500</v>
      </c>
      <c r="W115" s="1">
        <v>39154</v>
      </c>
      <c r="X115">
        <v>91000</v>
      </c>
      <c r="Y115" t="s">
        <v>1006</v>
      </c>
      <c r="Z115" t="s">
        <v>42</v>
      </c>
      <c r="AA115">
        <v>16022694</v>
      </c>
      <c r="AB115" t="s">
        <v>875</v>
      </c>
      <c r="AC115" t="s">
        <v>44</v>
      </c>
      <c r="AD115" t="s">
        <v>45</v>
      </c>
      <c r="AE115">
        <v>38.558604000000003</v>
      </c>
      <c r="AF115">
        <v>-90.284497000000002</v>
      </c>
      <c r="AG115" t="b">
        <v>0</v>
      </c>
    </row>
    <row r="116" spans="1:33" x14ac:dyDescent="0.15">
      <c r="A116" t="s">
        <v>33</v>
      </c>
      <c r="B116" t="s">
        <v>34</v>
      </c>
      <c r="C116" t="s">
        <v>1007</v>
      </c>
      <c r="D116" t="s">
        <v>82</v>
      </c>
      <c r="E116" t="s">
        <v>37</v>
      </c>
      <c r="F116">
        <v>63123</v>
      </c>
      <c r="G116">
        <v>129900</v>
      </c>
      <c r="H116">
        <v>3</v>
      </c>
      <c r="I116">
        <v>2</v>
      </c>
      <c r="J116" t="s">
        <v>765</v>
      </c>
      <c r="K116">
        <v>1008</v>
      </c>
      <c r="L116">
        <v>7405</v>
      </c>
      <c r="M116">
        <v>1963</v>
      </c>
      <c r="N116">
        <v>1</v>
      </c>
      <c r="O116" t="s">
        <v>39</v>
      </c>
      <c r="P116">
        <v>79</v>
      </c>
      <c r="Q116" t="s">
        <v>40</v>
      </c>
      <c r="U116" s="1">
        <v>42543</v>
      </c>
      <c r="V116">
        <v>139900</v>
      </c>
      <c r="W116" s="1">
        <v>39087</v>
      </c>
      <c r="X116">
        <v>125000</v>
      </c>
      <c r="Y116" t="s">
        <v>1008</v>
      </c>
      <c r="Z116" t="s">
        <v>42</v>
      </c>
      <c r="AA116">
        <v>16022883</v>
      </c>
      <c r="AB116" t="s">
        <v>49</v>
      </c>
      <c r="AC116" t="s">
        <v>44</v>
      </c>
      <c r="AD116" t="s">
        <v>45</v>
      </c>
      <c r="AE116">
        <v>38.532659000000002</v>
      </c>
      <c r="AF116">
        <v>-90.313883000000004</v>
      </c>
      <c r="AG116" t="b">
        <v>0</v>
      </c>
    </row>
    <row r="117" spans="1:33" x14ac:dyDescent="0.15">
      <c r="A117" t="s">
        <v>33</v>
      </c>
      <c r="B117" t="s">
        <v>34</v>
      </c>
      <c r="C117" t="s">
        <v>1009</v>
      </c>
      <c r="D117" t="s">
        <v>82</v>
      </c>
      <c r="E117" t="s">
        <v>37</v>
      </c>
      <c r="F117">
        <v>63123</v>
      </c>
      <c r="G117">
        <v>77900</v>
      </c>
      <c r="H117">
        <v>2</v>
      </c>
      <c r="I117">
        <v>1</v>
      </c>
      <c r="J117" t="s">
        <v>716</v>
      </c>
      <c r="K117">
        <v>781</v>
      </c>
      <c r="L117">
        <v>3354</v>
      </c>
      <c r="M117">
        <v>1905</v>
      </c>
      <c r="N117">
        <v>1</v>
      </c>
      <c r="O117" t="s">
        <v>39</v>
      </c>
      <c r="P117">
        <v>80</v>
      </c>
      <c r="Q117" t="s">
        <v>40</v>
      </c>
      <c r="U117" s="1">
        <v>42506</v>
      </c>
      <c r="V117">
        <v>84900</v>
      </c>
      <c r="Y117" t="s">
        <v>1010</v>
      </c>
      <c r="Z117" t="s">
        <v>42</v>
      </c>
      <c r="AA117">
        <v>16022284</v>
      </c>
      <c r="AB117" t="s">
        <v>740</v>
      </c>
      <c r="AC117" t="s">
        <v>44</v>
      </c>
      <c r="AD117" t="s">
        <v>45</v>
      </c>
      <c r="AE117">
        <v>38.559652</v>
      </c>
      <c r="AF117">
        <v>-90.297377999999995</v>
      </c>
      <c r="AG117" t="b">
        <v>0</v>
      </c>
    </row>
    <row r="118" spans="1:33" x14ac:dyDescent="0.15">
      <c r="A118" t="s">
        <v>33</v>
      </c>
      <c r="B118" t="s">
        <v>34</v>
      </c>
      <c r="C118" t="s">
        <v>1011</v>
      </c>
      <c r="D118" t="s">
        <v>82</v>
      </c>
      <c r="E118" t="s">
        <v>37</v>
      </c>
      <c r="F118">
        <v>63123</v>
      </c>
      <c r="G118">
        <v>139999</v>
      </c>
      <c r="H118">
        <v>2</v>
      </c>
      <c r="I118">
        <v>1</v>
      </c>
      <c r="J118" t="s">
        <v>720</v>
      </c>
      <c r="K118">
        <v>1216</v>
      </c>
      <c r="L118">
        <v>9148</v>
      </c>
      <c r="M118">
        <v>1940</v>
      </c>
      <c r="N118">
        <v>0</v>
      </c>
      <c r="P118">
        <v>81</v>
      </c>
      <c r="Q118" t="s">
        <v>40</v>
      </c>
      <c r="U118" s="1">
        <v>42513</v>
      </c>
      <c r="V118">
        <v>142000</v>
      </c>
      <c r="Y118" t="s">
        <v>1012</v>
      </c>
      <c r="Z118" t="s">
        <v>42</v>
      </c>
      <c r="AA118">
        <v>16021961</v>
      </c>
      <c r="AB118" t="s">
        <v>1013</v>
      </c>
      <c r="AC118" t="s">
        <v>44</v>
      </c>
      <c r="AD118" t="s">
        <v>45</v>
      </c>
      <c r="AE118">
        <v>38.557352999999999</v>
      </c>
      <c r="AF118">
        <v>-90.319795999999997</v>
      </c>
      <c r="AG118" t="b">
        <v>0</v>
      </c>
    </row>
    <row r="119" spans="1:33" x14ac:dyDescent="0.15">
      <c r="A119" t="s">
        <v>33</v>
      </c>
      <c r="B119" t="s">
        <v>34</v>
      </c>
      <c r="C119" t="s">
        <v>1014</v>
      </c>
      <c r="D119" t="s">
        <v>82</v>
      </c>
      <c r="E119" t="s">
        <v>37</v>
      </c>
      <c r="F119">
        <v>63123</v>
      </c>
      <c r="G119">
        <v>94900</v>
      </c>
      <c r="H119">
        <v>2</v>
      </c>
      <c r="I119">
        <v>1</v>
      </c>
      <c r="J119" t="s">
        <v>720</v>
      </c>
      <c r="K119">
        <v>768</v>
      </c>
      <c r="L119">
        <v>5271</v>
      </c>
      <c r="M119">
        <v>1953</v>
      </c>
      <c r="N119">
        <v>0</v>
      </c>
      <c r="P119">
        <v>81</v>
      </c>
      <c r="Q119" t="s">
        <v>40</v>
      </c>
      <c r="U119" s="1">
        <v>42534</v>
      </c>
      <c r="V119">
        <v>104900</v>
      </c>
      <c r="Y119" t="s">
        <v>1015</v>
      </c>
      <c r="Z119" t="s">
        <v>42</v>
      </c>
      <c r="AA119">
        <v>16021818</v>
      </c>
      <c r="AB119" t="s">
        <v>155</v>
      </c>
      <c r="AC119" t="s">
        <v>44</v>
      </c>
      <c r="AD119" t="s">
        <v>45</v>
      </c>
      <c r="AE119">
        <v>38.543183900000002</v>
      </c>
      <c r="AF119">
        <v>-90.321599899999995</v>
      </c>
      <c r="AG119" t="b">
        <v>0</v>
      </c>
    </row>
    <row r="120" spans="1:33" x14ac:dyDescent="0.15">
      <c r="A120" t="s">
        <v>33</v>
      </c>
      <c r="B120" t="s">
        <v>34</v>
      </c>
      <c r="C120" t="s">
        <v>1016</v>
      </c>
      <c r="D120" t="s">
        <v>82</v>
      </c>
      <c r="E120" t="s">
        <v>37</v>
      </c>
      <c r="F120">
        <v>63123</v>
      </c>
      <c r="G120">
        <v>124900</v>
      </c>
      <c r="H120">
        <v>3</v>
      </c>
      <c r="I120">
        <v>2</v>
      </c>
      <c r="J120" t="s">
        <v>720</v>
      </c>
      <c r="K120">
        <v>1100</v>
      </c>
      <c r="L120">
        <v>6752</v>
      </c>
      <c r="M120">
        <v>1948</v>
      </c>
      <c r="N120">
        <v>0</v>
      </c>
      <c r="P120">
        <v>84</v>
      </c>
      <c r="Q120" t="s">
        <v>40</v>
      </c>
      <c r="V120">
        <v>124900</v>
      </c>
      <c r="W120" s="1">
        <v>42076</v>
      </c>
      <c r="X120">
        <v>40480</v>
      </c>
      <c r="Y120" t="s">
        <v>1017</v>
      </c>
      <c r="Z120" t="s">
        <v>42</v>
      </c>
      <c r="AA120">
        <v>16021322</v>
      </c>
      <c r="AB120" t="s">
        <v>1018</v>
      </c>
      <c r="AC120" t="s">
        <v>44</v>
      </c>
      <c r="AD120" t="s">
        <v>45</v>
      </c>
      <c r="AE120">
        <v>38.568416900000003</v>
      </c>
      <c r="AF120">
        <v>-90.309628000000004</v>
      </c>
      <c r="AG120" t="b">
        <v>0</v>
      </c>
    </row>
    <row r="121" spans="1:33" x14ac:dyDescent="0.15">
      <c r="A121" t="s">
        <v>33</v>
      </c>
      <c r="B121" t="s">
        <v>34</v>
      </c>
      <c r="C121" t="s">
        <v>1019</v>
      </c>
      <c r="D121" t="s">
        <v>82</v>
      </c>
      <c r="E121" t="s">
        <v>37</v>
      </c>
      <c r="F121">
        <v>63123</v>
      </c>
      <c r="G121">
        <v>109000</v>
      </c>
      <c r="H121">
        <v>2</v>
      </c>
      <c r="I121">
        <v>1</v>
      </c>
      <c r="J121" t="s">
        <v>716</v>
      </c>
      <c r="K121">
        <v>1066</v>
      </c>
      <c r="L121">
        <v>5401</v>
      </c>
      <c r="M121">
        <v>1937</v>
      </c>
      <c r="N121">
        <v>0</v>
      </c>
      <c r="P121">
        <v>88</v>
      </c>
      <c r="Q121" t="s">
        <v>40</v>
      </c>
      <c r="U121" s="1">
        <v>42543</v>
      </c>
      <c r="V121">
        <v>112500</v>
      </c>
      <c r="Y121" t="s">
        <v>1020</v>
      </c>
      <c r="Z121" t="s">
        <v>42</v>
      </c>
      <c r="AA121">
        <v>16019566</v>
      </c>
      <c r="AB121" t="s">
        <v>839</v>
      </c>
      <c r="AC121" t="s">
        <v>44</v>
      </c>
      <c r="AD121" t="s">
        <v>45</v>
      </c>
      <c r="AE121">
        <v>38.556342999999998</v>
      </c>
      <c r="AF121">
        <v>-90.2955659</v>
      </c>
      <c r="AG121" t="b">
        <v>0</v>
      </c>
    </row>
    <row r="122" spans="1:33" x14ac:dyDescent="0.15">
      <c r="A122" t="s">
        <v>33</v>
      </c>
      <c r="B122" t="s">
        <v>34</v>
      </c>
      <c r="C122" t="s">
        <v>1023</v>
      </c>
      <c r="D122" t="s">
        <v>82</v>
      </c>
      <c r="E122" t="s">
        <v>37</v>
      </c>
      <c r="F122">
        <v>63123</v>
      </c>
      <c r="G122">
        <v>127900</v>
      </c>
      <c r="H122">
        <v>3</v>
      </c>
      <c r="I122">
        <v>3</v>
      </c>
      <c r="J122" t="s">
        <v>716</v>
      </c>
      <c r="K122">
        <v>1665</v>
      </c>
      <c r="L122">
        <v>3136</v>
      </c>
      <c r="M122">
        <v>1936</v>
      </c>
      <c r="N122">
        <v>0</v>
      </c>
      <c r="P122">
        <v>92</v>
      </c>
      <c r="Q122" t="s">
        <v>40</v>
      </c>
      <c r="U122" s="1">
        <v>42487</v>
      </c>
      <c r="V122">
        <v>129900</v>
      </c>
      <c r="Y122" t="s">
        <v>1024</v>
      </c>
      <c r="Z122" t="s">
        <v>42</v>
      </c>
      <c r="AA122">
        <v>16017481</v>
      </c>
      <c r="AB122" t="s">
        <v>49</v>
      </c>
      <c r="AC122" t="s">
        <v>44</v>
      </c>
      <c r="AD122" t="s">
        <v>45</v>
      </c>
      <c r="AE122">
        <v>38.555891000000003</v>
      </c>
      <c r="AF122">
        <v>-90.307181</v>
      </c>
      <c r="AG122" t="b">
        <v>0</v>
      </c>
    </row>
    <row r="123" spans="1:33" x14ac:dyDescent="0.15">
      <c r="A123" t="s">
        <v>33</v>
      </c>
      <c r="B123" t="s">
        <v>34</v>
      </c>
      <c r="C123" t="s">
        <v>1025</v>
      </c>
      <c r="D123" t="s">
        <v>720</v>
      </c>
      <c r="E123" t="s">
        <v>37</v>
      </c>
      <c r="F123">
        <v>63123</v>
      </c>
      <c r="G123">
        <v>147900</v>
      </c>
      <c r="H123">
        <v>3</v>
      </c>
      <c r="I123">
        <v>2</v>
      </c>
      <c r="J123" t="s">
        <v>720</v>
      </c>
      <c r="K123">
        <v>1365</v>
      </c>
      <c r="L123">
        <v>6534</v>
      </c>
      <c r="M123">
        <v>1949</v>
      </c>
      <c r="N123">
        <v>0</v>
      </c>
      <c r="P123">
        <v>93</v>
      </c>
      <c r="Q123" t="s">
        <v>40</v>
      </c>
      <c r="V123">
        <v>144900</v>
      </c>
      <c r="W123" s="1">
        <v>39294</v>
      </c>
      <c r="X123">
        <v>111539</v>
      </c>
      <c r="Y123" t="s">
        <v>1026</v>
      </c>
      <c r="Z123" t="s">
        <v>42</v>
      </c>
      <c r="AA123">
        <v>16019005</v>
      </c>
      <c r="AB123" t="s">
        <v>1027</v>
      </c>
      <c r="AC123" t="s">
        <v>44</v>
      </c>
      <c r="AD123" t="s">
        <v>45</v>
      </c>
      <c r="AE123">
        <v>38.538397000000003</v>
      </c>
      <c r="AF123">
        <v>-90.312370999999999</v>
      </c>
      <c r="AG123" t="b">
        <v>0</v>
      </c>
    </row>
    <row r="124" spans="1:33" x14ac:dyDescent="0.15">
      <c r="A124" t="s">
        <v>33</v>
      </c>
      <c r="B124" t="s">
        <v>34</v>
      </c>
      <c r="C124" t="s">
        <v>1028</v>
      </c>
      <c r="D124" t="s">
        <v>82</v>
      </c>
      <c r="E124" t="s">
        <v>37</v>
      </c>
      <c r="F124">
        <v>63123</v>
      </c>
      <c r="G124">
        <v>234900</v>
      </c>
      <c r="H124">
        <v>3</v>
      </c>
      <c r="I124">
        <v>2</v>
      </c>
      <c r="J124" t="s">
        <v>726</v>
      </c>
      <c r="K124">
        <v>1526</v>
      </c>
      <c r="L124">
        <v>10019</v>
      </c>
      <c r="M124">
        <v>1962</v>
      </c>
      <c r="N124">
        <v>2</v>
      </c>
      <c r="O124" t="s">
        <v>39</v>
      </c>
      <c r="P124">
        <v>93</v>
      </c>
      <c r="Q124" t="s">
        <v>40</v>
      </c>
      <c r="U124" s="1">
        <v>42523</v>
      </c>
      <c r="V124">
        <v>264999</v>
      </c>
      <c r="W124" s="1">
        <v>40392</v>
      </c>
      <c r="X124">
        <v>147900</v>
      </c>
      <c r="Y124" t="s">
        <v>1029</v>
      </c>
      <c r="Z124" t="s">
        <v>42</v>
      </c>
      <c r="AA124">
        <v>16018935</v>
      </c>
      <c r="AB124" t="s">
        <v>52</v>
      </c>
      <c r="AC124" t="s">
        <v>44</v>
      </c>
      <c r="AD124" t="s">
        <v>45</v>
      </c>
      <c r="AE124">
        <v>38.556721000000003</v>
      </c>
      <c r="AF124">
        <v>-90.352406000000002</v>
      </c>
      <c r="AG124" t="b">
        <v>0</v>
      </c>
    </row>
    <row r="125" spans="1:33" x14ac:dyDescent="0.15">
      <c r="A125" t="s">
        <v>33</v>
      </c>
      <c r="B125" t="s">
        <v>34</v>
      </c>
      <c r="C125" t="s">
        <v>1030</v>
      </c>
      <c r="D125" t="s">
        <v>82</v>
      </c>
      <c r="E125" t="s">
        <v>37</v>
      </c>
      <c r="F125">
        <v>63123</v>
      </c>
      <c r="G125">
        <v>155000</v>
      </c>
      <c r="H125">
        <v>3</v>
      </c>
      <c r="I125">
        <v>2</v>
      </c>
      <c r="J125" t="s">
        <v>716</v>
      </c>
      <c r="K125">
        <v>1110</v>
      </c>
      <c r="L125">
        <v>6534</v>
      </c>
      <c r="M125">
        <v>1955</v>
      </c>
      <c r="N125">
        <v>0</v>
      </c>
      <c r="P125">
        <v>94</v>
      </c>
      <c r="Q125" t="s">
        <v>40</v>
      </c>
      <c r="U125" s="1">
        <v>42545</v>
      </c>
      <c r="V125">
        <v>164900</v>
      </c>
      <c r="Y125" t="s">
        <v>1031</v>
      </c>
      <c r="Z125" t="s">
        <v>42</v>
      </c>
      <c r="AA125">
        <v>16010115</v>
      </c>
      <c r="AB125" t="s">
        <v>1032</v>
      </c>
      <c r="AC125" t="s">
        <v>44</v>
      </c>
      <c r="AD125" t="s">
        <v>45</v>
      </c>
      <c r="AE125">
        <v>38.547136000000002</v>
      </c>
      <c r="AF125">
        <v>-90.301852999999994</v>
      </c>
      <c r="AG125" t="b">
        <v>0</v>
      </c>
    </row>
    <row r="126" spans="1:33" x14ac:dyDescent="0.15">
      <c r="A126" t="s">
        <v>33</v>
      </c>
      <c r="B126" t="s">
        <v>34</v>
      </c>
      <c r="C126" t="s">
        <v>1033</v>
      </c>
      <c r="D126" t="s">
        <v>82</v>
      </c>
      <c r="E126" t="s">
        <v>37</v>
      </c>
      <c r="F126">
        <v>63123</v>
      </c>
      <c r="G126">
        <v>154900</v>
      </c>
      <c r="H126">
        <v>3</v>
      </c>
      <c r="I126">
        <v>1</v>
      </c>
      <c r="J126" t="s">
        <v>720</v>
      </c>
      <c r="K126">
        <v>1213</v>
      </c>
      <c r="L126">
        <v>7362</v>
      </c>
      <c r="M126">
        <v>1955</v>
      </c>
      <c r="N126">
        <v>0</v>
      </c>
      <c r="P126">
        <v>98</v>
      </c>
      <c r="Q126" t="s">
        <v>40</v>
      </c>
      <c r="V126">
        <v>154900</v>
      </c>
      <c r="W126" s="1">
        <v>40655</v>
      </c>
      <c r="X126">
        <v>88000</v>
      </c>
      <c r="Y126" t="s">
        <v>1034</v>
      </c>
      <c r="Z126" t="s">
        <v>42</v>
      </c>
      <c r="AA126">
        <v>16016679</v>
      </c>
      <c r="AB126" t="s">
        <v>1035</v>
      </c>
      <c r="AC126" t="s">
        <v>44</v>
      </c>
      <c r="AD126" t="s">
        <v>45</v>
      </c>
      <c r="AE126">
        <v>38.559477000000001</v>
      </c>
      <c r="AF126">
        <v>-90.326938999999996</v>
      </c>
      <c r="AG126" t="b">
        <v>0</v>
      </c>
    </row>
    <row r="127" spans="1:33" x14ac:dyDescent="0.15">
      <c r="A127" t="s">
        <v>33</v>
      </c>
      <c r="B127" t="s">
        <v>34</v>
      </c>
      <c r="C127" t="s">
        <v>1038</v>
      </c>
      <c r="D127" t="s">
        <v>82</v>
      </c>
      <c r="E127" t="s">
        <v>37</v>
      </c>
      <c r="F127">
        <v>63123</v>
      </c>
      <c r="G127">
        <v>49900</v>
      </c>
      <c r="H127">
        <v>2</v>
      </c>
      <c r="I127">
        <v>1</v>
      </c>
      <c r="J127" t="s">
        <v>716</v>
      </c>
      <c r="K127">
        <v>688</v>
      </c>
      <c r="L127">
        <v>3006</v>
      </c>
      <c r="M127">
        <v>1901</v>
      </c>
      <c r="N127">
        <v>0</v>
      </c>
      <c r="P127">
        <v>107</v>
      </c>
      <c r="Q127" t="s">
        <v>40</v>
      </c>
      <c r="U127" s="1">
        <v>42545</v>
      </c>
      <c r="V127">
        <v>65000</v>
      </c>
      <c r="W127" s="1">
        <v>38499</v>
      </c>
      <c r="X127">
        <v>20000</v>
      </c>
      <c r="Y127" t="s">
        <v>1039</v>
      </c>
      <c r="Z127" t="s">
        <v>42</v>
      </c>
      <c r="AA127">
        <v>16011997</v>
      </c>
      <c r="AB127" t="s">
        <v>226</v>
      </c>
      <c r="AC127" t="s">
        <v>44</v>
      </c>
      <c r="AD127" t="s">
        <v>45</v>
      </c>
      <c r="AE127">
        <v>38.557543099999997</v>
      </c>
      <c r="AF127">
        <v>-90.293243399999994</v>
      </c>
      <c r="AG127" t="b">
        <v>0</v>
      </c>
    </row>
    <row r="128" spans="1:33" x14ac:dyDescent="0.15">
      <c r="A128" t="s">
        <v>33</v>
      </c>
      <c r="B128" t="s">
        <v>34</v>
      </c>
      <c r="C128" t="s">
        <v>1040</v>
      </c>
      <c r="D128" t="s">
        <v>82</v>
      </c>
      <c r="E128" t="s">
        <v>37</v>
      </c>
      <c r="F128">
        <v>63123</v>
      </c>
      <c r="G128">
        <v>121900</v>
      </c>
      <c r="H128">
        <v>2</v>
      </c>
      <c r="I128">
        <v>1</v>
      </c>
      <c r="J128" t="s">
        <v>731</v>
      </c>
      <c r="K128">
        <v>864</v>
      </c>
      <c r="M128">
        <v>1943</v>
      </c>
      <c r="N128">
        <v>1</v>
      </c>
      <c r="P128">
        <v>109</v>
      </c>
      <c r="Q128" t="s">
        <v>40</v>
      </c>
      <c r="U128" s="1">
        <v>42487</v>
      </c>
      <c r="V128">
        <v>124900</v>
      </c>
      <c r="Y128" t="s">
        <v>1041</v>
      </c>
      <c r="Z128" t="s">
        <v>42</v>
      </c>
      <c r="AA128">
        <v>16013750</v>
      </c>
      <c r="AB128" t="s">
        <v>783</v>
      </c>
      <c r="AC128" t="s">
        <v>44</v>
      </c>
      <c r="AD128" t="s">
        <v>45</v>
      </c>
      <c r="AE128">
        <v>38.580406000000004</v>
      </c>
      <c r="AF128">
        <v>-90.315606000000002</v>
      </c>
      <c r="AG128" t="b">
        <v>0</v>
      </c>
    </row>
    <row r="129" spans="1:33" x14ac:dyDescent="0.15">
      <c r="A129" t="s">
        <v>33</v>
      </c>
      <c r="B129" t="s">
        <v>34</v>
      </c>
      <c r="C129" t="s">
        <v>1042</v>
      </c>
      <c r="D129" t="s">
        <v>720</v>
      </c>
      <c r="E129" t="s">
        <v>37</v>
      </c>
      <c r="F129">
        <v>63123</v>
      </c>
      <c r="G129">
        <v>159900</v>
      </c>
      <c r="H129">
        <v>3</v>
      </c>
      <c r="I129">
        <v>2</v>
      </c>
      <c r="J129" t="s">
        <v>720</v>
      </c>
      <c r="K129">
        <v>1661</v>
      </c>
      <c r="M129">
        <v>1949</v>
      </c>
      <c r="N129">
        <v>2</v>
      </c>
      <c r="O129" t="s">
        <v>39</v>
      </c>
      <c r="P129">
        <v>109</v>
      </c>
      <c r="Q129" t="s">
        <v>40</v>
      </c>
      <c r="U129" s="1">
        <v>42471</v>
      </c>
      <c r="V129">
        <v>165000</v>
      </c>
      <c r="Y129" t="s">
        <v>1043</v>
      </c>
      <c r="Z129" t="s">
        <v>42</v>
      </c>
      <c r="AA129">
        <v>16013659</v>
      </c>
      <c r="AB129" t="s">
        <v>1044</v>
      </c>
      <c r="AC129" t="s">
        <v>44</v>
      </c>
      <c r="AD129" t="s">
        <v>45</v>
      </c>
      <c r="AE129">
        <v>38.565745999999997</v>
      </c>
      <c r="AF129">
        <v>-90.308437999999995</v>
      </c>
      <c r="AG129" t="b">
        <v>0</v>
      </c>
    </row>
    <row r="130" spans="1:33" x14ac:dyDescent="0.15">
      <c r="A130" t="s">
        <v>33</v>
      </c>
      <c r="B130" t="s">
        <v>34</v>
      </c>
      <c r="C130" t="s">
        <v>1045</v>
      </c>
      <c r="D130" t="s">
        <v>82</v>
      </c>
      <c r="E130" t="s">
        <v>37</v>
      </c>
      <c r="F130">
        <v>63123</v>
      </c>
      <c r="G130">
        <v>95000</v>
      </c>
      <c r="H130">
        <v>2</v>
      </c>
      <c r="I130">
        <v>1</v>
      </c>
      <c r="J130" t="s">
        <v>720</v>
      </c>
      <c r="K130">
        <v>949</v>
      </c>
      <c r="L130">
        <v>9017</v>
      </c>
      <c r="M130">
        <v>1938</v>
      </c>
      <c r="N130">
        <v>0</v>
      </c>
      <c r="P130">
        <v>109</v>
      </c>
      <c r="Q130" t="s">
        <v>40</v>
      </c>
      <c r="V130">
        <v>95000</v>
      </c>
      <c r="Y130" t="s">
        <v>1046</v>
      </c>
      <c r="Z130" t="s">
        <v>42</v>
      </c>
      <c r="AA130">
        <v>16013446</v>
      </c>
      <c r="AB130" t="s">
        <v>52</v>
      </c>
      <c r="AC130" t="s">
        <v>44</v>
      </c>
      <c r="AD130" t="s">
        <v>45</v>
      </c>
      <c r="AE130">
        <v>38.555931000000001</v>
      </c>
      <c r="AF130">
        <v>-90.315264999999997</v>
      </c>
      <c r="AG130" t="b">
        <v>0</v>
      </c>
    </row>
    <row r="131" spans="1:33" x14ac:dyDescent="0.15">
      <c r="A131" t="s">
        <v>33</v>
      </c>
      <c r="B131" t="s">
        <v>34</v>
      </c>
      <c r="C131" t="s">
        <v>1047</v>
      </c>
      <c r="D131" t="s">
        <v>1048</v>
      </c>
      <c r="E131" t="s">
        <v>37</v>
      </c>
      <c r="F131">
        <v>63123</v>
      </c>
      <c r="G131">
        <v>110000</v>
      </c>
      <c r="H131">
        <v>2</v>
      </c>
      <c r="I131">
        <v>1</v>
      </c>
      <c r="J131" t="s">
        <v>716</v>
      </c>
      <c r="K131">
        <v>960</v>
      </c>
      <c r="L131">
        <v>5009</v>
      </c>
      <c r="M131">
        <v>1937</v>
      </c>
      <c r="N131">
        <v>0</v>
      </c>
      <c r="P131">
        <v>110</v>
      </c>
      <c r="Q131" t="s">
        <v>40</v>
      </c>
      <c r="U131" s="1">
        <v>42530</v>
      </c>
      <c r="V131">
        <v>122500</v>
      </c>
      <c r="W131" s="1">
        <v>41263</v>
      </c>
      <c r="X131">
        <v>53750</v>
      </c>
      <c r="Y131" t="s">
        <v>1049</v>
      </c>
      <c r="Z131" t="s">
        <v>42</v>
      </c>
      <c r="AA131">
        <v>16013048</v>
      </c>
      <c r="AB131" t="s">
        <v>957</v>
      </c>
      <c r="AC131" t="s">
        <v>44</v>
      </c>
      <c r="AD131" t="s">
        <v>45</v>
      </c>
      <c r="AE131">
        <v>38.556010999999998</v>
      </c>
      <c r="AF131">
        <v>-90.308268999999996</v>
      </c>
      <c r="AG131" t="b">
        <v>0</v>
      </c>
    </row>
    <row r="132" spans="1:33" x14ac:dyDescent="0.15">
      <c r="A132" t="s">
        <v>33</v>
      </c>
      <c r="B132" t="s">
        <v>34</v>
      </c>
      <c r="C132" t="s">
        <v>1050</v>
      </c>
      <c r="D132" t="s">
        <v>82</v>
      </c>
      <c r="E132" t="s">
        <v>37</v>
      </c>
      <c r="F132">
        <v>63123</v>
      </c>
      <c r="G132">
        <v>114900</v>
      </c>
      <c r="H132">
        <v>3</v>
      </c>
      <c r="I132">
        <v>2</v>
      </c>
      <c r="J132" t="s">
        <v>720</v>
      </c>
      <c r="K132">
        <v>1311</v>
      </c>
      <c r="L132">
        <v>12502</v>
      </c>
      <c r="M132">
        <v>1940</v>
      </c>
      <c r="N132">
        <v>1</v>
      </c>
      <c r="O132" t="s">
        <v>39</v>
      </c>
      <c r="P132">
        <v>113</v>
      </c>
      <c r="Q132" t="s">
        <v>40</v>
      </c>
      <c r="U132" s="1">
        <v>42533</v>
      </c>
      <c r="V132">
        <v>129900</v>
      </c>
      <c r="W132" s="1">
        <v>41947</v>
      </c>
      <c r="X132">
        <v>42200</v>
      </c>
      <c r="Y132" t="s">
        <v>1051</v>
      </c>
      <c r="Z132" t="s">
        <v>42</v>
      </c>
      <c r="AA132">
        <v>16010893</v>
      </c>
      <c r="AB132" t="s">
        <v>226</v>
      </c>
      <c r="AC132" t="s">
        <v>44</v>
      </c>
      <c r="AD132" t="s">
        <v>45</v>
      </c>
      <c r="AE132">
        <v>38.542380000000001</v>
      </c>
      <c r="AF132">
        <v>-90.333461</v>
      </c>
      <c r="AG132" t="b">
        <v>0</v>
      </c>
    </row>
    <row r="133" spans="1:33" x14ac:dyDescent="0.15">
      <c r="A133" t="s">
        <v>33</v>
      </c>
      <c r="B133" t="s">
        <v>34</v>
      </c>
      <c r="C133" t="s">
        <v>1052</v>
      </c>
      <c r="D133" t="s">
        <v>82</v>
      </c>
      <c r="E133" t="s">
        <v>37</v>
      </c>
      <c r="F133">
        <v>63123</v>
      </c>
      <c r="G133">
        <v>129900</v>
      </c>
      <c r="H133">
        <v>3</v>
      </c>
      <c r="I133">
        <v>2</v>
      </c>
      <c r="J133" t="s">
        <v>720</v>
      </c>
      <c r="K133">
        <v>864</v>
      </c>
      <c r="L133">
        <v>6970</v>
      </c>
      <c r="N133">
        <v>3</v>
      </c>
      <c r="O133" t="s">
        <v>39</v>
      </c>
      <c r="P133">
        <v>113</v>
      </c>
      <c r="Q133" t="s">
        <v>40</v>
      </c>
      <c r="U133" s="1">
        <v>42494</v>
      </c>
      <c r="V133">
        <v>135000</v>
      </c>
      <c r="W133" s="1">
        <v>42289</v>
      </c>
      <c r="X133">
        <v>76975</v>
      </c>
      <c r="Y133" t="s">
        <v>1053</v>
      </c>
      <c r="Z133" t="s">
        <v>42</v>
      </c>
      <c r="AA133">
        <v>16012413</v>
      </c>
      <c r="AB133" t="s">
        <v>52</v>
      </c>
      <c r="AC133" t="s">
        <v>44</v>
      </c>
      <c r="AD133" t="s">
        <v>45</v>
      </c>
      <c r="AE133">
        <v>38.563329000000003</v>
      </c>
      <c r="AF133">
        <v>-90.318734000000006</v>
      </c>
      <c r="AG133" t="b">
        <v>0</v>
      </c>
    </row>
    <row r="134" spans="1:33" x14ac:dyDescent="0.15">
      <c r="A134" t="s">
        <v>33</v>
      </c>
      <c r="B134" t="s">
        <v>34</v>
      </c>
      <c r="C134" t="s">
        <v>1054</v>
      </c>
      <c r="D134" t="s">
        <v>82</v>
      </c>
      <c r="E134" t="s">
        <v>37</v>
      </c>
      <c r="F134">
        <v>63123</v>
      </c>
      <c r="G134">
        <v>269900</v>
      </c>
      <c r="H134">
        <v>2</v>
      </c>
      <c r="I134">
        <v>3</v>
      </c>
      <c r="J134" t="s">
        <v>726</v>
      </c>
      <c r="N134">
        <v>2</v>
      </c>
      <c r="O134" t="s">
        <v>39</v>
      </c>
      <c r="P134">
        <v>113</v>
      </c>
      <c r="Q134" t="s">
        <v>40</v>
      </c>
      <c r="R134" s="1">
        <v>42547</v>
      </c>
      <c r="S134" s="2">
        <v>0.45833333333333331</v>
      </c>
      <c r="T134" s="2">
        <v>0.75</v>
      </c>
      <c r="U134" s="1">
        <v>42447</v>
      </c>
      <c r="V134">
        <v>283900</v>
      </c>
      <c r="Y134" t="s">
        <v>1055</v>
      </c>
      <c r="Z134" t="s">
        <v>42</v>
      </c>
      <c r="AA134">
        <v>16012491</v>
      </c>
      <c r="AB134" t="s">
        <v>49</v>
      </c>
      <c r="AC134" t="s">
        <v>44</v>
      </c>
      <c r="AD134" t="s">
        <v>45</v>
      </c>
      <c r="AE134">
        <v>38.545558700000001</v>
      </c>
      <c r="AF134">
        <v>-90.350136800000001</v>
      </c>
      <c r="AG134" t="b">
        <v>0</v>
      </c>
    </row>
    <row r="135" spans="1:33" x14ac:dyDescent="0.15">
      <c r="A135" t="s">
        <v>33</v>
      </c>
      <c r="B135" t="s">
        <v>34</v>
      </c>
      <c r="C135" t="s">
        <v>1056</v>
      </c>
      <c r="D135" t="s">
        <v>82</v>
      </c>
      <c r="E135" t="s">
        <v>37</v>
      </c>
      <c r="F135">
        <v>63123</v>
      </c>
      <c r="G135">
        <v>113000</v>
      </c>
      <c r="H135">
        <v>2</v>
      </c>
      <c r="I135">
        <v>1</v>
      </c>
      <c r="J135" t="s">
        <v>720</v>
      </c>
      <c r="K135">
        <v>1085</v>
      </c>
      <c r="L135">
        <v>4966</v>
      </c>
      <c r="M135">
        <v>1940</v>
      </c>
      <c r="N135">
        <v>0</v>
      </c>
      <c r="P135">
        <v>121</v>
      </c>
      <c r="Q135" t="s">
        <v>40</v>
      </c>
      <c r="R135" s="1">
        <v>42546</v>
      </c>
      <c r="S135" s="2">
        <v>0.58333333333333337</v>
      </c>
      <c r="T135" s="2">
        <v>0.66666666666666663</v>
      </c>
      <c r="U135" s="1">
        <v>42509</v>
      </c>
      <c r="V135">
        <v>120000</v>
      </c>
      <c r="Y135" t="s">
        <v>1057</v>
      </c>
      <c r="Z135" t="s">
        <v>42</v>
      </c>
      <c r="AA135">
        <v>16010581</v>
      </c>
      <c r="AB135" t="s">
        <v>1058</v>
      </c>
      <c r="AC135" t="s">
        <v>44</v>
      </c>
      <c r="AD135" t="s">
        <v>45</v>
      </c>
      <c r="AE135">
        <v>38.554129000000003</v>
      </c>
      <c r="AF135">
        <v>-90.313502999999997</v>
      </c>
      <c r="AG135" t="b">
        <v>0</v>
      </c>
    </row>
    <row r="136" spans="1:33" x14ac:dyDescent="0.15">
      <c r="A136" t="s">
        <v>33</v>
      </c>
      <c r="B136" t="s">
        <v>34</v>
      </c>
      <c r="C136" t="s">
        <v>1059</v>
      </c>
      <c r="D136" t="s">
        <v>82</v>
      </c>
      <c r="E136" t="s">
        <v>37</v>
      </c>
      <c r="F136">
        <v>63123</v>
      </c>
      <c r="G136">
        <v>132500</v>
      </c>
      <c r="H136">
        <v>3</v>
      </c>
      <c r="I136">
        <v>2</v>
      </c>
      <c r="J136" t="s">
        <v>716</v>
      </c>
      <c r="L136">
        <v>6055</v>
      </c>
      <c r="N136">
        <v>2</v>
      </c>
      <c r="O136" t="s">
        <v>39</v>
      </c>
      <c r="P136">
        <v>122</v>
      </c>
      <c r="Q136" t="s">
        <v>40</v>
      </c>
      <c r="U136" s="1">
        <v>42543</v>
      </c>
      <c r="V136">
        <v>139000</v>
      </c>
      <c r="Y136" t="s">
        <v>1060</v>
      </c>
      <c r="Z136" t="s">
        <v>42</v>
      </c>
      <c r="AA136">
        <v>16009723</v>
      </c>
      <c r="AB136" t="s">
        <v>1061</v>
      </c>
      <c r="AC136" t="s">
        <v>44</v>
      </c>
      <c r="AD136" t="s">
        <v>45</v>
      </c>
      <c r="AE136">
        <v>38.542405500000001</v>
      </c>
      <c r="AF136">
        <v>-90.310080400000004</v>
      </c>
      <c r="AG136" t="b">
        <v>0</v>
      </c>
    </row>
    <row r="137" spans="1:33" x14ac:dyDescent="0.15">
      <c r="A137" t="s">
        <v>33</v>
      </c>
      <c r="B137" t="s">
        <v>34</v>
      </c>
      <c r="C137" t="s">
        <v>1062</v>
      </c>
      <c r="D137" t="s">
        <v>82</v>
      </c>
      <c r="E137" t="s">
        <v>37</v>
      </c>
      <c r="F137">
        <v>63123</v>
      </c>
      <c r="G137">
        <v>104900</v>
      </c>
      <c r="H137">
        <v>2</v>
      </c>
      <c r="I137">
        <v>1</v>
      </c>
      <c r="J137" t="s">
        <v>716</v>
      </c>
      <c r="L137">
        <v>6752</v>
      </c>
      <c r="M137">
        <v>1912</v>
      </c>
      <c r="N137">
        <v>0</v>
      </c>
      <c r="P137">
        <v>134</v>
      </c>
      <c r="Q137" t="s">
        <v>40</v>
      </c>
      <c r="U137" s="1">
        <v>42543</v>
      </c>
      <c r="V137">
        <v>124900</v>
      </c>
      <c r="W137" s="1">
        <v>42321</v>
      </c>
      <c r="X137">
        <v>42000</v>
      </c>
      <c r="Y137" t="s">
        <v>1063</v>
      </c>
      <c r="Z137" t="s">
        <v>42</v>
      </c>
      <c r="AA137">
        <v>16008382</v>
      </c>
      <c r="AB137" t="s">
        <v>740</v>
      </c>
      <c r="AC137" t="s">
        <v>44</v>
      </c>
      <c r="AD137" t="s">
        <v>45</v>
      </c>
      <c r="AE137">
        <v>38.5681832</v>
      </c>
      <c r="AF137">
        <v>-90.305104400000005</v>
      </c>
      <c r="AG137" t="b">
        <v>0</v>
      </c>
    </row>
    <row r="138" spans="1:33" x14ac:dyDescent="0.15">
      <c r="A138" t="s">
        <v>33</v>
      </c>
      <c r="B138" t="s">
        <v>34</v>
      </c>
      <c r="C138" t="s">
        <v>1064</v>
      </c>
      <c r="D138" t="s">
        <v>82</v>
      </c>
      <c r="E138" t="s">
        <v>37</v>
      </c>
      <c r="F138">
        <v>63123</v>
      </c>
      <c r="G138">
        <v>142500</v>
      </c>
      <c r="H138">
        <v>3</v>
      </c>
      <c r="I138">
        <v>2</v>
      </c>
      <c r="J138" t="s">
        <v>731</v>
      </c>
      <c r="K138">
        <v>1085</v>
      </c>
      <c r="L138">
        <v>6534</v>
      </c>
      <c r="M138">
        <v>1952</v>
      </c>
      <c r="N138">
        <v>1</v>
      </c>
      <c r="O138" t="s">
        <v>39</v>
      </c>
      <c r="P138">
        <v>137</v>
      </c>
      <c r="Q138" t="s">
        <v>40</v>
      </c>
      <c r="U138" s="1">
        <v>42543</v>
      </c>
      <c r="V138">
        <v>170000</v>
      </c>
      <c r="W138" s="1">
        <v>42396</v>
      </c>
      <c r="X138">
        <v>154000</v>
      </c>
      <c r="Y138" t="s">
        <v>1065</v>
      </c>
      <c r="Z138" t="s">
        <v>42</v>
      </c>
      <c r="AA138">
        <v>16006510</v>
      </c>
      <c r="AB138" t="s">
        <v>68</v>
      </c>
      <c r="AC138" t="s">
        <v>44</v>
      </c>
      <c r="AD138" t="s">
        <v>45</v>
      </c>
      <c r="AE138">
        <v>38.583703999999997</v>
      </c>
      <c r="AF138">
        <v>-90.315546999999995</v>
      </c>
      <c r="AG138" t="b">
        <v>0</v>
      </c>
    </row>
    <row r="139" spans="1:33" x14ac:dyDescent="0.15">
      <c r="A139" t="s">
        <v>33</v>
      </c>
      <c r="B139" t="s">
        <v>34</v>
      </c>
      <c r="C139" t="s">
        <v>1066</v>
      </c>
      <c r="D139" t="s">
        <v>82</v>
      </c>
      <c r="E139" t="s">
        <v>37</v>
      </c>
      <c r="F139">
        <v>63123</v>
      </c>
      <c r="G139">
        <v>130000</v>
      </c>
      <c r="H139">
        <v>3</v>
      </c>
      <c r="I139">
        <v>2</v>
      </c>
      <c r="J139" t="s">
        <v>720</v>
      </c>
      <c r="K139">
        <v>1074</v>
      </c>
      <c r="L139">
        <v>6752</v>
      </c>
      <c r="M139">
        <v>1962</v>
      </c>
      <c r="N139">
        <v>0</v>
      </c>
      <c r="P139">
        <v>163</v>
      </c>
      <c r="Q139" t="s">
        <v>40</v>
      </c>
      <c r="U139" s="1">
        <v>42518</v>
      </c>
      <c r="V139">
        <v>135000</v>
      </c>
      <c r="Y139" t="s">
        <v>1067</v>
      </c>
      <c r="Z139" t="s">
        <v>42</v>
      </c>
      <c r="AA139">
        <v>16000564</v>
      </c>
      <c r="AB139" t="s">
        <v>155</v>
      </c>
      <c r="AC139" t="s">
        <v>44</v>
      </c>
      <c r="AD139" t="s">
        <v>45</v>
      </c>
      <c r="AE139">
        <v>38.570827999999999</v>
      </c>
      <c r="AF139">
        <v>-90.309905999999998</v>
      </c>
      <c r="AG139" t="b">
        <v>0</v>
      </c>
    </row>
    <row r="140" spans="1:33" x14ac:dyDescent="0.15">
      <c r="A140" t="s">
        <v>33</v>
      </c>
      <c r="B140" t="s">
        <v>34</v>
      </c>
      <c r="C140" t="s">
        <v>1068</v>
      </c>
      <c r="D140" t="s">
        <v>82</v>
      </c>
      <c r="E140" t="s">
        <v>37</v>
      </c>
      <c r="F140">
        <v>63123</v>
      </c>
      <c r="G140">
        <v>244900</v>
      </c>
      <c r="H140">
        <v>4</v>
      </c>
      <c r="I140">
        <v>4</v>
      </c>
      <c r="J140" t="s">
        <v>765</v>
      </c>
      <c r="K140">
        <v>2024</v>
      </c>
      <c r="L140">
        <v>9148</v>
      </c>
      <c r="M140">
        <v>1993</v>
      </c>
      <c r="N140">
        <v>2</v>
      </c>
      <c r="O140" t="s">
        <v>39</v>
      </c>
      <c r="P140">
        <v>169</v>
      </c>
      <c r="Q140" t="s">
        <v>40</v>
      </c>
      <c r="U140" s="1">
        <v>42472</v>
      </c>
      <c r="V140">
        <v>249900</v>
      </c>
      <c r="Y140" t="s">
        <v>1069</v>
      </c>
      <c r="Z140" t="s">
        <v>42</v>
      </c>
      <c r="AA140">
        <v>16000381</v>
      </c>
      <c r="AB140" t="s">
        <v>233</v>
      </c>
      <c r="AC140" t="s">
        <v>44</v>
      </c>
      <c r="AD140" t="s">
        <v>45</v>
      </c>
      <c r="AE140">
        <v>38.534979999999997</v>
      </c>
      <c r="AF140">
        <v>-90.328064999999995</v>
      </c>
      <c r="AG140" t="b">
        <v>0</v>
      </c>
    </row>
    <row r="141" spans="1:33" x14ac:dyDescent="0.15">
      <c r="A141" t="s">
        <v>33</v>
      </c>
      <c r="B141" t="s">
        <v>34</v>
      </c>
      <c r="C141" t="s">
        <v>1072</v>
      </c>
      <c r="D141" t="s">
        <v>82</v>
      </c>
      <c r="E141" t="s">
        <v>37</v>
      </c>
      <c r="F141">
        <v>63123</v>
      </c>
      <c r="G141">
        <v>119500</v>
      </c>
      <c r="H141">
        <v>2</v>
      </c>
      <c r="I141">
        <v>1</v>
      </c>
      <c r="J141" t="s">
        <v>720</v>
      </c>
      <c r="L141">
        <v>6752</v>
      </c>
      <c r="M141">
        <v>1951</v>
      </c>
      <c r="N141">
        <v>1</v>
      </c>
      <c r="P141">
        <v>204</v>
      </c>
      <c r="Q141" t="s">
        <v>40</v>
      </c>
      <c r="U141" s="1">
        <v>42405</v>
      </c>
      <c r="V141">
        <v>125000</v>
      </c>
      <c r="Y141" t="s">
        <v>1073</v>
      </c>
      <c r="Z141" t="s">
        <v>42</v>
      </c>
      <c r="AA141">
        <v>15065743</v>
      </c>
      <c r="AB141" t="s">
        <v>1074</v>
      </c>
      <c r="AC141" t="s">
        <v>44</v>
      </c>
      <c r="AD141" t="s">
        <v>45</v>
      </c>
      <c r="AE141">
        <v>38.569662000000001</v>
      </c>
      <c r="AF141">
        <v>-90.308251999999996</v>
      </c>
      <c r="AG141" t="b">
        <v>0</v>
      </c>
    </row>
    <row r="142" spans="1:33" x14ac:dyDescent="0.15">
      <c r="A142" t="s">
        <v>33</v>
      </c>
      <c r="B142" t="s">
        <v>34</v>
      </c>
      <c r="C142" t="s">
        <v>1075</v>
      </c>
      <c r="D142" t="s">
        <v>82</v>
      </c>
      <c r="E142" t="s">
        <v>37</v>
      </c>
      <c r="F142">
        <v>63123</v>
      </c>
      <c r="G142">
        <v>319900</v>
      </c>
      <c r="H142">
        <v>4</v>
      </c>
      <c r="I142">
        <v>3</v>
      </c>
      <c r="J142" t="s">
        <v>765</v>
      </c>
      <c r="L142">
        <v>6970</v>
      </c>
      <c r="N142">
        <v>2</v>
      </c>
      <c r="O142" t="s">
        <v>39</v>
      </c>
      <c r="P142">
        <v>205</v>
      </c>
      <c r="Q142" t="s">
        <v>40</v>
      </c>
      <c r="U142" s="1">
        <v>42431</v>
      </c>
      <c r="V142">
        <v>354825</v>
      </c>
      <c r="Y142" t="s">
        <v>1076</v>
      </c>
      <c r="Z142" t="s">
        <v>42</v>
      </c>
      <c r="AA142">
        <v>15065454</v>
      </c>
      <c r="AB142" t="s">
        <v>49</v>
      </c>
      <c r="AC142" t="s">
        <v>44</v>
      </c>
      <c r="AD142" t="s">
        <v>45</v>
      </c>
      <c r="AE142">
        <v>38.523949999999999</v>
      </c>
      <c r="AF142">
        <v>-90.335948999999999</v>
      </c>
      <c r="AG142" t="b">
        <v>0</v>
      </c>
    </row>
    <row r="143" spans="1:33" x14ac:dyDescent="0.15">
      <c r="A143" t="s">
        <v>33</v>
      </c>
      <c r="B143" t="s">
        <v>34</v>
      </c>
      <c r="C143" t="s">
        <v>1079</v>
      </c>
      <c r="D143" t="s">
        <v>82</v>
      </c>
      <c r="E143" t="s">
        <v>37</v>
      </c>
      <c r="F143">
        <v>63123</v>
      </c>
      <c r="G143">
        <v>136900</v>
      </c>
      <c r="H143">
        <v>3</v>
      </c>
      <c r="I143">
        <v>3</v>
      </c>
      <c r="J143" t="s">
        <v>716</v>
      </c>
      <c r="K143">
        <v>1100</v>
      </c>
      <c r="L143">
        <v>5924</v>
      </c>
      <c r="M143">
        <v>1956</v>
      </c>
      <c r="N143">
        <v>0</v>
      </c>
      <c r="P143">
        <v>233</v>
      </c>
      <c r="Q143" t="s">
        <v>40</v>
      </c>
      <c r="R143" s="1">
        <v>42547</v>
      </c>
      <c r="S143" s="2">
        <v>0.54166666666666663</v>
      </c>
      <c r="T143" s="2">
        <v>0.625</v>
      </c>
      <c r="U143" s="1">
        <v>42480</v>
      </c>
      <c r="V143">
        <v>147000</v>
      </c>
      <c r="Y143" t="s">
        <v>1080</v>
      </c>
      <c r="Z143" t="s">
        <v>42</v>
      </c>
      <c r="AA143">
        <v>15060087</v>
      </c>
      <c r="AB143" t="s">
        <v>839</v>
      </c>
      <c r="AC143" t="s">
        <v>44</v>
      </c>
      <c r="AD143" t="s">
        <v>45</v>
      </c>
      <c r="AE143">
        <v>38.543256</v>
      </c>
      <c r="AF143">
        <v>-90.299346999999997</v>
      </c>
      <c r="AG143" t="b">
        <v>0</v>
      </c>
    </row>
    <row r="144" spans="1:33" x14ac:dyDescent="0.15">
      <c r="A144" t="s">
        <v>33</v>
      </c>
      <c r="B144" t="s">
        <v>34</v>
      </c>
      <c r="C144" t="s">
        <v>1081</v>
      </c>
      <c r="D144" t="s">
        <v>82</v>
      </c>
      <c r="E144" t="s">
        <v>37</v>
      </c>
      <c r="F144">
        <v>63123</v>
      </c>
      <c r="G144">
        <v>109900</v>
      </c>
      <c r="H144">
        <v>2</v>
      </c>
      <c r="I144">
        <v>12</v>
      </c>
      <c r="J144" t="s">
        <v>720</v>
      </c>
      <c r="K144">
        <v>816</v>
      </c>
      <c r="L144">
        <v>6752</v>
      </c>
      <c r="M144">
        <v>1955</v>
      </c>
      <c r="N144">
        <v>0</v>
      </c>
      <c r="P144">
        <v>235</v>
      </c>
      <c r="Q144" t="s">
        <v>40</v>
      </c>
      <c r="U144" s="1">
        <v>42344</v>
      </c>
      <c r="V144">
        <v>114900</v>
      </c>
      <c r="W144" s="1">
        <v>40869</v>
      </c>
      <c r="X144">
        <v>107000</v>
      </c>
      <c r="Y144" t="s">
        <v>1082</v>
      </c>
      <c r="Z144" t="s">
        <v>42</v>
      </c>
      <c r="AA144">
        <v>15061382</v>
      </c>
      <c r="AB144" t="s">
        <v>1018</v>
      </c>
      <c r="AC144" t="s">
        <v>44</v>
      </c>
      <c r="AD144" t="s">
        <v>45</v>
      </c>
      <c r="AE144">
        <v>38.566293000000002</v>
      </c>
      <c r="AF144">
        <v>-90.312314999999998</v>
      </c>
      <c r="AG144" t="b">
        <v>0</v>
      </c>
    </row>
    <row r="145" spans="1:45" x14ac:dyDescent="0.15">
      <c r="A145" t="s">
        <v>33</v>
      </c>
      <c r="B145" t="s">
        <v>34</v>
      </c>
      <c r="C145" t="s">
        <v>1083</v>
      </c>
      <c r="D145" t="s">
        <v>82</v>
      </c>
      <c r="E145" t="s">
        <v>37</v>
      </c>
      <c r="F145">
        <v>63123</v>
      </c>
      <c r="G145">
        <v>114900</v>
      </c>
      <c r="H145">
        <v>3</v>
      </c>
      <c r="I145">
        <v>1</v>
      </c>
      <c r="J145" t="s">
        <v>720</v>
      </c>
      <c r="K145">
        <v>1261</v>
      </c>
      <c r="L145">
        <v>5009</v>
      </c>
      <c r="M145">
        <v>1931</v>
      </c>
      <c r="N145">
        <v>2</v>
      </c>
      <c r="P145">
        <v>318</v>
      </c>
      <c r="Q145" t="s">
        <v>40</v>
      </c>
      <c r="V145">
        <v>114900</v>
      </c>
      <c r="Y145" t="s">
        <v>1084</v>
      </c>
      <c r="Z145" t="s">
        <v>42</v>
      </c>
      <c r="AA145">
        <v>15046323</v>
      </c>
      <c r="AB145" t="s">
        <v>49</v>
      </c>
      <c r="AC145" t="s">
        <v>44</v>
      </c>
      <c r="AD145" t="s">
        <v>45</v>
      </c>
      <c r="AE145">
        <v>38.556423000000002</v>
      </c>
      <c r="AF145">
        <v>-90.308302999999995</v>
      </c>
      <c r="AG145" t="b">
        <v>0</v>
      </c>
    </row>
    <row r="146" spans="1:45" x14ac:dyDescent="0.15">
      <c r="A146" t="s">
        <v>33</v>
      </c>
      <c r="B146" t="s">
        <v>34</v>
      </c>
      <c r="C146" t="s">
        <v>1085</v>
      </c>
      <c r="D146" t="s">
        <v>82</v>
      </c>
      <c r="E146" t="s">
        <v>37</v>
      </c>
      <c r="F146">
        <v>63123</v>
      </c>
      <c r="G146">
        <v>95500</v>
      </c>
      <c r="H146">
        <v>3</v>
      </c>
      <c r="I146">
        <v>1</v>
      </c>
      <c r="J146" t="s">
        <v>716</v>
      </c>
      <c r="K146">
        <v>1050</v>
      </c>
      <c r="L146">
        <v>6011</v>
      </c>
      <c r="M146">
        <v>1956</v>
      </c>
      <c r="N146">
        <v>0</v>
      </c>
      <c r="P146">
        <v>358</v>
      </c>
      <c r="Q146" t="s">
        <v>40</v>
      </c>
      <c r="V146">
        <v>95500</v>
      </c>
      <c r="Y146" t="s">
        <v>1086</v>
      </c>
      <c r="Z146" t="s">
        <v>42</v>
      </c>
      <c r="AA146">
        <v>15038526</v>
      </c>
      <c r="AB146" t="s">
        <v>1087</v>
      </c>
      <c r="AC146" t="s">
        <v>44</v>
      </c>
      <c r="AD146" t="s">
        <v>45</v>
      </c>
      <c r="AE146">
        <v>38.552491000000003</v>
      </c>
      <c r="AF146">
        <v>-90.296053000000001</v>
      </c>
      <c r="AG146" t="b">
        <v>0</v>
      </c>
    </row>
    <row r="147" spans="1:45" x14ac:dyDescent="0.15">
      <c r="A147" t="s">
        <v>33</v>
      </c>
      <c r="B147" t="s">
        <v>34</v>
      </c>
      <c r="C147" t="s">
        <v>1088</v>
      </c>
      <c r="D147" t="s">
        <v>82</v>
      </c>
      <c r="E147" t="s">
        <v>37</v>
      </c>
      <c r="F147">
        <v>63123</v>
      </c>
      <c r="G147">
        <v>92500</v>
      </c>
      <c r="H147">
        <v>2</v>
      </c>
      <c r="I147">
        <v>1</v>
      </c>
      <c r="J147" t="s">
        <v>716</v>
      </c>
      <c r="K147">
        <v>1000</v>
      </c>
      <c r="L147">
        <v>5009</v>
      </c>
      <c r="M147">
        <v>1967</v>
      </c>
      <c r="N147">
        <v>4</v>
      </c>
      <c r="O147" t="s">
        <v>39</v>
      </c>
      <c r="P147">
        <v>515</v>
      </c>
      <c r="Q147" t="s">
        <v>40</v>
      </c>
      <c r="U147" s="1">
        <v>42226</v>
      </c>
      <c r="V147">
        <v>99900</v>
      </c>
      <c r="Y147" t="s">
        <v>1089</v>
      </c>
      <c r="Z147" t="s">
        <v>42</v>
      </c>
      <c r="AA147">
        <v>14023941</v>
      </c>
      <c r="AB147" t="s">
        <v>49</v>
      </c>
      <c r="AC147" t="s">
        <v>44</v>
      </c>
      <c r="AD147" t="s">
        <v>45</v>
      </c>
      <c r="AE147">
        <v>38.556458900000003</v>
      </c>
      <c r="AF147">
        <v>-90.308171000000002</v>
      </c>
      <c r="AG147" t="b">
        <v>0</v>
      </c>
    </row>
    <row r="154" spans="1:45" x14ac:dyDescent="0.15">
      <c r="A154" s="53" t="s">
        <v>1107</v>
      </c>
      <c r="B154" s="53"/>
      <c r="C154" s="53"/>
      <c r="D154" s="53"/>
      <c r="E154" s="53"/>
      <c r="F154" s="53"/>
      <c r="G154" s="53"/>
      <c r="H154" s="53"/>
      <c r="I154" s="53"/>
      <c r="J154" s="53"/>
      <c r="K154" s="53"/>
      <c r="L154" s="53"/>
      <c r="M154" s="53"/>
      <c r="N154" s="53"/>
      <c r="O154" s="53"/>
      <c r="P154" s="53" t="s">
        <v>1107</v>
      </c>
      <c r="Q154" s="53"/>
      <c r="R154" s="53"/>
      <c r="S154" s="53"/>
      <c r="T154" s="53"/>
      <c r="U154" s="53"/>
      <c r="V154" s="53"/>
      <c r="W154" s="53"/>
      <c r="X154" s="53"/>
      <c r="Y154" s="53"/>
      <c r="Z154" s="53"/>
      <c r="AA154" s="53"/>
      <c r="AB154" s="53"/>
      <c r="AC154" s="53"/>
      <c r="AD154" s="53"/>
      <c r="AE154" s="53" t="s">
        <v>1107</v>
      </c>
      <c r="AF154" s="53"/>
      <c r="AG154" s="53"/>
      <c r="AH154" s="53"/>
      <c r="AI154" s="53"/>
      <c r="AJ154" s="53"/>
      <c r="AK154" s="53"/>
      <c r="AL154" s="53"/>
      <c r="AM154" s="53"/>
      <c r="AN154" s="53"/>
      <c r="AO154" s="53"/>
      <c r="AP154" s="53"/>
      <c r="AQ154" s="53"/>
      <c r="AR154" s="53"/>
      <c r="AS154" s="53"/>
    </row>
    <row r="155" spans="1:45" x14ac:dyDescent="0.15">
      <c r="A155" t="s">
        <v>674</v>
      </c>
      <c r="B155" t="s">
        <v>34</v>
      </c>
      <c r="C155" t="s">
        <v>1090</v>
      </c>
      <c r="D155" t="s">
        <v>1091</v>
      </c>
      <c r="E155" t="s">
        <v>37</v>
      </c>
      <c r="F155">
        <v>63123</v>
      </c>
      <c r="G155">
        <v>140000</v>
      </c>
      <c r="H155">
        <v>2</v>
      </c>
      <c r="I155">
        <v>1</v>
      </c>
      <c r="J155" t="s">
        <v>720</v>
      </c>
      <c r="K155">
        <v>952</v>
      </c>
      <c r="L155">
        <v>7700</v>
      </c>
      <c r="M155">
        <v>1952</v>
      </c>
      <c r="N155">
        <v>0</v>
      </c>
      <c r="P155">
        <v>374</v>
      </c>
      <c r="Q155" t="s">
        <v>40</v>
      </c>
      <c r="V155">
        <v>140000</v>
      </c>
      <c r="W155" s="1">
        <v>40394</v>
      </c>
      <c r="X155">
        <v>145000</v>
      </c>
      <c r="Y155" t="s">
        <v>1092</v>
      </c>
      <c r="Z155" t="s">
        <v>1093</v>
      </c>
      <c r="AA155">
        <v>2627546</v>
      </c>
      <c r="AB155" t="s">
        <v>1093</v>
      </c>
      <c r="AC155" t="s">
        <v>44</v>
      </c>
      <c r="AD155" t="s">
        <v>45</v>
      </c>
      <c r="AE155">
        <v>38.578532000000003</v>
      </c>
      <c r="AF155">
        <v>-90.316500000000005</v>
      </c>
      <c r="AG155" t="b">
        <v>0</v>
      </c>
    </row>
    <row r="156" spans="1:45" x14ac:dyDescent="0.15">
      <c r="A156" t="s">
        <v>678</v>
      </c>
      <c r="B156" t="s">
        <v>34</v>
      </c>
      <c r="C156" t="s">
        <v>1094</v>
      </c>
      <c r="D156" t="s">
        <v>1091</v>
      </c>
      <c r="E156" t="s">
        <v>37</v>
      </c>
      <c r="F156">
        <v>63123</v>
      </c>
      <c r="G156">
        <v>313300</v>
      </c>
      <c r="H156">
        <v>3</v>
      </c>
      <c r="I156">
        <v>2</v>
      </c>
      <c r="J156" t="s">
        <v>1095</v>
      </c>
      <c r="K156">
        <v>1890</v>
      </c>
      <c r="N156">
        <v>2</v>
      </c>
      <c r="O156" t="s">
        <v>39</v>
      </c>
      <c r="P156">
        <v>10</v>
      </c>
      <c r="Q156" t="s">
        <v>40</v>
      </c>
      <c r="V156">
        <v>313300</v>
      </c>
      <c r="Y156" t="s">
        <v>1096</v>
      </c>
      <c r="Z156" t="s">
        <v>682</v>
      </c>
      <c r="AA156" t="s">
        <v>1097</v>
      </c>
      <c r="AB156" t="s">
        <v>684</v>
      </c>
      <c r="AC156" t="s">
        <v>44</v>
      </c>
      <c r="AD156" t="s">
        <v>45</v>
      </c>
      <c r="AE156">
        <v>38.562830200000001</v>
      </c>
      <c r="AF156">
        <v>-90.358329299999994</v>
      </c>
      <c r="AG156" t="b">
        <v>0</v>
      </c>
    </row>
    <row r="157" spans="1:45" x14ac:dyDescent="0.15">
      <c r="A157" t="s">
        <v>678</v>
      </c>
      <c r="B157" t="s">
        <v>34</v>
      </c>
      <c r="C157" t="s">
        <v>1098</v>
      </c>
      <c r="D157" t="s">
        <v>1091</v>
      </c>
      <c r="E157" t="s">
        <v>37</v>
      </c>
      <c r="F157">
        <v>63123</v>
      </c>
      <c r="G157">
        <v>324200</v>
      </c>
      <c r="H157">
        <v>4</v>
      </c>
      <c r="I157">
        <v>2</v>
      </c>
      <c r="J157" t="s">
        <v>1095</v>
      </c>
      <c r="K157">
        <v>2093</v>
      </c>
      <c r="N157">
        <v>2</v>
      </c>
      <c r="O157" t="s">
        <v>39</v>
      </c>
      <c r="P157">
        <v>10</v>
      </c>
      <c r="Q157" t="s">
        <v>40</v>
      </c>
      <c r="V157">
        <v>324200</v>
      </c>
      <c r="Y157" t="s">
        <v>1099</v>
      </c>
      <c r="Z157" t="s">
        <v>682</v>
      </c>
      <c r="AA157" t="s">
        <v>1100</v>
      </c>
      <c r="AB157" t="s">
        <v>684</v>
      </c>
      <c r="AC157" t="s">
        <v>44</v>
      </c>
      <c r="AD157" t="s">
        <v>45</v>
      </c>
      <c r="AE157">
        <v>38.562830200000001</v>
      </c>
      <c r="AF157">
        <v>-90.358329299999994</v>
      </c>
      <c r="AG157" t="b">
        <v>0</v>
      </c>
    </row>
    <row r="158" spans="1:45" x14ac:dyDescent="0.15">
      <c r="A158" t="s">
        <v>678</v>
      </c>
      <c r="B158" t="s">
        <v>34</v>
      </c>
      <c r="C158" t="s">
        <v>1101</v>
      </c>
      <c r="D158" t="s">
        <v>1091</v>
      </c>
      <c r="E158" t="s">
        <v>37</v>
      </c>
      <c r="F158">
        <v>63123</v>
      </c>
      <c r="G158">
        <v>324900</v>
      </c>
      <c r="H158">
        <v>3</v>
      </c>
      <c r="I158">
        <v>2</v>
      </c>
      <c r="J158" t="s">
        <v>1095</v>
      </c>
      <c r="K158">
        <v>2136</v>
      </c>
      <c r="N158">
        <v>2</v>
      </c>
      <c r="O158" t="s">
        <v>39</v>
      </c>
      <c r="P158">
        <v>10</v>
      </c>
      <c r="Q158" t="s">
        <v>40</v>
      </c>
      <c r="V158">
        <v>324900</v>
      </c>
      <c r="Y158" t="s">
        <v>1102</v>
      </c>
      <c r="Z158" t="s">
        <v>682</v>
      </c>
      <c r="AA158" t="s">
        <v>1103</v>
      </c>
      <c r="AB158" t="s">
        <v>684</v>
      </c>
      <c r="AC158" t="s">
        <v>44</v>
      </c>
      <c r="AD158" t="s">
        <v>45</v>
      </c>
      <c r="AE158">
        <v>38.562830200000001</v>
      </c>
      <c r="AF158">
        <v>-90.358329299999994</v>
      </c>
      <c r="AG158" t="b">
        <v>0</v>
      </c>
    </row>
    <row r="159" spans="1:45" x14ac:dyDescent="0.15">
      <c r="A159" t="s">
        <v>678</v>
      </c>
      <c r="B159" t="s">
        <v>34</v>
      </c>
      <c r="C159" t="s">
        <v>1104</v>
      </c>
      <c r="D159" t="s">
        <v>1091</v>
      </c>
      <c r="E159" t="s">
        <v>37</v>
      </c>
      <c r="F159">
        <v>63123</v>
      </c>
      <c r="G159">
        <v>349600</v>
      </c>
      <c r="H159">
        <v>4</v>
      </c>
      <c r="I159">
        <v>2</v>
      </c>
      <c r="J159" t="s">
        <v>1095</v>
      </c>
      <c r="K159">
        <v>2540</v>
      </c>
      <c r="N159">
        <v>2</v>
      </c>
      <c r="O159" t="s">
        <v>39</v>
      </c>
      <c r="P159">
        <v>10</v>
      </c>
      <c r="Q159" t="s">
        <v>40</v>
      </c>
      <c r="V159">
        <v>349600</v>
      </c>
      <c r="Y159" t="s">
        <v>1105</v>
      </c>
      <c r="Z159" t="s">
        <v>682</v>
      </c>
      <c r="AA159" t="s">
        <v>1106</v>
      </c>
      <c r="AB159" t="s">
        <v>684</v>
      </c>
      <c r="AC159" t="s">
        <v>44</v>
      </c>
      <c r="AD159" t="s">
        <v>45</v>
      </c>
      <c r="AE159">
        <v>38.562830200000001</v>
      </c>
      <c r="AF159">
        <v>-90.358329299999994</v>
      </c>
      <c r="AG159" t="b">
        <v>0</v>
      </c>
    </row>
    <row r="164" spans="1:45" x14ac:dyDescent="0.15">
      <c r="A164" s="53" t="s">
        <v>1108</v>
      </c>
      <c r="B164" s="53"/>
      <c r="C164" s="53"/>
      <c r="D164" s="53"/>
      <c r="E164" s="53"/>
      <c r="F164" s="53"/>
      <c r="G164" s="53"/>
      <c r="H164" s="53"/>
      <c r="I164" s="53"/>
      <c r="J164" s="53"/>
      <c r="K164" s="53"/>
      <c r="L164" s="53"/>
      <c r="M164" s="53"/>
      <c r="N164" s="53"/>
      <c r="O164" s="53"/>
      <c r="P164" s="53" t="s">
        <v>1108</v>
      </c>
      <c r="Q164" s="53"/>
      <c r="R164" s="53"/>
      <c r="S164" s="53"/>
      <c r="T164" s="53"/>
      <c r="U164" s="53"/>
      <c r="V164" s="53"/>
      <c r="W164" s="53"/>
      <c r="X164" s="53"/>
      <c r="Y164" s="53"/>
      <c r="Z164" s="53"/>
      <c r="AA164" s="53"/>
      <c r="AB164" s="53"/>
      <c r="AC164" s="53"/>
      <c r="AD164" s="53"/>
      <c r="AE164" s="53" t="s">
        <v>1108</v>
      </c>
      <c r="AF164" s="53"/>
      <c r="AG164" s="53"/>
      <c r="AH164" s="53"/>
      <c r="AI164" s="53"/>
      <c r="AJ164" s="53"/>
      <c r="AK164" s="53"/>
      <c r="AL164" s="53"/>
      <c r="AM164" s="53"/>
      <c r="AN164" s="53"/>
      <c r="AO164" s="53"/>
      <c r="AP164" s="53"/>
      <c r="AQ164" s="53"/>
      <c r="AR164" s="53"/>
      <c r="AS164" s="53"/>
    </row>
    <row r="165" spans="1:45" x14ac:dyDescent="0.15">
      <c r="A165" t="s">
        <v>33</v>
      </c>
      <c r="B165" t="s">
        <v>714</v>
      </c>
      <c r="C165" t="s">
        <v>715</v>
      </c>
      <c r="D165" t="s">
        <v>228</v>
      </c>
      <c r="E165" t="s">
        <v>37</v>
      </c>
      <c r="F165">
        <v>63123</v>
      </c>
      <c r="G165">
        <v>139900</v>
      </c>
      <c r="H165">
        <v>4</v>
      </c>
      <c r="I165">
        <v>2</v>
      </c>
      <c r="J165" t="s">
        <v>716</v>
      </c>
      <c r="K165">
        <v>2309</v>
      </c>
      <c r="M165">
        <v>1907</v>
      </c>
      <c r="N165">
        <v>0</v>
      </c>
      <c r="P165">
        <v>1</v>
      </c>
      <c r="Q165" t="s">
        <v>40</v>
      </c>
      <c r="V165">
        <v>139900</v>
      </c>
      <c r="W165" s="1">
        <v>40280</v>
      </c>
      <c r="X165">
        <v>132000</v>
      </c>
      <c r="Y165" t="s">
        <v>717</v>
      </c>
      <c r="Z165" t="s">
        <v>42</v>
      </c>
      <c r="AA165">
        <v>16042431</v>
      </c>
      <c r="AB165" t="s">
        <v>718</v>
      </c>
      <c r="AC165" t="s">
        <v>44</v>
      </c>
      <c r="AD165" t="s">
        <v>45</v>
      </c>
      <c r="AE165">
        <v>38.556600400000001</v>
      </c>
      <c r="AF165">
        <v>-90.297691</v>
      </c>
      <c r="AG165" t="b">
        <v>0</v>
      </c>
    </row>
    <row r="166" spans="1:45" x14ac:dyDescent="0.15">
      <c r="A166" t="s">
        <v>33</v>
      </c>
      <c r="B166" t="s">
        <v>69</v>
      </c>
      <c r="C166" t="s">
        <v>774</v>
      </c>
      <c r="D166" t="s">
        <v>82</v>
      </c>
      <c r="E166" t="s">
        <v>37</v>
      </c>
      <c r="F166">
        <v>63123</v>
      </c>
      <c r="G166">
        <v>85800</v>
      </c>
      <c r="H166">
        <v>2</v>
      </c>
      <c r="I166">
        <v>1</v>
      </c>
      <c r="J166" t="s">
        <v>726</v>
      </c>
      <c r="K166">
        <v>884</v>
      </c>
      <c r="L166">
        <v>1960</v>
      </c>
      <c r="M166">
        <v>1978</v>
      </c>
      <c r="N166">
        <v>1</v>
      </c>
      <c r="O166" t="s">
        <v>39</v>
      </c>
      <c r="P166">
        <v>4</v>
      </c>
      <c r="Q166" t="s">
        <v>40</v>
      </c>
      <c r="V166">
        <v>85800</v>
      </c>
      <c r="Y166" t="s">
        <v>775</v>
      </c>
      <c r="Z166" t="s">
        <v>42</v>
      </c>
      <c r="AA166">
        <v>16038700</v>
      </c>
      <c r="AB166" t="s">
        <v>332</v>
      </c>
      <c r="AC166" t="s">
        <v>44</v>
      </c>
      <c r="AD166" t="s">
        <v>45</v>
      </c>
      <c r="AE166">
        <v>38.537292999999998</v>
      </c>
      <c r="AF166">
        <v>-90.338492000000002</v>
      </c>
      <c r="AG166" t="b">
        <v>0</v>
      </c>
    </row>
    <row r="167" spans="1:45" x14ac:dyDescent="0.15">
      <c r="A167" t="s">
        <v>33</v>
      </c>
      <c r="B167" t="s">
        <v>69</v>
      </c>
      <c r="C167" t="s">
        <v>779</v>
      </c>
      <c r="D167" t="s">
        <v>82</v>
      </c>
      <c r="E167" t="s">
        <v>37</v>
      </c>
      <c r="F167">
        <v>63123</v>
      </c>
      <c r="G167">
        <v>107000</v>
      </c>
      <c r="H167">
        <v>2</v>
      </c>
      <c r="I167">
        <v>2</v>
      </c>
      <c r="J167" t="s">
        <v>720</v>
      </c>
      <c r="K167">
        <v>951</v>
      </c>
      <c r="M167">
        <v>2010</v>
      </c>
      <c r="N167">
        <v>0</v>
      </c>
      <c r="P167">
        <v>4</v>
      </c>
      <c r="Q167" t="s">
        <v>40</v>
      </c>
      <c r="V167">
        <v>107000</v>
      </c>
      <c r="Y167" t="s">
        <v>780</v>
      </c>
      <c r="Z167" t="s">
        <v>42</v>
      </c>
      <c r="AA167">
        <v>16043728</v>
      </c>
      <c r="AB167" t="s">
        <v>52</v>
      </c>
      <c r="AC167" t="s">
        <v>44</v>
      </c>
      <c r="AD167" t="s">
        <v>45</v>
      </c>
      <c r="AE167">
        <v>38.542357099999997</v>
      </c>
      <c r="AF167">
        <v>-90.325153499999999</v>
      </c>
      <c r="AG167" t="b">
        <v>0</v>
      </c>
    </row>
    <row r="168" spans="1:45" x14ac:dyDescent="0.15">
      <c r="A168" t="s">
        <v>33</v>
      </c>
      <c r="B168" t="s">
        <v>69</v>
      </c>
      <c r="C168" t="s">
        <v>786</v>
      </c>
      <c r="D168" t="s">
        <v>82</v>
      </c>
      <c r="E168" t="s">
        <v>37</v>
      </c>
      <c r="F168">
        <v>63123</v>
      </c>
      <c r="G168">
        <v>102000</v>
      </c>
      <c r="H168">
        <v>2</v>
      </c>
      <c r="I168">
        <v>2</v>
      </c>
      <c r="J168" t="s">
        <v>720</v>
      </c>
      <c r="K168">
        <v>951</v>
      </c>
      <c r="L168">
        <v>2309</v>
      </c>
      <c r="M168">
        <v>2007</v>
      </c>
      <c r="N168">
        <v>0</v>
      </c>
      <c r="P168">
        <v>5</v>
      </c>
      <c r="Q168" t="s">
        <v>40</v>
      </c>
      <c r="V168">
        <v>102000</v>
      </c>
      <c r="W168" s="1">
        <v>41059</v>
      </c>
      <c r="X168">
        <v>86000</v>
      </c>
      <c r="Y168" t="s">
        <v>787</v>
      </c>
      <c r="Z168" t="s">
        <v>42</v>
      </c>
      <c r="AA168">
        <v>16043439</v>
      </c>
      <c r="AB168" t="s">
        <v>49</v>
      </c>
      <c r="AC168" t="s">
        <v>44</v>
      </c>
      <c r="AD168" t="s">
        <v>45</v>
      </c>
      <c r="AE168">
        <v>38.543115</v>
      </c>
      <c r="AF168">
        <v>-90.325991999999999</v>
      </c>
      <c r="AG168" t="b">
        <v>0</v>
      </c>
    </row>
    <row r="169" spans="1:45" x14ac:dyDescent="0.15">
      <c r="A169" t="s">
        <v>33</v>
      </c>
      <c r="B169" t="s">
        <v>69</v>
      </c>
      <c r="C169" t="s">
        <v>790</v>
      </c>
      <c r="D169" t="s">
        <v>82</v>
      </c>
      <c r="E169" t="s">
        <v>37</v>
      </c>
      <c r="F169">
        <v>63123</v>
      </c>
      <c r="G169">
        <v>69900</v>
      </c>
      <c r="H169">
        <v>2</v>
      </c>
      <c r="I169">
        <v>2</v>
      </c>
      <c r="J169" t="s">
        <v>726</v>
      </c>
      <c r="K169">
        <v>792</v>
      </c>
      <c r="L169">
        <v>2352</v>
      </c>
      <c r="M169">
        <v>1964</v>
      </c>
      <c r="N169">
        <v>1</v>
      </c>
      <c r="O169" t="s">
        <v>39</v>
      </c>
      <c r="P169">
        <v>5</v>
      </c>
      <c r="Q169" t="s">
        <v>40</v>
      </c>
      <c r="V169">
        <v>69900</v>
      </c>
      <c r="Y169" t="s">
        <v>791</v>
      </c>
      <c r="Z169" t="s">
        <v>42</v>
      </c>
      <c r="AA169">
        <v>16042066</v>
      </c>
      <c r="AB169" t="s">
        <v>792</v>
      </c>
      <c r="AC169" t="s">
        <v>44</v>
      </c>
      <c r="AD169" t="s">
        <v>45</v>
      </c>
      <c r="AE169">
        <v>38.557473299999998</v>
      </c>
      <c r="AF169">
        <v>-90.358568000000005</v>
      </c>
      <c r="AG169" t="b">
        <v>0</v>
      </c>
    </row>
    <row r="170" spans="1:45" x14ac:dyDescent="0.15">
      <c r="A170" t="s">
        <v>33</v>
      </c>
      <c r="B170" t="s">
        <v>853</v>
      </c>
      <c r="C170" t="s">
        <v>854</v>
      </c>
      <c r="D170" t="s">
        <v>82</v>
      </c>
      <c r="E170" t="s">
        <v>37</v>
      </c>
      <c r="F170">
        <v>63123</v>
      </c>
      <c r="G170">
        <v>510000</v>
      </c>
      <c r="J170" t="s">
        <v>720</v>
      </c>
      <c r="K170">
        <v>6656</v>
      </c>
      <c r="L170">
        <v>7710</v>
      </c>
      <c r="M170">
        <v>1965</v>
      </c>
      <c r="N170">
        <v>0</v>
      </c>
      <c r="P170">
        <v>15</v>
      </c>
      <c r="Q170" t="s">
        <v>40</v>
      </c>
      <c r="V170">
        <v>510000</v>
      </c>
      <c r="W170" s="1">
        <v>39601</v>
      </c>
      <c r="X170">
        <v>268500</v>
      </c>
      <c r="Y170" t="s">
        <v>855</v>
      </c>
      <c r="Z170" t="s">
        <v>42</v>
      </c>
      <c r="AA170">
        <v>16040121</v>
      </c>
      <c r="AB170" t="s">
        <v>737</v>
      </c>
      <c r="AC170" t="s">
        <v>44</v>
      </c>
      <c r="AD170" t="s">
        <v>45</v>
      </c>
      <c r="AE170">
        <v>38.559029000000002</v>
      </c>
      <c r="AF170">
        <v>-90.329915999999997</v>
      </c>
      <c r="AG170" t="b">
        <v>0</v>
      </c>
    </row>
    <row r="171" spans="1:45" x14ac:dyDescent="0.15">
      <c r="A171" t="s">
        <v>33</v>
      </c>
      <c r="B171" t="s">
        <v>69</v>
      </c>
      <c r="C171" t="s">
        <v>899</v>
      </c>
      <c r="D171" t="s">
        <v>82</v>
      </c>
      <c r="E171" t="s">
        <v>37</v>
      </c>
      <c r="F171">
        <v>63123</v>
      </c>
      <c r="G171">
        <v>129900</v>
      </c>
      <c r="H171">
        <v>3</v>
      </c>
      <c r="I171">
        <v>3</v>
      </c>
      <c r="J171" t="s">
        <v>726</v>
      </c>
      <c r="K171">
        <v>1470</v>
      </c>
      <c r="L171">
        <v>2483</v>
      </c>
      <c r="M171">
        <v>1968</v>
      </c>
      <c r="N171">
        <v>0</v>
      </c>
      <c r="P171">
        <v>24</v>
      </c>
      <c r="Q171" t="s">
        <v>40</v>
      </c>
      <c r="V171">
        <v>129900</v>
      </c>
      <c r="W171" s="1">
        <v>38971</v>
      </c>
      <c r="X171">
        <v>124000</v>
      </c>
      <c r="Y171" t="s">
        <v>900</v>
      </c>
      <c r="Z171" t="s">
        <v>42</v>
      </c>
      <c r="AA171">
        <v>16037489</v>
      </c>
      <c r="AB171" t="s">
        <v>226</v>
      </c>
      <c r="AC171" t="s">
        <v>44</v>
      </c>
      <c r="AD171" t="s">
        <v>45</v>
      </c>
      <c r="AE171">
        <v>38.525539199999997</v>
      </c>
      <c r="AF171">
        <v>-90.355046999999999</v>
      </c>
      <c r="AG171" t="b">
        <v>0</v>
      </c>
    </row>
    <row r="172" spans="1:45" x14ac:dyDescent="0.15">
      <c r="A172" t="s">
        <v>33</v>
      </c>
      <c r="B172" t="s">
        <v>69</v>
      </c>
      <c r="C172" t="s">
        <v>923</v>
      </c>
      <c r="D172" t="s">
        <v>82</v>
      </c>
      <c r="E172" t="s">
        <v>37</v>
      </c>
      <c r="F172">
        <v>63123</v>
      </c>
      <c r="G172">
        <v>65000</v>
      </c>
      <c r="H172">
        <v>3</v>
      </c>
      <c r="I172">
        <v>1</v>
      </c>
      <c r="J172" t="s">
        <v>765</v>
      </c>
      <c r="K172">
        <v>1014</v>
      </c>
      <c r="M172">
        <v>1965</v>
      </c>
      <c r="N172">
        <v>0</v>
      </c>
      <c r="P172">
        <v>33</v>
      </c>
      <c r="Q172" t="s">
        <v>40</v>
      </c>
      <c r="V172">
        <v>65000</v>
      </c>
      <c r="Y172" t="s">
        <v>924</v>
      </c>
      <c r="Z172" t="s">
        <v>42</v>
      </c>
      <c r="AA172">
        <v>16033836</v>
      </c>
      <c r="AB172" t="s">
        <v>49</v>
      </c>
      <c r="AC172" t="s">
        <v>44</v>
      </c>
      <c r="AD172" t="s">
        <v>45</v>
      </c>
      <c r="AE172">
        <v>38.535149400000002</v>
      </c>
      <c r="AF172">
        <v>-90.3126867</v>
      </c>
      <c r="AG172" t="b">
        <v>0</v>
      </c>
    </row>
    <row r="173" spans="1:45" x14ac:dyDescent="0.15">
      <c r="A173" t="s">
        <v>33</v>
      </c>
      <c r="B173" t="s">
        <v>69</v>
      </c>
      <c r="C173" t="s">
        <v>949</v>
      </c>
      <c r="D173" t="s">
        <v>82</v>
      </c>
      <c r="E173" t="s">
        <v>37</v>
      </c>
      <c r="F173">
        <v>63123</v>
      </c>
      <c r="G173">
        <v>127000</v>
      </c>
      <c r="H173">
        <v>2</v>
      </c>
      <c r="I173">
        <v>3</v>
      </c>
      <c r="J173" t="s">
        <v>765</v>
      </c>
      <c r="K173">
        <v>1392</v>
      </c>
      <c r="L173">
        <v>2614</v>
      </c>
      <c r="M173">
        <v>1991</v>
      </c>
      <c r="N173">
        <v>1</v>
      </c>
      <c r="O173" t="s">
        <v>39</v>
      </c>
      <c r="P173">
        <v>44</v>
      </c>
      <c r="Q173" t="s">
        <v>40</v>
      </c>
      <c r="U173" s="1">
        <v>42536</v>
      </c>
      <c r="V173">
        <v>139000</v>
      </c>
      <c r="W173" s="1">
        <v>38140</v>
      </c>
      <c r="X173">
        <v>162000</v>
      </c>
      <c r="Y173" t="s">
        <v>950</v>
      </c>
      <c r="Z173" t="s">
        <v>42</v>
      </c>
      <c r="AA173">
        <v>16032709</v>
      </c>
      <c r="AB173" t="s">
        <v>951</v>
      </c>
      <c r="AC173" t="s">
        <v>44</v>
      </c>
      <c r="AD173" t="s">
        <v>45</v>
      </c>
      <c r="AE173">
        <v>38.535302000000001</v>
      </c>
      <c r="AF173">
        <v>-90.336894000000001</v>
      </c>
      <c r="AG173" t="b">
        <v>1</v>
      </c>
    </row>
    <row r="174" spans="1:45" x14ac:dyDescent="0.15">
      <c r="A174" t="s">
        <v>33</v>
      </c>
      <c r="B174" t="s">
        <v>80</v>
      </c>
      <c r="C174" t="s">
        <v>965</v>
      </c>
      <c r="D174" t="s">
        <v>82</v>
      </c>
      <c r="E174" t="s">
        <v>37</v>
      </c>
      <c r="F174">
        <v>63123</v>
      </c>
      <c r="G174">
        <v>58000</v>
      </c>
      <c r="J174" t="s">
        <v>731</v>
      </c>
      <c r="L174">
        <v>1786</v>
      </c>
      <c r="N174">
        <v>0</v>
      </c>
      <c r="P174">
        <v>50</v>
      </c>
      <c r="Q174" t="s">
        <v>40</v>
      </c>
      <c r="V174">
        <v>58000</v>
      </c>
      <c r="Y174" t="s">
        <v>966</v>
      </c>
      <c r="Z174" t="s">
        <v>42</v>
      </c>
      <c r="AA174">
        <v>16030958</v>
      </c>
      <c r="AB174" t="s">
        <v>839</v>
      </c>
      <c r="AC174" t="s">
        <v>44</v>
      </c>
      <c r="AD174" t="s">
        <v>45</v>
      </c>
      <c r="AE174">
        <v>38.558394</v>
      </c>
      <c r="AF174">
        <v>-90.291533999999999</v>
      </c>
      <c r="AG174" t="b">
        <v>0</v>
      </c>
    </row>
    <row r="175" spans="1:45" x14ac:dyDescent="0.15">
      <c r="A175" t="s">
        <v>33</v>
      </c>
      <c r="B175" t="s">
        <v>69</v>
      </c>
      <c r="C175" t="s">
        <v>976</v>
      </c>
      <c r="D175" t="s">
        <v>82</v>
      </c>
      <c r="E175" t="s">
        <v>37</v>
      </c>
      <c r="F175">
        <v>63123</v>
      </c>
      <c r="G175">
        <v>114900</v>
      </c>
      <c r="H175">
        <v>2</v>
      </c>
      <c r="I175">
        <v>2</v>
      </c>
      <c r="J175" t="s">
        <v>720</v>
      </c>
      <c r="K175">
        <v>945</v>
      </c>
      <c r="L175">
        <v>2309</v>
      </c>
      <c r="M175">
        <v>2008</v>
      </c>
      <c r="N175">
        <v>0</v>
      </c>
      <c r="P175">
        <v>58</v>
      </c>
      <c r="Q175" t="s">
        <v>40</v>
      </c>
      <c r="V175">
        <v>114900</v>
      </c>
      <c r="W175" s="1">
        <v>39693</v>
      </c>
      <c r="X175">
        <v>120000</v>
      </c>
      <c r="Y175" t="s">
        <v>977</v>
      </c>
      <c r="Z175" t="s">
        <v>42</v>
      </c>
      <c r="AA175">
        <v>16028464</v>
      </c>
      <c r="AB175" t="s">
        <v>238</v>
      </c>
      <c r="AC175" t="s">
        <v>44</v>
      </c>
      <c r="AD175" t="s">
        <v>45</v>
      </c>
      <c r="AE175">
        <v>38.543582000000001</v>
      </c>
      <c r="AF175">
        <v>-90.32602</v>
      </c>
      <c r="AG175" t="b">
        <v>0</v>
      </c>
    </row>
    <row r="176" spans="1:45" x14ac:dyDescent="0.15">
      <c r="A176" t="s">
        <v>33</v>
      </c>
      <c r="B176" t="s">
        <v>69</v>
      </c>
      <c r="C176" t="s">
        <v>988</v>
      </c>
      <c r="D176" t="s">
        <v>82</v>
      </c>
      <c r="E176" t="s">
        <v>37</v>
      </c>
      <c r="F176">
        <v>63123</v>
      </c>
      <c r="G176">
        <v>119900</v>
      </c>
      <c r="H176">
        <v>3</v>
      </c>
      <c r="I176">
        <v>3</v>
      </c>
      <c r="J176" t="s">
        <v>726</v>
      </c>
      <c r="K176">
        <v>990</v>
      </c>
      <c r="L176">
        <v>2483</v>
      </c>
      <c r="M176">
        <v>1969</v>
      </c>
      <c r="N176">
        <v>0</v>
      </c>
      <c r="P176">
        <v>61</v>
      </c>
      <c r="Q176" t="s">
        <v>40</v>
      </c>
      <c r="U176" s="1">
        <v>42528</v>
      </c>
      <c r="V176">
        <v>129900</v>
      </c>
      <c r="Y176" t="s">
        <v>989</v>
      </c>
      <c r="Z176" t="s">
        <v>42</v>
      </c>
      <c r="AA176">
        <v>16027689</v>
      </c>
      <c r="AB176" t="s">
        <v>168</v>
      </c>
      <c r="AC176" t="s">
        <v>44</v>
      </c>
      <c r="AD176" t="s">
        <v>45</v>
      </c>
      <c r="AE176">
        <v>38.525165700000002</v>
      </c>
      <c r="AF176">
        <v>-90.355237500000001</v>
      </c>
      <c r="AG176" t="b">
        <v>0</v>
      </c>
    </row>
    <row r="177" spans="1:45" x14ac:dyDescent="0.15">
      <c r="A177" t="s">
        <v>33</v>
      </c>
      <c r="B177" t="s">
        <v>69</v>
      </c>
      <c r="C177" t="s">
        <v>1021</v>
      </c>
      <c r="D177" t="s">
        <v>82</v>
      </c>
      <c r="E177" t="s">
        <v>37</v>
      </c>
      <c r="F177">
        <v>63123</v>
      </c>
      <c r="G177">
        <v>225000</v>
      </c>
      <c r="H177">
        <v>3</v>
      </c>
      <c r="I177">
        <v>4</v>
      </c>
      <c r="J177" t="s">
        <v>765</v>
      </c>
      <c r="K177">
        <v>1622</v>
      </c>
      <c r="L177">
        <v>4792</v>
      </c>
      <c r="M177">
        <v>2000</v>
      </c>
      <c r="N177">
        <v>2</v>
      </c>
      <c r="O177" t="s">
        <v>39</v>
      </c>
      <c r="P177">
        <v>88</v>
      </c>
      <c r="Q177" t="s">
        <v>40</v>
      </c>
      <c r="U177" s="1">
        <v>42488</v>
      </c>
      <c r="V177">
        <v>228000</v>
      </c>
      <c r="Y177" t="s">
        <v>1022</v>
      </c>
      <c r="Z177" t="s">
        <v>42</v>
      </c>
      <c r="AA177">
        <v>16017161</v>
      </c>
      <c r="AB177" t="s">
        <v>49</v>
      </c>
      <c r="AC177" t="s">
        <v>44</v>
      </c>
      <c r="AD177" t="s">
        <v>45</v>
      </c>
      <c r="AE177">
        <v>38.530301000000001</v>
      </c>
      <c r="AF177">
        <v>-90.317475000000002</v>
      </c>
      <c r="AG177" t="b">
        <v>0</v>
      </c>
    </row>
    <row r="178" spans="1:45" x14ac:dyDescent="0.15">
      <c r="A178" t="s">
        <v>33</v>
      </c>
      <c r="B178" t="s">
        <v>714</v>
      </c>
      <c r="C178" t="s">
        <v>1036</v>
      </c>
      <c r="D178" t="s">
        <v>82</v>
      </c>
      <c r="E178" t="s">
        <v>37</v>
      </c>
      <c r="F178">
        <v>63123</v>
      </c>
      <c r="G178">
        <v>164900</v>
      </c>
      <c r="H178">
        <v>4</v>
      </c>
      <c r="I178">
        <v>2</v>
      </c>
      <c r="J178" t="s">
        <v>720</v>
      </c>
      <c r="K178">
        <v>1568</v>
      </c>
      <c r="L178">
        <v>4269</v>
      </c>
      <c r="M178">
        <v>1940</v>
      </c>
      <c r="N178">
        <v>2</v>
      </c>
      <c r="O178" t="s">
        <v>39</v>
      </c>
      <c r="P178">
        <v>100</v>
      </c>
      <c r="Q178" t="s">
        <v>40</v>
      </c>
      <c r="V178">
        <v>164900</v>
      </c>
      <c r="W178" s="1">
        <v>41879</v>
      </c>
      <c r="X178">
        <v>78500</v>
      </c>
      <c r="Y178" t="s">
        <v>1037</v>
      </c>
      <c r="Z178" t="s">
        <v>42</v>
      </c>
      <c r="AA178">
        <v>16016324</v>
      </c>
      <c r="AB178" t="s">
        <v>73</v>
      </c>
      <c r="AC178" t="s">
        <v>44</v>
      </c>
      <c r="AD178" t="s">
        <v>45</v>
      </c>
      <c r="AE178">
        <v>38.558297000000003</v>
      </c>
      <c r="AF178">
        <v>-90.310132999999993</v>
      </c>
      <c r="AG178" t="b">
        <v>0</v>
      </c>
    </row>
    <row r="179" spans="1:45" x14ac:dyDescent="0.15">
      <c r="A179" t="s">
        <v>33</v>
      </c>
      <c r="B179" t="s">
        <v>69</v>
      </c>
      <c r="C179" t="s">
        <v>1070</v>
      </c>
      <c r="D179" t="s">
        <v>82</v>
      </c>
      <c r="E179" t="s">
        <v>37</v>
      </c>
      <c r="F179">
        <v>63123</v>
      </c>
      <c r="G179">
        <v>279900</v>
      </c>
      <c r="H179">
        <v>3</v>
      </c>
      <c r="I179">
        <v>3</v>
      </c>
      <c r="J179" t="s">
        <v>726</v>
      </c>
      <c r="K179">
        <v>1763</v>
      </c>
      <c r="L179">
        <v>2178</v>
      </c>
      <c r="N179">
        <v>2</v>
      </c>
      <c r="O179" t="s">
        <v>39</v>
      </c>
      <c r="P179">
        <v>185</v>
      </c>
      <c r="Q179" t="s">
        <v>40</v>
      </c>
      <c r="R179" s="1">
        <v>42547</v>
      </c>
      <c r="S179" s="2">
        <v>0.45833333333333331</v>
      </c>
      <c r="T179" s="2">
        <v>0.75</v>
      </c>
      <c r="U179" s="1">
        <v>42388</v>
      </c>
      <c r="V179">
        <v>296900</v>
      </c>
      <c r="Y179" t="s">
        <v>1071</v>
      </c>
      <c r="Z179" t="s">
        <v>42</v>
      </c>
      <c r="AA179">
        <v>15067768</v>
      </c>
      <c r="AB179" t="s">
        <v>49</v>
      </c>
      <c r="AC179" t="s">
        <v>44</v>
      </c>
      <c r="AD179" t="s">
        <v>45</v>
      </c>
      <c r="AE179">
        <v>38.545206</v>
      </c>
      <c r="AF179">
        <v>-90.349787000000006</v>
      </c>
      <c r="AG179" t="b">
        <v>0</v>
      </c>
    </row>
    <row r="180" spans="1:45" x14ac:dyDescent="0.15">
      <c r="A180" t="s">
        <v>33</v>
      </c>
      <c r="B180" t="s">
        <v>69</v>
      </c>
      <c r="C180" t="s">
        <v>1077</v>
      </c>
      <c r="D180" t="s">
        <v>82</v>
      </c>
      <c r="E180" t="s">
        <v>37</v>
      </c>
      <c r="F180">
        <v>63123</v>
      </c>
      <c r="G180">
        <v>60000</v>
      </c>
      <c r="H180">
        <v>2</v>
      </c>
      <c r="I180">
        <v>1</v>
      </c>
      <c r="J180" t="s">
        <v>765</v>
      </c>
      <c r="K180">
        <v>800</v>
      </c>
      <c r="M180">
        <v>1966</v>
      </c>
      <c r="N180">
        <v>0</v>
      </c>
      <c r="P180">
        <v>232</v>
      </c>
      <c r="Q180" t="s">
        <v>40</v>
      </c>
      <c r="U180" s="1">
        <v>42542</v>
      </c>
      <c r="V180">
        <v>65000</v>
      </c>
      <c r="Y180" t="s">
        <v>1078</v>
      </c>
      <c r="Z180" t="s">
        <v>42</v>
      </c>
      <c r="AA180">
        <v>15062068</v>
      </c>
      <c r="AB180" t="s">
        <v>586</v>
      </c>
      <c r="AC180" t="s">
        <v>44</v>
      </c>
      <c r="AD180" t="s">
        <v>45</v>
      </c>
      <c r="AE180">
        <v>38.534765800000002</v>
      </c>
      <c r="AF180">
        <v>-90.312305499999994</v>
      </c>
      <c r="AG180" t="b">
        <v>0</v>
      </c>
    </row>
    <row r="186" spans="1:45" x14ac:dyDescent="0.15">
      <c r="A186" s="53" t="s">
        <v>1111</v>
      </c>
      <c r="B186" s="53"/>
      <c r="C186" s="53"/>
      <c r="D186" s="53"/>
      <c r="E186" s="53"/>
      <c r="F186" s="53"/>
      <c r="G186" s="53"/>
      <c r="H186" s="53"/>
      <c r="I186" s="53"/>
      <c r="J186" s="53"/>
      <c r="K186" s="53"/>
      <c r="L186" s="53"/>
      <c r="M186" s="53"/>
      <c r="N186" s="53"/>
      <c r="O186" s="53"/>
      <c r="P186" s="53" t="s">
        <v>1111</v>
      </c>
      <c r="Q186" s="53"/>
      <c r="R186" s="53"/>
      <c r="S186" s="53"/>
      <c r="T186" s="53"/>
      <c r="U186" s="53"/>
      <c r="V186" s="53"/>
      <c r="W186" s="53"/>
      <c r="X186" s="53"/>
      <c r="Y186" s="53"/>
      <c r="Z186" s="53"/>
      <c r="AA186" s="53"/>
      <c r="AB186" s="53"/>
      <c r="AC186" s="53"/>
      <c r="AD186" s="53"/>
      <c r="AE186" s="53" t="s">
        <v>1111</v>
      </c>
      <c r="AF186" s="53"/>
      <c r="AG186" s="53"/>
      <c r="AH186" s="53"/>
      <c r="AI186" s="53"/>
      <c r="AJ186" s="53"/>
      <c r="AK186" s="53"/>
      <c r="AL186" s="53"/>
      <c r="AM186" s="53"/>
      <c r="AN186" s="53"/>
      <c r="AO186" s="53"/>
      <c r="AP186" s="53"/>
      <c r="AQ186" s="53"/>
      <c r="AR186" s="53"/>
      <c r="AS186" s="53"/>
    </row>
    <row r="187" spans="1:45" x14ac:dyDescent="0.15">
      <c r="A187" t="s">
        <v>33</v>
      </c>
      <c r="B187" t="s">
        <v>34</v>
      </c>
      <c r="C187" t="s">
        <v>935</v>
      </c>
      <c r="D187" t="s">
        <v>936</v>
      </c>
      <c r="E187" t="s">
        <v>37</v>
      </c>
      <c r="F187">
        <v>63122</v>
      </c>
      <c r="G187">
        <v>116400</v>
      </c>
      <c r="H187">
        <v>2</v>
      </c>
      <c r="I187">
        <v>1</v>
      </c>
      <c r="J187" t="s">
        <v>720</v>
      </c>
      <c r="M187">
        <v>1957</v>
      </c>
      <c r="N187">
        <v>1</v>
      </c>
      <c r="P187">
        <v>38</v>
      </c>
      <c r="Q187" t="s">
        <v>40</v>
      </c>
      <c r="U187" s="1">
        <v>42537</v>
      </c>
      <c r="V187">
        <v>121500</v>
      </c>
      <c r="Y187" t="s">
        <v>937</v>
      </c>
      <c r="Z187" t="s">
        <v>42</v>
      </c>
      <c r="AA187">
        <v>16033439</v>
      </c>
      <c r="AB187" t="s">
        <v>938</v>
      </c>
      <c r="AC187" t="s">
        <v>44</v>
      </c>
      <c r="AD187" t="s">
        <v>45</v>
      </c>
      <c r="AE187">
        <v>38.568192000000003</v>
      </c>
      <c r="AF187">
        <v>-90.338500999999994</v>
      </c>
      <c r="AG187" t="b">
        <v>0</v>
      </c>
    </row>
    <row r="193" spans="1:33" x14ac:dyDescent="0.15">
      <c r="A193" s="53" t="s">
        <v>1113</v>
      </c>
      <c r="B193" s="53"/>
      <c r="C193" s="53"/>
      <c r="D193" s="53"/>
      <c r="E193" s="53"/>
      <c r="F193" s="53"/>
      <c r="G193" s="53"/>
      <c r="H193" s="53"/>
      <c r="I193" s="53"/>
      <c r="J193" s="53"/>
      <c r="K193" s="53"/>
      <c r="L193" s="53"/>
      <c r="M193" s="53"/>
      <c r="N193" s="53"/>
      <c r="O193" s="53"/>
    </row>
    <row r="194" spans="1:33" x14ac:dyDescent="0.15">
      <c r="A194" t="s">
        <v>33</v>
      </c>
      <c r="B194" t="s">
        <v>34</v>
      </c>
      <c r="C194" t="s">
        <v>845</v>
      </c>
      <c r="D194" t="s">
        <v>82</v>
      </c>
      <c r="E194" t="s">
        <v>37</v>
      </c>
      <c r="F194">
        <v>63123</v>
      </c>
      <c r="G194">
        <v>105000</v>
      </c>
      <c r="H194">
        <v>3</v>
      </c>
      <c r="I194">
        <v>3</v>
      </c>
      <c r="J194" t="s">
        <v>716</v>
      </c>
      <c r="K194">
        <v>1040</v>
      </c>
      <c r="L194">
        <v>6621</v>
      </c>
      <c r="M194">
        <v>1956</v>
      </c>
      <c r="N194">
        <v>0</v>
      </c>
      <c r="P194">
        <v>12</v>
      </c>
      <c r="Q194" t="s">
        <v>40</v>
      </c>
      <c r="U194" s="1">
        <v>42541</v>
      </c>
      <c r="V194">
        <v>125000</v>
      </c>
      <c r="W194" s="1">
        <v>39133</v>
      </c>
      <c r="X194">
        <v>137125</v>
      </c>
      <c r="Y194" t="s">
        <v>846</v>
      </c>
      <c r="Z194" t="s">
        <v>42</v>
      </c>
      <c r="AA194">
        <v>16041606</v>
      </c>
      <c r="AB194" t="s">
        <v>155</v>
      </c>
      <c r="AC194" t="s">
        <v>44</v>
      </c>
      <c r="AD194" t="s">
        <v>45</v>
      </c>
      <c r="AE194">
        <v>38.539672000000003</v>
      </c>
      <c r="AF194">
        <v>-90.308631000000005</v>
      </c>
      <c r="AG194" t="b">
        <v>1</v>
      </c>
    </row>
  </sheetData>
  <sortState ref="A2:AS148">
    <sortCondition ref="P2:P148"/>
  </sortState>
  <mergeCells count="10">
    <mergeCell ref="AE154:AS154"/>
    <mergeCell ref="P164:AD164"/>
    <mergeCell ref="AE164:AS164"/>
    <mergeCell ref="P186:AD186"/>
    <mergeCell ref="AE186:AS186"/>
    <mergeCell ref="A193:O193"/>
    <mergeCell ref="A154:O154"/>
    <mergeCell ref="A164:O164"/>
    <mergeCell ref="A186:O186"/>
    <mergeCell ref="P154:AD15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397"/>
  <sheetViews>
    <sheetView zoomScale="200" zoomScaleNormal="200" workbookViewId="0">
      <pane ySplit="1" topLeftCell="A2" activePane="bottomLeft" state="frozen"/>
      <selection pane="bottomLeft" activeCell="G1" sqref="G1:O1"/>
    </sheetView>
  </sheetViews>
  <sheetFormatPr baseColWidth="10" defaultColWidth="8.83203125" defaultRowHeight="13" x14ac:dyDescent="0.15"/>
  <cols>
    <col min="1" max="1" width="13.33203125" customWidth="1"/>
    <col min="2" max="2" width="13.83203125" customWidth="1"/>
    <col min="3" max="3" width="12" customWidth="1"/>
    <col min="7" max="7" width="13.5" customWidth="1"/>
    <col min="9" max="9" width="9.5" customWidth="1"/>
    <col min="10" max="10" width="12.6640625" customWidth="1"/>
    <col min="12" max="12" width="11.5" customWidth="1"/>
    <col min="13" max="13" width="14" customWidth="1"/>
    <col min="14" max="14" width="18.5" customWidth="1"/>
    <col min="15" max="15" width="16.83203125" customWidth="1"/>
    <col min="16" max="16" width="19.6640625" customWidth="1"/>
    <col min="17" max="17" width="10.5" customWidth="1"/>
    <col min="18" max="18" width="26.1640625" customWidth="1"/>
    <col min="19" max="19" width="32.5" style="4" customWidth="1"/>
    <col min="20" max="20" width="30" style="4" customWidth="1"/>
    <col min="21" max="21" width="27.1640625" customWidth="1"/>
    <col min="22" max="22" width="23" customWidth="1"/>
    <col min="23" max="23" width="18.83203125" style="3" customWidth="1"/>
    <col min="24" max="24" width="19.5" customWidth="1"/>
    <col min="25" max="25" width="73.5" customWidth="1"/>
    <col min="26" max="26" width="10.83203125" customWidth="1"/>
    <col min="27" max="27" width="13" customWidth="1"/>
    <col min="28" max="28" width="20.5" customWidth="1"/>
    <col min="29" max="29" width="12.5" customWidth="1"/>
    <col min="30" max="30" width="14.5" customWidth="1"/>
    <col min="31" max="31" width="12.1640625" customWidth="1"/>
    <col min="32" max="32" width="13.83203125" customWidth="1"/>
    <col min="33" max="33" width="17.5" customWidth="1"/>
  </cols>
  <sheetData>
    <row r="1" spans="1:33"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4" t="s">
        <v>18</v>
      </c>
      <c r="T1" s="4" t="s">
        <v>19</v>
      </c>
      <c r="U1" t="s">
        <v>20</v>
      </c>
      <c r="V1" t="s">
        <v>21</v>
      </c>
      <c r="W1" s="3" t="s">
        <v>22</v>
      </c>
      <c r="X1" t="s">
        <v>23</v>
      </c>
      <c r="Y1" t="s">
        <v>24</v>
      </c>
      <c r="Z1" t="s">
        <v>25</v>
      </c>
      <c r="AA1" t="s">
        <v>26</v>
      </c>
      <c r="AB1" t="s">
        <v>27</v>
      </c>
      <c r="AC1" t="s">
        <v>28</v>
      </c>
      <c r="AD1" t="s">
        <v>29</v>
      </c>
      <c r="AE1" t="s">
        <v>30</v>
      </c>
      <c r="AF1" t="s">
        <v>31</v>
      </c>
      <c r="AG1" t="s">
        <v>32</v>
      </c>
    </row>
    <row r="2" spans="1:33" x14ac:dyDescent="0.15">
      <c r="A2" t="s">
        <v>33</v>
      </c>
      <c r="B2" t="s">
        <v>34</v>
      </c>
      <c r="C2" t="s">
        <v>1009</v>
      </c>
      <c r="D2" t="s">
        <v>82</v>
      </c>
      <c r="E2" t="s">
        <v>37</v>
      </c>
      <c r="F2">
        <v>63123</v>
      </c>
      <c r="G2">
        <v>77900</v>
      </c>
      <c r="H2">
        <v>2</v>
      </c>
      <c r="I2">
        <v>1</v>
      </c>
      <c r="J2" t="s">
        <v>716</v>
      </c>
      <c r="K2">
        <v>781</v>
      </c>
      <c r="L2">
        <v>3354</v>
      </c>
      <c r="M2">
        <v>1905</v>
      </c>
      <c r="N2">
        <v>1</v>
      </c>
      <c r="O2" t="s">
        <v>39</v>
      </c>
      <c r="P2">
        <v>80</v>
      </c>
      <c r="Q2" t="s">
        <v>40</v>
      </c>
      <c r="R2" s="3"/>
      <c r="U2" s="5">
        <v>42506</v>
      </c>
      <c r="V2">
        <v>84900</v>
      </c>
      <c r="Y2" t="s">
        <v>1010</v>
      </c>
      <c r="Z2" t="s">
        <v>42</v>
      </c>
      <c r="AA2">
        <v>16022284</v>
      </c>
      <c r="AB2" t="s">
        <v>740</v>
      </c>
      <c r="AC2" t="s">
        <v>44</v>
      </c>
      <c r="AD2" t="s">
        <v>45</v>
      </c>
      <c r="AE2">
        <v>38.559652</v>
      </c>
      <c r="AF2">
        <v>-90.297377999999995</v>
      </c>
      <c r="AG2" t="b">
        <v>0</v>
      </c>
    </row>
    <row r="3" spans="1:33" x14ac:dyDescent="0.15">
      <c r="A3" t="s">
        <v>33</v>
      </c>
      <c r="B3" t="s">
        <v>34</v>
      </c>
      <c r="C3" t="s">
        <v>745</v>
      </c>
      <c r="D3" t="s">
        <v>82</v>
      </c>
      <c r="E3" t="s">
        <v>37</v>
      </c>
      <c r="F3">
        <v>63123</v>
      </c>
      <c r="G3">
        <v>126500</v>
      </c>
      <c r="H3">
        <v>2</v>
      </c>
      <c r="I3">
        <v>1</v>
      </c>
      <c r="J3" t="s">
        <v>716</v>
      </c>
      <c r="K3">
        <v>910</v>
      </c>
      <c r="L3">
        <v>4835</v>
      </c>
      <c r="M3">
        <v>1950</v>
      </c>
      <c r="N3">
        <v>1</v>
      </c>
      <c r="O3" t="s">
        <v>39</v>
      </c>
      <c r="P3">
        <v>2</v>
      </c>
      <c r="Q3" t="s">
        <v>40</v>
      </c>
      <c r="R3" s="3">
        <v>42547</v>
      </c>
      <c r="S3" s="4">
        <v>0.58333333333333337</v>
      </c>
      <c r="T3" s="4">
        <v>0.66666666666666663</v>
      </c>
      <c r="U3" s="5"/>
      <c r="V3">
        <v>126500</v>
      </c>
      <c r="Y3" t="s">
        <v>746</v>
      </c>
      <c r="Z3" t="s">
        <v>42</v>
      </c>
      <c r="AA3">
        <v>16042642</v>
      </c>
      <c r="AB3" t="s">
        <v>52</v>
      </c>
      <c r="AC3" t="s">
        <v>44</v>
      </c>
      <c r="AD3" t="s">
        <v>45</v>
      </c>
      <c r="AE3">
        <v>38.559789000000002</v>
      </c>
      <c r="AF3">
        <v>-90.299491000000003</v>
      </c>
      <c r="AG3" t="b">
        <v>0</v>
      </c>
    </row>
    <row r="4" spans="1:33" x14ac:dyDescent="0.15">
      <c r="A4" t="s">
        <v>33</v>
      </c>
      <c r="B4" t="s">
        <v>34</v>
      </c>
      <c r="C4" t="s">
        <v>719</v>
      </c>
      <c r="D4" t="s">
        <v>82</v>
      </c>
      <c r="E4" t="s">
        <v>37</v>
      </c>
      <c r="F4">
        <v>63123</v>
      </c>
      <c r="G4">
        <v>139000</v>
      </c>
      <c r="H4">
        <v>2</v>
      </c>
      <c r="I4">
        <v>1</v>
      </c>
      <c r="J4" t="s">
        <v>720</v>
      </c>
      <c r="K4">
        <v>1092</v>
      </c>
      <c r="L4">
        <v>5009</v>
      </c>
      <c r="M4">
        <v>1939</v>
      </c>
      <c r="N4">
        <v>1</v>
      </c>
      <c r="O4" t="s">
        <v>39</v>
      </c>
      <c r="P4">
        <v>1</v>
      </c>
      <c r="Q4" t="s">
        <v>40</v>
      </c>
      <c r="R4" s="3"/>
      <c r="U4" s="5"/>
      <c r="V4">
        <v>139000</v>
      </c>
      <c r="W4" s="3">
        <v>38695</v>
      </c>
      <c r="X4">
        <v>139000</v>
      </c>
      <c r="Y4" t="s">
        <v>721</v>
      </c>
      <c r="Z4" t="s">
        <v>42</v>
      </c>
      <c r="AA4">
        <v>16044384</v>
      </c>
      <c r="AB4" t="s">
        <v>111</v>
      </c>
      <c r="AC4" t="s">
        <v>44</v>
      </c>
      <c r="AD4" t="s">
        <v>45</v>
      </c>
      <c r="AE4">
        <v>38.556083000000001</v>
      </c>
      <c r="AF4">
        <v>-90.308003999999997</v>
      </c>
      <c r="AG4" t="b">
        <v>0</v>
      </c>
    </row>
    <row r="5" spans="1:33" x14ac:dyDescent="0.15">
      <c r="A5" t="s">
        <v>33</v>
      </c>
      <c r="B5" t="s">
        <v>34</v>
      </c>
      <c r="C5" t="s">
        <v>814</v>
      </c>
      <c r="D5" t="s">
        <v>82</v>
      </c>
      <c r="E5" t="s">
        <v>37</v>
      </c>
      <c r="F5">
        <v>63123</v>
      </c>
      <c r="G5">
        <v>125000</v>
      </c>
      <c r="H5">
        <v>2</v>
      </c>
      <c r="I5">
        <v>1</v>
      </c>
      <c r="J5" t="s">
        <v>720</v>
      </c>
      <c r="K5">
        <v>1828</v>
      </c>
      <c r="L5">
        <v>5184</v>
      </c>
      <c r="M5">
        <v>1934</v>
      </c>
      <c r="N5">
        <v>1</v>
      </c>
      <c r="O5" t="s">
        <v>39</v>
      </c>
      <c r="P5">
        <v>9</v>
      </c>
      <c r="Q5" t="s">
        <v>40</v>
      </c>
      <c r="R5" s="3"/>
      <c r="U5" s="5"/>
      <c r="V5">
        <v>125000</v>
      </c>
      <c r="Y5" t="s">
        <v>815</v>
      </c>
      <c r="Z5" t="s">
        <v>42</v>
      </c>
      <c r="AA5">
        <v>16042448</v>
      </c>
      <c r="AB5" t="s">
        <v>816</v>
      </c>
      <c r="AC5" t="s">
        <v>44</v>
      </c>
      <c r="AD5" t="s">
        <v>45</v>
      </c>
      <c r="AE5">
        <v>38.554198200000002</v>
      </c>
      <c r="AF5">
        <v>-90.312854900000005</v>
      </c>
      <c r="AG5" t="b">
        <v>0</v>
      </c>
    </row>
    <row r="6" spans="1:33" x14ac:dyDescent="0.15">
      <c r="A6" t="s">
        <v>33</v>
      </c>
      <c r="B6" t="s">
        <v>34</v>
      </c>
      <c r="C6" t="s">
        <v>770</v>
      </c>
      <c r="D6" t="s">
        <v>82</v>
      </c>
      <c r="E6" t="s">
        <v>37</v>
      </c>
      <c r="F6">
        <v>63123</v>
      </c>
      <c r="G6">
        <v>120000</v>
      </c>
      <c r="H6">
        <v>2</v>
      </c>
      <c r="I6">
        <v>1</v>
      </c>
      <c r="J6" t="s">
        <v>720</v>
      </c>
      <c r="K6">
        <v>864</v>
      </c>
      <c r="L6">
        <v>5445</v>
      </c>
      <c r="M6">
        <v>1940</v>
      </c>
      <c r="N6">
        <v>1</v>
      </c>
      <c r="O6" t="s">
        <v>39</v>
      </c>
      <c r="P6">
        <v>4</v>
      </c>
      <c r="Q6" t="s">
        <v>40</v>
      </c>
      <c r="R6" s="3"/>
      <c r="U6" s="5"/>
      <c r="V6">
        <v>120000</v>
      </c>
      <c r="W6" s="3">
        <v>39934</v>
      </c>
      <c r="X6">
        <v>119000</v>
      </c>
      <c r="Y6" t="s">
        <v>771</v>
      </c>
      <c r="Z6" t="s">
        <v>42</v>
      </c>
      <c r="AA6">
        <v>16041129</v>
      </c>
      <c r="AB6" t="s">
        <v>387</v>
      </c>
      <c r="AC6" t="s">
        <v>44</v>
      </c>
      <c r="AD6" t="s">
        <v>45</v>
      </c>
      <c r="AE6">
        <v>38.556392000000002</v>
      </c>
      <c r="AF6">
        <v>-90.318485899999999</v>
      </c>
      <c r="AG6" t="b">
        <v>0</v>
      </c>
    </row>
    <row r="7" spans="1:33" x14ac:dyDescent="0.15">
      <c r="A7" t="s">
        <v>33</v>
      </c>
      <c r="B7" t="s">
        <v>34</v>
      </c>
      <c r="C7" t="s">
        <v>907</v>
      </c>
      <c r="D7" t="s">
        <v>82</v>
      </c>
      <c r="E7" t="s">
        <v>37</v>
      </c>
      <c r="F7">
        <v>63123</v>
      </c>
      <c r="G7">
        <v>139900</v>
      </c>
      <c r="H7">
        <v>3</v>
      </c>
      <c r="I7">
        <v>1</v>
      </c>
      <c r="J7" t="s">
        <v>720</v>
      </c>
      <c r="K7">
        <v>1102</v>
      </c>
      <c r="L7">
        <v>5663</v>
      </c>
      <c r="M7">
        <v>1963</v>
      </c>
      <c r="N7">
        <v>1</v>
      </c>
      <c r="O7" t="s">
        <v>39</v>
      </c>
      <c r="P7">
        <v>25</v>
      </c>
      <c r="Q7" t="s">
        <v>40</v>
      </c>
      <c r="R7" s="3"/>
      <c r="U7" s="5"/>
      <c r="V7">
        <v>139900</v>
      </c>
      <c r="Y7" t="s">
        <v>908</v>
      </c>
      <c r="Z7" t="s">
        <v>42</v>
      </c>
      <c r="AA7">
        <v>16037684</v>
      </c>
      <c r="AB7" t="s">
        <v>49</v>
      </c>
      <c r="AC7" t="s">
        <v>44</v>
      </c>
      <c r="AD7" t="s">
        <v>45</v>
      </c>
      <c r="AE7">
        <v>38.543728000000002</v>
      </c>
      <c r="AF7">
        <v>-90.315537000000006</v>
      </c>
      <c r="AG7" t="b">
        <v>0</v>
      </c>
    </row>
    <row r="8" spans="1:33" x14ac:dyDescent="0.15">
      <c r="A8" t="s">
        <v>33</v>
      </c>
      <c r="B8" t="s">
        <v>34</v>
      </c>
      <c r="C8" t="s">
        <v>819</v>
      </c>
      <c r="D8" t="s">
        <v>82</v>
      </c>
      <c r="E8" t="s">
        <v>37</v>
      </c>
      <c r="F8">
        <v>63123</v>
      </c>
      <c r="G8">
        <v>97500</v>
      </c>
      <c r="H8">
        <v>2</v>
      </c>
      <c r="I8">
        <v>1</v>
      </c>
      <c r="J8" t="s">
        <v>716</v>
      </c>
      <c r="K8">
        <v>971</v>
      </c>
      <c r="L8">
        <v>6011</v>
      </c>
      <c r="M8">
        <v>1950</v>
      </c>
      <c r="N8">
        <v>1</v>
      </c>
      <c r="O8" t="s">
        <v>39</v>
      </c>
      <c r="P8">
        <v>9</v>
      </c>
      <c r="Q8" t="s">
        <v>40</v>
      </c>
      <c r="R8" s="3"/>
      <c r="U8" s="5"/>
      <c r="V8">
        <v>97500</v>
      </c>
      <c r="Y8" t="s">
        <v>820</v>
      </c>
      <c r="Z8" t="s">
        <v>42</v>
      </c>
      <c r="AA8">
        <v>16041093</v>
      </c>
      <c r="AB8" t="s">
        <v>226</v>
      </c>
      <c r="AC8" t="s">
        <v>44</v>
      </c>
      <c r="AD8" t="s">
        <v>45</v>
      </c>
      <c r="AE8">
        <v>38.5581046</v>
      </c>
      <c r="AF8">
        <v>-90.307631599999993</v>
      </c>
      <c r="AG8" t="b">
        <v>0</v>
      </c>
    </row>
    <row r="9" spans="1:33" x14ac:dyDescent="0.15">
      <c r="A9" t="s">
        <v>33</v>
      </c>
      <c r="B9" t="s">
        <v>34</v>
      </c>
      <c r="C9" t="s">
        <v>939</v>
      </c>
      <c r="D9" t="s">
        <v>82</v>
      </c>
      <c r="E9" t="s">
        <v>37</v>
      </c>
      <c r="F9">
        <v>63123</v>
      </c>
      <c r="G9">
        <v>125000</v>
      </c>
      <c r="H9">
        <v>2</v>
      </c>
      <c r="I9">
        <v>1</v>
      </c>
      <c r="J9" t="s">
        <v>720</v>
      </c>
      <c r="K9">
        <v>864</v>
      </c>
      <c r="L9">
        <v>6621</v>
      </c>
      <c r="M9">
        <v>1952</v>
      </c>
      <c r="N9">
        <v>1</v>
      </c>
      <c r="O9" t="s">
        <v>39</v>
      </c>
      <c r="P9">
        <v>41</v>
      </c>
      <c r="Q9" t="s">
        <v>40</v>
      </c>
      <c r="R9" s="3"/>
      <c r="U9" s="5">
        <v>42528</v>
      </c>
      <c r="V9">
        <v>128900</v>
      </c>
      <c r="W9" s="3">
        <v>42452</v>
      </c>
      <c r="X9">
        <v>72500</v>
      </c>
      <c r="Y9" t="s">
        <v>940</v>
      </c>
      <c r="Z9" t="s">
        <v>42</v>
      </c>
      <c r="AA9">
        <v>16033530</v>
      </c>
      <c r="AB9" t="s">
        <v>941</v>
      </c>
      <c r="AC9" t="s">
        <v>44</v>
      </c>
      <c r="AD9" t="s">
        <v>45</v>
      </c>
      <c r="AE9">
        <v>38.536538999999998</v>
      </c>
      <c r="AF9">
        <v>-90.321749999999994</v>
      </c>
      <c r="AG9" t="b">
        <v>0</v>
      </c>
    </row>
    <row r="10" spans="1:33" x14ac:dyDescent="0.15">
      <c r="A10" t="s">
        <v>33</v>
      </c>
      <c r="B10" t="s">
        <v>34</v>
      </c>
      <c r="C10" t="s">
        <v>809</v>
      </c>
      <c r="D10" t="s">
        <v>82</v>
      </c>
      <c r="E10" t="s">
        <v>37</v>
      </c>
      <c r="F10">
        <v>63123</v>
      </c>
      <c r="G10">
        <v>130000</v>
      </c>
      <c r="H10">
        <v>3</v>
      </c>
      <c r="I10">
        <v>1</v>
      </c>
      <c r="J10" t="s">
        <v>731</v>
      </c>
      <c r="K10">
        <v>1395</v>
      </c>
      <c r="L10">
        <v>8102</v>
      </c>
      <c r="M10">
        <v>1950</v>
      </c>
      <c r="N10">
        <v>1</v>
      </c>
      <c r="O10" t="s">
        <v>39</v>
      </c>
      <c r="P10">
        <v>8</v>
      </c>
      <c r="Q10" t="s">
        <v>40</v>
      </c>
      <c r="R10" s="3">
        <v>42547</v>
      </c>
      <c r="S10" s="4">
        <v>0.54166666666666663</v>
      </c>
      <c r="T10" s="4">
        <v>0.625</v>
      </c>
      <c r="U10" s="5"/>
      <c r="V10">
        <v>130000</v>
      </c>
      <c r="Y10" t="s">
        <v>810</v>
      </c>
      <c r="Z10" t="s">
        <v>42</v>
      </c>
      <c r="AA10">
        <v>16042840</v>
      </c>
      <c r="AB10" t="s">
        <v>68</v>
      </c>
      <c r="AC10" t="s">
        <v>44</v>
      </c>
      <c r="AD10" t="s">
        <v>45</v>
      </c>
      <c r="AE10">
        <v>38.556750700000002</v>
      </c>
      <c r="AF10">
        <v>-90.284057500000003</v>
      </c>
      <c r="AG10" t="b">
        <v>0</v>
      </c>
    </row>
    <row r="11" spans="1:33" x14ac:dyDescent="0.15">
      <c r="A11" t="s">
        <v>33</v>
      </c>
      <c r="B11" t="s">
        <v>34</v>
      </c>
      <c r="C11" t="s">
        <v>980</v>
      </c>
      <c r="D11" t="s">
        <v>82</v>
      </c>
      <c r="E11" t="s">
        <v>37</v>
      </c>
      <c r="F11">
        <v>63123</v>
      </c>
      <c r="G11">
        <v>99000</v>
      </c>
      <c r="H11">
        <v>2</v>
      </c>
      <c r="I11">
        <v>1</v>
      </c>
      <c r="J11" t="s">
        <v>720</v>
      </c>
      <c r="K11">
        <v>1128</v>
      </c>
      <c r="L11">
        <v>9714</v>
      </c>
      <c r="M11">
        <v>1951</v>
      </c>
      <c r="N11">
        <v>1</v>
      </c>
      <c r="O11" t="s">
        <v>39</v>
      </c>
      <c r="P11">
        <v>60</v>
      </c>
      <c r="Q11" t="s">
        <v>40</v>
      </c>
      <c r="R11" s="3"/>
      <c r="U11" s="5"/>
      <c r="V11">
        <v>99000</v>
      </c>
      <c r="Y11" t="s">
        <v>981</v>
      </c>
      <c r="Z11" t="s">
        <v>42</v>
      </c>
      <c r="AA11">
        <v>16009398</v>
      </c>
      <c r="AB11" t="s">
        <v>59</v>
      </c>
      <c r="AC11" t="s">
        <v>44</v>
      </c>
      <c r="AD11" t="s">
        <v>45</v>
      </c>
      <c r="AE11">
        <v>38.550254000000002</v>
      </c>
      <c r="AF11">
        <v>-90.317618899999999</v>
      </c>
      <c r="AG11" t="b">
        <v>0</v>
      </c>
    </row>
    <row r="12" spans="1:33" x14ac:dyDescent="0.15">
      <c r="A12" t="s">
        <v>33</v>
      </c>
      <c r="B12" t="s">
        <v>34</v>
      </c>
      <c r="C12" t="s">
        <v>828</v>
      </c>
      <c r="D12" t="s">
        <v>720</v>
      </c>
      <c r="E12" t="s">
        <v>37</v>
      </c>
      <c r="F12">
        <v>63123</v>
      </c>
      <c r="G12">
        <v>124900</v>
      </c>
      <c r="H12">
        <v>4</v>
      </c>
      <c r="I12">
        <v>1</v>
      </c>
      <c r="J12" t="s">
        <v>720</v>
      </c>
      <c r="K12">
        <v>1164</v>
      </c>
      <c r="L12">
        <v>10890</v>
      </c>
      <c r="M12">
        <v>1955</v>
      </c>
      <c r="N12">
        <v>2</v>
      </c>
      <c r="O12" t="s">
        <v>39</v>
      </c>
      <c r="P12">
        <v>10</v>
      </c>
      <c r="Q12" t="s">
        <v>40</v>
      </c>
      <c r="R12" s="3"/>
      <c r="U12" s="5"/>
      <c r="V12">
        <v>124900</v>
      </c>
      <c r="Y12" t="s">
        <v>829</v>
      </c>
      <c r="Z12" t="s">
        <v>42</v>
      </c>
      <c r="AA12">
        <v>16042334</v>
      </c>
      <c r="AB12" t="s">
        <v>740</v>
      </c>
      <c r="AC12" t="s">
        <v>44</v>
      </c>
      <c r="AD12" t="s">
        <v>45</v>
      </c>
      <c r="AE12">
        <v>38.567138</v>
      </c>
      <c r="AF12">
        <v>-90.318681999999995</v>
      </c>
      <c r="AG12" t="b">
        <v>0</v>
      </c>
    </row>
    <row r="13" spans="1:33" x14ac:dyDescent="0.15">
      <c r="A13" t="s">
        <v>33</v>
      </c>
      <c r="B13" t="s">
        <v>34</v>
      </c>
      <c r="C13" t="s">
        <v>1088</v>
      </c>
      <c r="D13" t="s">
        <v>82</v>
      </c>
      <c r="E13" t="s">
        <v>37</v>
      </c>
      <c r="F13">
        <v>63123</v>
      </c>
      <c r="G13">
        <v>92500</v>
      </c>
      <c r="H13">
        <v>2</v>
      </c>
      <c r="I13">
        <v>1</v>
      </c>
      <c r="J13" t="s">
        <v>716</v>
      </c>
      <c r="K13">
        <v>1000</v>
      </c>
      <c r="L13">
        <v>5009</v>
      </c>
      <c r="M13">
        <v>1967</v>
      </c>
      <c r="N13">
        <v>4</v>
      </c>
      <c r="O13" t="s">
        <v>39</v>
      </c>
      <c r="P13">
        <v>515</v>
      </c>
      <c r="Q13" t="s">
        <v>40</v>
      </c>
      <c r="R13" s="3"/>
      <c r="U13" s="5">
        <v>42226</v>
      </c>
      <c r="V13">
        <v>99900</v>
      </c>
      <c r="Y13" t="s">
        <v>1089</v>
      </c>
      <c r="Z13" t="s">
        <v>42</v>
      </c>
      <c r="AA13">
        <v>14023941</v>
      </c>
      <c r="AB13" t="s">
        <v>49</v>
      </c>
      <c r="AC13" t="s">
        <v>44</v>
      </c>
      <c r="AD13" t="s">
        <v>45</v>
      </c>
      <c r="AE13">
        <v>38.556458900000003</v>
      </c>
      <c r="AF13">
        <v>-90.308171000000002</v>
      </c>
      <c r="AG13" t="b">
        <v>0</v>
      </c>
    </row>
    <row r="14" spans="1:33" x14ac:dyDescent="0.15">
      <c r="A14" t="s">
        <v>33</v>
      </c>
      <c r="B14" t="s">
        <v>34</v>
      </c>
      <c r="C14" t="s">
        <v>735</v>
      </c>
      <c r="D14" t="s">
        <v>228</v>
      </c>
      <c r="E14" t="s">
        <v>37</v>
      </c>
      <c r="F14">
        <v>63123</v>
      </c>
      <c r="G14">
        <v>109000</v>
      </c>
      <c r="H14">
        <v>2</v>
      </c>
      <c r="I14">
        <v>1</v>
      </c>
      <c r="J14" t="s">
        <v>720</v>
      </c>
      <c r="K14">
        <v>1080</v>
      </c>
      <c r="L14">
        <v>8276</v>
      </c>
      <c r="M14">
        <v>1950</v>
      </c>
      <c r="N14">
        <v>4</v>
      </c>
      <c r="O14" t="s">
        <v>39</v>
      </c>
      <c r="P14">
        <v>1</v>
      </c>
      <c r="Q14" t="s">
        <v>40</v>
      </c>
      <c r="R14" s="3"/>
      <c r="U14" s="5"/>
      <c r="V14">
        <v>109000</v>
      </c>
      <c r="Y14" t="s">
        <v>736</v>
      </c>
      <c r="Z14" t="s">
        <v>42</v>
      </c>
      <c r="AA14">
        <v>16044091</v>
      </c>
      <c r="AB14" t="s">
        <v>737</v>
      </c>
      <c r="AC14" t="s">
        <v>44</v>
      </c>
      <c r="AD14" t="s">
        <v>45</v>
      </c>
      <c r="AE14">
        <v>38.547241</v>
      </c>
      <c r="AF14">
        <v>-90.324145999999999</v>
      </c>
      <c r="AG14" t="b">
        <v>0</v>
      </c>
    </row>
    <row r="15" spans="1:33" x14ac:dyDescent="0.15">
      <c r="A15" t="s">
        <v>33</v>
      </c>
      <c r="B15" t="s">
        <v>34</v>
      </c>
      <c r="C15" t="s">
        <v>1038</v>
      </c>
      <c r="D15" t="s">
        <v>82</v>
      </c>
      <c r="E15" t="s">
        <v>37</v>
      </c>
      <c r="F15">
        <v>63123</v>
      </c>
      <c r="G15">
        <v>49900</v>
      </c>
      <c r="H15">
        <v>2</v>
      </c>
      <c r="I15">
        <v>1</v>
      </c>
      <c r="J15" t="s">
        <v>716</v>
      </c>
      <c r="K15">
        <v>688</v>
      </c>
      <c r="L15">
        <v>3006</v>
      </c>
      <c r="M15">
        <v>1901</v>
      </c>
      <c r="N15">
        <v>0</v>
      </c>
      <c r="P15">
        <v>107</v>
      </c>
      <c r="Q15" t="s">
        <v>40</v>
      </c>
      <c r="R15" s="3"/>
      <c r="U15" s="5">
        <v>42545</v>
      </c>
      <c r="V15">
        <v>65000</v>
      </c>
      <c r="W15" s="3">
        <v>38499</v>
      </c>
      <c r="X15">
        <v>20000</v>
      </c>
      <c r="Y15" t="s">
        <v>1039</v>
      </c>
      <c r="Z15" t="s">
        <v>42</v>
      </c>
      <c r="AA15">
        <v>16011997</v>
      </c>
      <c r="AB15" t="s">
        <v>226</v>
      </c>
      <c r="AC15" t="s">
        <v>44</v>
      </c>
      <c r="AD15" t="s">
        <v>45</v>
      </c>
      <c r="AE15">
        <v>38.557543099999997</v>
      </c>
      <c r="AF15">
        <v>-90.293243399999994</v>
      </c>
      <c r="AG15" t="b">
        <v>0</v>
      </c>
    </row>
    <row r="16" spans="1:33" x14ac:dyDescent="0.15">
      <c r="A16" t="s">
        <v>33</v>
      </c>
      <c r="B16" t="s">
        <v>34</v>
      </c>
      <c r="C16" t="s">
        <v>917</v>
      </c>
      <c r="D16" t="s">
        <v>82</v>
      </c>
      <c r="E16" t="s">
        <v>37</v>
      </c>
      <c r="F16">
        <v>63123</v>
      </c>
      <c r="G16">
        <v>38900</v>
      </c>
      <c r="H16">
        <v>2</v>
      </c>
      <c r="I16">
        <v>1</v>
      </c>
      <c r="J16" t="s">
        <v>716</v>
      </c>
      <c r="K16">
        <v>1219</v>
      </c>
      <c r="L16">
        <v>3615</v>
      </c>
      <c r="M16">
        <v>1921</v>
      </c>
      <c r="N16">
        <v>0</v>
      </c>
      <c r="P16">
        <v>30</v>
      </c>
      <c r="Q16" t="s">
        <v>40</v>
      </c>
      <c r="R16" s="3"/>
      <c r="U16" s="5"/>
      <c r="V16">
        <v>38900</v>
      </c>
      <c r="Y16" t="s">
        <v>918</v>
      </c>
      <c r="Z16" t="s">
        <v>42</v>
      </c>
      <c r="AA16">
        <v>16036649</v>
      </c>
      <c r="AB16" t="s">
        <v>352</v>
      </c>
      <c r="AC16" t="s">
        <v>44</v>
      </c>
      <c r="AD16" t="s">
        <v>45</v>
      </c>
      <c r="AE16">
        <v>38.559950200000003</v>
      </c>
      <c r="AF16">
        <v>-90.294826200000003</v>
      </c>
      <c r="AG16" t="b">
        <v>0</v>
      </c>
    </row>
    <row r="17" spans="1:33" x14ac:dyDescent="0.15">
      <c r="A17" t="s">
        <v>33</v>
      </c>
      <c r="B17" t="s">
        <v>34</v>
      </c>
      <c r="C17" t="s">
        <v>1056</v>
      </c>
      <c r="D17" t="s">
        <v>82</v>
      </c>
      <c r="E17" t="s">
        <v>37</v>
      </c>
      <c r="F17">
        <v>63123</v>
      </c>
      <c r="G17">
        <v>113000</v>
      </c>
      <c r="H17">
        <v>2</v>
      </c>
      <c r="I17">
        <v>1</v>
      </c>
      <c r="J17" t="s">
        <v>720</v>
      </c>
      <c r="K17">
        <v>1085</v>
      </c>
      <c r="L17">
        <v>4966</v>
      </c>
      <c r="M17">
        <v>1940</v>
      </c>
      <c r="N17">
        <v>0</v>
      </c>
      <c r="P17">
        <v>121</v>
      </c>
      <c r="Q17" t="s">
        <v>40</v>
      </c>
      <c r="R17" s="3">
        <v>42546</v>
      </c>
      <c r="S17" s="4">
        <v>0.58333333333333337</v>
      </c>
      <c r="T17" s="4">
        <v>0.66666666666666663</v>
      </c>
      <c r="U17" s="5">
        <v>42509</v>
      </c>
      <c r="V17">
        <v>120000</v>
      </c>
      <c r="Y17" t="s">
        <v>1057</v>
      </c>
      <c r="Z17" t="s">
        <v>42</v>
      </c>
      <c r="AA17">
        <v>16010581</v>
      </c>
      <c r="AB17" t="s">
        <v>1058</v>
      </c>
      <c r="AC17" t="s">
        <v>44</v>
      </c>
      <c r="AD17" t="s">
        <v>45</v>
      </c>
      <c r="AE17">
        <v>38.554129000000003</v>
      </c>
      <c r="AF17">
        <v>-90.313502999999997</v>
      </c>
      <c r="AG17" t="b">
        <v>0</v>
      </c>
    </row>
    <row r="18" spans="1:33" x14ac:dyDescent="0.15">
      <c r="A18" t="s">
        <v>33</v>
      </c>
      <c r="B18" t="s">
        <v>34</v>
      </c>
      <c r="C18" t="s">
        <v>1047</v>
      </c>
      <c r="D18" t="s">
        <v>1048</v>
      </c>
      <c r="E18" t="s">
        <v>37</v>
      </c>
      <c r="F18">
        <v>63123</v>
      </c>
      <c r="G18">
        <v>110000</v>
      </c>
      <c r="H18">
        <v>2</v>
      </c>
      <c r="I18">
        <v>1</v>
      </c>
      <c r="J18" t="s">
        <v>716</v>
      </c>
      <c r="K18">
        <v>960</v>
      </c>
      <c r="L18">
        <v>5009</v>
      </c>
      <c r="M18">
        <v>1937</v>
      </c>
      <c r="N18">
        <v>0</v>
      </c>
      <c r="P18">
        <v>110</v>
      </c>
      <c r="Q18" t="s">
        <v>40</v>
      </c>
      <c r="R18" s="3"/>
      <c r="U18" s="5">
        <v>42530</v>
      </c>
      <c r="V18">
        <v>122500</v>
      </c>
      <c r="W18" s="3">
        <v>41263</v>
      </c>
      <c r="X18">
        <v>53750</v>
      </c>
      <c r="Y18" t="s">
        <v>1049</v>
      </c>
      <c r="Z18" t="s">
        <v>42</v>
      </c>
      <c r="AA18">
        <v>16013048</v>
      </c>
      <c r="AB18" t="s">
        <v>957</v>
      </c>
      <c r="AC18" t="s">
        <v>44</v>
      </c>
      <c r="AD18" t="s">
        <v>45</v>
      </c>
      <c r="AE18">
        <v>38.556010999999998</v>
      </c>
      <c r="AF18">
        <v>-90.308268999999996</v>
      </c>
      <c r="AG18" t="b">
        <v>0</v>
      </c>
    </row>
    <row r="19" spans="1:33" x14ac:dyDescent="0.15">
      <c r="A19" t="s">
        <v>33</v>
      </c>
      <c r="B19" t="s">
        <v>34</v>
      </c>
      <c r="C19" t="s">
        <v>1014</v>
      </c>
      <c r="D19" t="s">
        <v>82</v>
      </c>
      <c r="E19" t="s">
        <v>37</v>
      </c>
      <c r="F19">
        <v>63123</v>
      </c>
      <c r="G19">
        <v>94900</v>
      </c>
      <c r="H19">
        <v>2</v>
      </c>
      <c r="I19">
        <v>1</v>
      </c>
      <c r="J19" t="s">
        <v>720</v>
      </c>
      <c r="K19">
        <v>768</v>
      </c>
      <c r="L19">
        <v>5271</v>
      </c>
      <c r="M19">
        <v>1953</v>
      </c>
      <c r="N19">
        <v>0</v>
      </c>
      <c r="P19">
        <v>81</v>
      </c>
      <c r="Q19" t="s">
        <v>40</v>
      </c>
      <c r="R19" s="3"/>
      <c r="U19" s="5">
        <v>42534</v>
      </c>
      <c r="V19">
        <v>104900</v>
      </c>
      <c r="Y19" t="s">
        <v>1015</v>
      </c>
      <c r="Z19" t="s">
        <v>42</v>
      </c>
      <c r="AA19">
        <v>16021818</v>
      </c>
      <c r="AB19" t="s">
        <v>155</v>
      </c>
      <c r="AC19" t="s">
        <v>44</v>
      </c>
      <c r="AD19" t="s">
        <v>45</v>
      </c>
      <c r="AE19">
        <v>38.543183900000002</v>
      </c>
      <c r="AF19">
        <v>-90.321599899999995</v>
      </c>
      <c r="AG19" t="b">
        <v>0</v>
      </c>
    </row>
    <row r="20" spans="1:33" x14ac:dyDescent="0.15">
      <c r="A20" t="s">
        <v>33</v>
      </c>
      <c r="B20" t="s">
        <v>34</v>
      </c>
      <c r="C20" t="s">
        <v>1019</v>
      </c>
      <c r="D20" t="s">
        <v>82</v>
      </c>
      <c r="E20" t="s">
        <v>37</v>
      </c>
      <c r="F20">
        <v>63123</v>
      </c>
      <c r="G20">
        <v>109000</v>
      </c>
      <c r="H20">
        <v>2</v>
      </c>
      <c r="I20">
        <v>1</v>
      </c>
      <c r="J20" t="s">
        <v>716</v>
      </c>
      <c r="K20">
        <v>1066</v>
      </c>
      <c r="L20">
        <v>5401</v>
      </c>
      <c r="M20">
        <v>1937</v>
      </c>
      <c r="N20">
        <v>0</v>
      </c>
      <c r="P20">
        <v>88</v>
      </c>
      <c r="Q20" t="s">
        <v>40</v>
      </c>
      <c r="R20" s="3"/>
      <c r="U20" s="5">
        <v>42543</v>
      </c>
      <c r="V20">
        <v>112500</v>
      </c>
      <c r="Y20" t="s">
        <v>1020</v>
      </c>
      <c r="Z20" t="s">
        <v>42</v>
      </c>
      <c r="AA20">
        <v>16019566</v>
      </c>
      <c r="AB20" t="s">
        <v>839</v>
      </c>
      <c r="AC20" t="s">
        <v>44</v>
      </c>
      <c r="AD20" t="s">
        <v>45</v>
      </c>
      <c r="AE20">
        <v>38.556342999999998</v>
      </c>
      <c r="AF20">
        <v>-90.2955659</v>
      </c>
      <c r="AG20" t="b">
        <v>0</v>
      </c>
    </row>
    <row r="21" spans="1:33" x14ac:dyDescent="0.15">
      <c r="A21" t="s">
        <v>33</v>
      </c>
      <c r="B21" t="s">
        <v>34</v>
      </c>
      <c r="C21" t="s">
        <v>1085</v>
      </c>
      <c r="D21" t="s">
        <v>82</v>
      </c>
      <c r="E21" t="s">
        <v>37</v>
      </c>
      <c r="F21">
        <v>63123</v>
      </c>
      <c r="G21">
        <v>95500</v>
      </c>
      <c r="H21">
        <v>3</v>
      </c>
      <c r="I21">
        <v>1</v>
      </c>
      <c r="J21" t="s">
        <v>716</v>
      </c>
      <c r="K21">
        <v>1050</v>
      </c>
      <c r="L21">
        <v>6011</v>
      </c>
      <c r="M21">
        <v>1956</v>
      </c>
      <c r="N21">
        <v>0</v>
      </c>
      <c r="P21">
        <v>358</v>
      </c>
      <c r="Q21" t="s">
        <v>40</v>
      </c>
      <c r="R21" s="3"/>
      <c r="U21" s="5"/>
      <c r="V21">
        <v>95500</v>
      </c>
      <c r="Y21" t="s">
        <v>1086</v>
      </c>
      <c r="Z21" t="s">
        <v>42</v>
      </c>
      <c r="AA21">
        <v>15038526</v>
      </c>
      <c r="AB21" t="s">
        <v>1087</v>
      </c>
      <c r="AC21" t="s">
        <v>44</v>
      </c>
      <c r="AD21" t="s">
        <v>45</v>
      </c>
      <c r="AE21">
        <v>38.552491000000003</v>
      </c>
      <c r="AF21">
        <v>-90.296053000000001</v>
      </c>
      <c r="AG21" t="b">
        <v>0</v>
      </c>
    </row>
    <row r="22" spans="1:33" x14ac:dyDescent="0.15">
      <c r="A22" t="s">
        <v>33</v>
      </c>
      <c r="B22" t="s">
        <v>34</v>
      </c>
      <c r="C22" t="s">
        <v>919</v>
      </c>
      <c r="D22" t="s">
        <v>82</v>
      </c>
      <c r="E22" t="s">
        <v>37</v>
      </c>
      <c r="F22">
        <v>63123</v>
      </c>
      <c r="G22">
        <v>143900</v>
      </c>
      <c r="H22">
        <v>3</v>
      </c>
      <c r="I22">
        <v>1</v>
      </c>
      <c r="J22" t="s">
        <v>716</v>
      </c>
      <c r="K22">
        <v>1102</v>
      </c>
      <c r="L22">
        <v>6403</v>
      </c>
      <c r="M22">
        <v>1964</v>
      </c>
      <c r="N22">
        <v>0</v>
      </c>
      <c r="P22">
        <v>30</v>
      </c>
      <c r="Q22" t="s">
        <v>40</v>
      </c>
      <c r="R22" s="3">
        <v>42547</v>
      </c>
      <c r="S22" s="4">
        <v>0.54166666666666663</v>
      </c>
      <c r="T22" s="4">
        <v>0.625</v>
      </c>
      <c r="U22" s="5">
        <v>42522</v>
      </c>
      <c r="V22">
        <v>147500</v>
      </c>
      <c r="Y22" t="s">
        <v>920</v>
      </c>
      <c r="Z22" t="s">
        <v>42</v>
      </c>
      <c r="AA22">
        <v>16036628</v>
      </c>
      <c r="AB22" t="s">
        <v>52</v>
      </c>
      <c r="AC22" t="s">
        <v>44</v>
      </c>
      <c r="AD22" t="s">
        <v>45</v>
      </c>
      <c r="AE22">
        <v>38.542971999999999</v>
      </c>
      <c r="AF22">
        <v>-90.313817999999998</v>
      </c>
      <c r="AG22" t="b">
        <v>0</v>
      </c>
    </row>
    <row r="23" spans="1:33" x14ac:dyDescent="0.15">
      <c r="A23" t="s">
        <v>33</v>
      </c>
      <c r="B23" t="s">
        <v>34</v>
      </c>
      <c r="C23" t="s">
        <v>921</v>
      </c>
      <c r="D23" t="s">
        <v>82</v>
      </c>
      <c r="E23" t="s">
        <v>37</v>
      </c>
      <c r="F23">
        <v>63123</v>
      </c>
      <c r="G23">
        <v>97000</v>
      </c>
      <c r="H23">
        <v>2</v>
      </c>
      <c r="I23">
        <v>1</v>
      </c>
      <c r="J23" t="s">
        <v>720</v>
      </c>
      <c r="K23">
        <v>768</v>
      </c>
      <c r="L23">
        <v>6534</v>
      </c>
      <c r="M23">
        <v>1940</v>
      </c>
      <c r="N23">
        <v>0</v>
      </c>
      <c r="P23">
        <v>31</v>
      </c>
      <c r="Q23" t="s">
        <v>40</v>
      </c>
      <c r="R23" s="3"/>
      <c r="U23" s="5">
        <v>42531</v>
      </c>
      <c r="V23">
        <v>102000</v>
      </c>
      <c r="W23" s="3">
        <v>39029</v>
      </c>
      <c r="X23">
        <v>94000</v>
      </c>
      <c r="Y23" t="s">
        <v>922</v>
      </c>
      <c r="Z23" t="s">
        <v>42</v>
      </c>
      <c r="AA23">
        <v>16036145</v>
      </c>
      <c r="AB23" t="s">
        <v>49</v>
      </c>
      <c r="AC23" t="s">
        <v>44</v>
      </c>
      <c r="AD23" t="s">
        <v>45</v>
      </c>
      <c r="AE23">
        <v>38.565122000000002</v>
      </c>
      <c r="AF23">
        <v>-90.314363</v>
      </c>
      <c r="AG23" t="b">
        <v>0</v>
      </c>
    </row>
    <row r="24" spans="1:33" x14ac:dyDescent="0.15">
      <c r="A24" t="s">
        <v>33</v>
      </c>
      <c r="B24" t="s">
        <v>34</v>
      </c>
      <c r="C24" t="s">
        <v>730</v>
      </c>
      <c r="D24" t="s">
        <v>82</v>
      </c>
      <c r="E24" t="s">
        <v>37</v>
      </c>
      <c r="F24">
        <v>63123</v>
      </c>
      <c r="G24">
        <v>89000</v>
      </c>
      <c r="H24">
        <v>2</v>
      </c>
      <c r="I24">
        <v>1</v>
      </c>
      <c r="J24" t="s">
        <v>731</v>
      </c>
      <c r="K24">
        <v>768</v>
      </c>
      <c r="L24">
        <v>6621</v>
      </c>
      <c r="M24">
        <v>1951</v>
      </c>
      <c r="N24">
        <v>0</v>
      </c>
      <c r="P24">
        <v>1</v>
      </c>
      <c r="Q24" t="s">
        <v>40</v>
      </c>
      <c r="R24" s="3"/>
      <c r="U24" s="5"/>
      <c r="V24">
        <v>89000</v>
      </c>
      <c r="W24" s="3">
        <v>41592</v>
      </c>
      <c r="X24">
        <v>43000</v>
      </c>
      <c r="Y24" t="s">
        <v>732</v>
      </c>
      <c r="Z24" t="s">
        <v>42</v>
      </c>
      <c r="AA24">
        <v>16042267</v>
      </c>
      <c r="AB24" t="s">
        <v>586</v>
      </c>
      <c r="AC24" t="s">
        <v>44</v>
      </c>
      <c r="AD24" t="s">
        <v>45</v>
      </c>
      <c r="AE24">
        <v>38.554684000000002</v>
      </c>
      <c r="AF24">
        <v>-90.273128999999997</v>
      </c>
      <c r="AG24" t="b">
        <v>0</v>
      </c>
    </row>
    <row r="25" spans="1:33" x14ac:dyDescent="0.15">
      <c r="A25" t="s">
        <v>33</v>
      </c>
      <c r="B25" t="s">
        <v>34</v>
      </c>
      <c r="C25" t="s">
        <v>856</v>
      </c>
      <c r="D25" t="s">
        <v>82</v>
      </c>
      <c r="E25" t="s">
        <v>37</v>
      </c>
      <c r="F25">
        <v>63123</v>
      </c>
      <c r="G25">
        <v>46900</v>
      </c>
      <c r="H25">
        <v>2</v>
      </c>
      <c r="I25">
        <v>1</v>
      </c>
      <c r="J25" t="s">
        <v>716</v>
      </c>
      <c r="K25">
        <v>830</v>
      </c>
      <c r="L25">
        <v>6752</v>
      </c>
      <c r="M25">
        <v>1953</v>
      </c>
      <c r="N25">
        <v>0</v>
      </c>
      <c r="P25">
        <v>15</v>
      </c>
      <c r="Q25" t="s">
        <v>40</v>
      </c>
      <c r="R25" s="3"/>
      <c r="U25" s="5"/>
      <c r="V25">
        <v>46900</v>
      </c>
      <c r="Y25" t="s">
        <v>857</v>
      </c>
      <c r="Z25" t="s">
        <v>42</v>
      </c>
      <c r="AA25">
        <v>16041007</v>
      </c>
      <c r="AB25" t="s">
        <v>352</v>
      </c>
      <c r="AC25" t="s">
        <v>44</v>
      </c>
      <c r="AD25" t="s">
        <v>45</v>
      </c>
      <c r="AE25">
        <v>38.570245999999997</v>
      </c>
      <c r="AF25">
        <v>-90.306988000000004</v>
      </c>
      <c r="AG25" t="b">
        <v>0</v>
      </c>
    </row>
    <row r="26" spans="1:33" x14ac:dyDescent="0.15">
      <c r="A26" t="s">
        <v>33</v>
      </c>
      <c r="B26" t="s">
        <v>34</v>
      </c>
      <c r="C26" t="s">
        <v>933</v>
      </c>
      <c r="D26" t="s">
        <v>720</v>
      </c>
      <c r="E26" t="s">
        <v>37</v>
      </c>
      <c r="F26">
        <v>63123</v>
      </c>
      <c r="G26">
        <v>134900</v>
      </c>
      <c r="H26">
        <v>4</v>
      </c>
      <c r="I26">
        <v>1</v>
      </c>
      <c r="J26" t="s">
        <v>720</v>
      </c>
      <c r="K26">
        <v>1370</v>
      </c>
      <c r="L26">
        <v>6882</v>
      </c>
      <c r="M26">
        <v>1939</v>
      </c>
      <c r="N26">
        <v>0</v>
      </c>
      <c r="P26">
        <v>37</v>
      </c>
      <c r="Q26" t="s">
        <v>40</v>
      </c>
      <c r="R26" s="3"/>
      <c r="U26" s="5"/>
      <c r="V26">
        <v>134900</v>
      </c>
      <c r="W26" s="3">
        <v>38737</v>
      </c>
      <c r="X26">
        <v>94000</v>
      </c>
      <c r="Y26" t="s">
        <v>934</v>
      </c>
      <c r="Z26" t="s">
        <v>42</v>
      </c>
      <c r="AA26">
        <v>16034910</v>
      </c>
      <c r="AB26" t="s">
        <v>49</v>
      </c>
      <c r="AC26" t="s">
        <v>44</v>
      </c>
      <c r="AD26" t="s">
        <v>45</v>
      </c>
      <c r="AE26">
        <v>38.556655900000003</v>
      </c>
      <c r="AF26">
        <v>-90.322211899999999</v>
      </c>
      <c r="AG26" t="b">
        <v>0</v>
      </c>
    </row>
    <row r="27" spans="1:33" x14ac:dyDescent="0.15">
      <c r="A27" t="s">
        <v>33</v>
      </c>
      <c r="B27" t="s">
        <v>34</v>
      </c>
      <c r="C27" t="s">
        <v>905</v>
      </c>
      <c r="D27" t="s">
        <v>82</v>
      </c>
      <c r="E27" t="s">
        <v>37</v>
      </c>
      <c r="F27">
        <v>63123</v>
      </c>
      <c r="G27">
        <v>124900</v>
      </c>
      <c r="H27">
        <v>3</v>
      </c>
      <c r="I27">
        <v>1</v>
      </c>
      <c r="J27" t="s">
        <v>731</v>
      </c>
      <c r="K27">
        <v>936</v>
      </c>
      <c r="L27">
        <v>6970</v>
      </c>
      <c r="M27">
        <v>1906</v>
      </c>
      <c r="N27">
        <v>0</v>
      </c>
      <c r="P27">
        <v>25</v>
      </c>
      <c r="Q27" t="s">
        <v>40</v>
      </c>
      <c r="R27" s="3"/>
      <c r="U27" s="5"/>
      <c r="V27">
        <v>124900</v>
      </c>
      <c r="W27" s="3">
        <v>38663</v>
      </c>
      <c r="X27">
        <v>98000</v>
      </c>
      <c r="Y27" t="s">
        <v>906</v>
      </c>
      <c r="Z27" t="s">
        <v>42</v>
      </c>
      <c r="AA27">
        <v>16037607</v>
      </c>
      <c r="AB27" t="s">
        <v>737</v>
      </c>
      <c r="AC27" t="s">
        <v>44</v>
      </c>
      <c r="AD27" t="s">
        <v>45</v>
      </c>
      <c r="AE27">
        <v>38.561275999999999</v>
      </c>
      <c r="AF27">
        <v>-90.295139000000006</v>
      </c>
      <c r="AG27" t="b">
        <v>0</v>
      </c>
    </row>
    <row r="28" spans="1:33" x14ac:dyDescent="0.15">
      <c r="A28" t="s">
        <v>33</v>
      </c>
      <c r="B28" t="s">
        <v>34</v>
      </c>
      <c r="C28" t="s">
        <v>963</v>
      </c>
      <c r="D28" t="s">
        <v>82</v>
      </c>
      <c r="E28" t="s">
        <v>37</v>
      </c>
      <c r="F28">
        <v>63123</v>
      </c>
      <c r="G28">
        <v>55900</v>
      </c>
      <c r="H28">
        <v>1</v>
      </c>
      <c r="I28">
        <v>1</v>
      </c>
      <c r="J28" t="s">
        <v>716</v>
      </c>
      <c r="K28">
        <v>848</v>
      </c>
      <c r="L28">
        <v>7187</v>
      </c>
      <c r="M28">
        <v>1917</v>
      </c>
      <c r="N28">
        <v>0</v>
      </c>
      <c r="P28">
        <v>50</v>
      </c>
      <c r="Q28" t="s">
        <v>40</v>
      </c>
      <c r="R28" s="3"/>
      <c r="U28" s="5"/>
      <c r="V28">
        <v>55900</v>
      </c>
      <c r="W28" s="3">
        <v>42299</v>
      </c>
      <c r="X28">
        <v>31137</v>
      </c>
      <c r="Y28" t="s">
        <v>964</v>
      </c>
      <c r="Z28" t="s">
        <v>42</v>
      </c>
      <c r="AA28">
        <v>16031232</v>
      </c>
      <c r="AB28" t="s">
        <v>282</v>
      </c>
      <c r="AC28" t="s">
        <v>44</v>
      </c>
      <c r="AD28" t="s">
        <v>45</v>
      </c>
      <c r="AE28">
        <v>38.560515100000003</v>
      </c>
      <c r="AF28">
        <v>-90.308278799999997</v>
      </c>
      <c r="AG28" t="b">
        <v>0</v>
      </c>
    </row>
    <row r="29" spans="1:33" x14ac:dyDescent="0.15">
      <c r="A29" t="s">
        <v>33</v>
      </c>
      <c r="B29" t="s">
        <v>34</v>
      </c>
      <c r="C29" t="s">
        <v>1033</v>
      </c>
      <c r="D29" t="s">
        <v>82</v>
      </c>
      <c r="E29" t="s">
        <v>37</v>
      </c>
      <c r="F29">
        <v>63123</v>
      </c>
      <c r="G29">
        <v>154900</v>
      </c>
      <c r="H29">
        <v>3</v>
      </c>
      <c r="I29">
        <v>1</v>
      </c>
      <c r="J29" t="s">
        <v>720</v>
      </c>
      <c r="K29">
        <v>1213</v>
      </c>
      <c r="L29">
        <v>7362</v>
      </c>
      <c r="M29">
        <v>1955</v>
      </c>
      <c r="N29">
        <v>0</v>
      </c>
      <c r="P29">
        <v>98</v>
      </c>
      <c r="Q29" t="s">
        <v>40</v>
      </c>
      <c r="R29" s="3"/>
      <c r="U29" s="5"/>
      <c r="V29">
        <v>154900</v>
      </c>
      <c r="W29" s="3">
        <v>40655</v>
      </c>
      <c r="X29">
        <v>88000</v>
      </c>
      <c r="Y29" t="s">
        <v>1034</v>
      </c>
      <c r="Z29" t="s">
        <v>42</v>
      </c>
      <c r="AA29">
        <v>16016679</v>
      </c>
      <c r="AB29" t="s">
        <v>1035</v>
      </c>
      <c r="AC29" t="s">
        <v>44</v>
      </c>
      <c r="AD29" t="s">
        <v>45</v>
      </c>
      <c r="AE29">
        <v>38.559477000000001</v>
      </c>
      <c r="AF29">
        <v>-90.326938999999996</v>
      </c>
      <c r="AG29" t="b">
        <v>0</v>
      </c>
    </row>
    <row r="30" spans="1:33" x14ac:dyDescent="0.15">
      <c r="A30" t="s">
        <v>33</v>
      </c>
      <c r="B30" t="s">
        <v>34</v>
      </c>
      <c r="C30" t="s">
        <v>869</v>
      </c>
      <c r="D30" t="s">
        <v>82</v>
      </c>
      <c r="E30" t="s">
        <v>37</v>
      </c>
      <c r="F30">
        <v>63123</v>
      </c>
      <c r="G30">
        <v>149900</v>
      </c>
      <c r="H30">
        <v>3</v>
      </c>
      <c r="I30">
        <v>1</v>
      </c>
      <c r="J30" t="s">
        <v>726</v>
      </c>
      <c r="K30">
        <v>960</v>
      </c>
      <c r="L30">
        <v>7492</v>
      </c>
      <c r="M30">
        <v>1956</v>
      </c>
      <c r="N30">
        <v>0</v>
      </c>
      <c r="P30">
        <v>17</v>
      </c>
      <c r="Q30" t="s">
        <v>40</v>
      </c>
      <c r="R30" s="3"/>
      <c r="U30" s="5">
        <v>42538</v>
      </c>
      <c r="V30">
        <v>154900</v>
      </c>
      <c r="Y30" t="s">
        <v>870</v>
      </c>
      <c r="Z30" t="s">
        <v>42</v>
      </c>
      <c r="AA30">
        <v>16040068</v>
      </c>
      <c r="AB30" t="s">
        <v>49</v>
      </c>
      <c r="AC30" t="s">
        <v>44</v>
      </c>
      <c r="AD30" t="s">
        <v>45</v>
      </c>
      <c r="AE30">
        <v>38.5319948</v>
      </c>
      <c r="AF30">
        <v>-90.357305100000005</v>
      </c>
      <c r="AG30" t="b">
        <v>0</v>
      </c>
    </row>
    <row r="31" spans="1:33" x14ac:dyDescent="0.15">
      <c r="A31" t="s">
        <v>33</v>
      </c>
      <c r="B31" t="s">
        <v>34</v>
      </c>
      <c r="C31" t="s">
        <v>788</v>
      </c>
      <c r="D31" t="s">
        <v>82</v>
      </c>
      <c r="E31" t="s">
        <v>37</v>
      </c>
      <c r="F31">
        <v>63123</v>
      </c>
      <c r="G31">
        <v>134900</v>
      </c>
      <c r="H31">
        <v>2</v>
      </c>
      <c r="I31">
        <v>1</v>
      </c>
      <c r="J31" t="s">
        <v>726</v>
      </c>
      <c r="K31">
        <v>864</v>
      </c>
      <c r="L31">
        <v>7492</v>
      </c>
      <c r="M31">
        <v>1957</v>
      </c>
      <c r="N31">
        <v>0</v>
      </c>
      <c r="P31">
        <v>5</v>
      </c>
      <c r="Q31" t="s">
        <v>40</v>
      </c>
      <c r="R31" s="3"/>
      <c r="U31" s="5"/>
      <c r="V31">
        <v>134900</v>
      </c>
      <c r="Y31" t="s">
        <v>789</v>
      </c>
      <c r="Z31" t="s">
        <v>42</v>
      </c>
      <c r="AA31">
        <v>16043424</v>
      </c>
      <c r="AB31" t="s">
        <v>49</v>
      </c>
      <c r="AC31" t="s">
        <v>44</v>
      </c>
      <c r="AD31" t="s">
        <v>45</v>
      </c>
      <c r="AE31">
        <v>38.532660999999997</v>
      </c>
      <c r="AF31">
        <v>-90.346172899999999</v>
      </c>
      <c r="AG31" t="b">
        <v>0</v>
      </c>
    </row>
    <row r="32" spans="1:33" x14ac:dyDescent="0.15">
      <c r="A32" t="s">
        <v>33</v>
      </c>
      <c r="B32" t="s">
        <v>34</v>
      </c>
      <c r="C32" t="s">
        <v>978</v>
      </c>
      <c r="D32" t="s">
        <v>82</v>
      </c>
      <c r="E32" t="s">
        <v>37</v>
      </c>
      <c r="F32">
        <v>63123</v>
      </c>
      <c r="G32">
        <v>129900</v>
      </c>
      <c r="H32">
        <v>3</v>
      </c>
      <c r="I32">
        <v>1</v>
      </c>
      <c r="J32" t="s">
        <v>765</v>
      </c>
      <c r="K32">
        <v>950</v>
      </c>
      <c r="L32">
        <v>7710</v>
      </c>
      <c r="M32">
        <v>1964</v>
      </c>
      <c r="N32">
        <v>0</v>
      </c>
      <c r="P32">
        <v>59</v>
      </c>
      <c r="Q32" t="s">
        <v>40</v>
      </c>
      <c r="R32" s="3"/>
      <c r="U32" s="5">
        <v>42524</v>
      </c>
      <c r="V32">
        <v>137900</v>
      </c>
      <c r="W32" s="3">
        <v>39387</v>
      </c>
      <c r="X32">
        <v>145000</v>
      </c>
      <c r="Y32" t="s">
        <v>979</v>
      </c>
      <c r="Z32" t="s">
        <v>42</v>
      </c>
      <c r="AA32">
        <v>16023125</v>
      </c>
      <c r="AB32" t="s">
        <v>260</v>
      </c>
      <c r="AC32" t="s">
        <v>44</v>
      </c>
      <c r="AD32" t="s">
        <v>45</v>
      </c>
      <c r="AE32">
        <v>38.525393000000001</v>
      </c>
      <c r="AF32">
        <v>-90.336774000000005</v>
      </c>
      <c r="AG32" t="b">
        <v>0</v>
      </c>
    </row>
    <row r="33" spans="1:33" x14ac:dyDescent="0.15">
      <c r="A33" t="s">
        <v>33</v>
      </c>
      <c r="B33" t="s">
        <v>34</v>
      </c>
      <c r="C33" t="s">
        <v>817</v>
      </c>
      <c r="D33" t="s">
        <v>82</v>
      </c>
      <c r="E33" t="s">
        <v>37</v>
      </c>
      <c r="F33">
        <v>63123</v>
      </c>
      <c r="G33">
        <v>84000</v>
      </c>
      <c r="H33">
        <v>2</v>
      </c>
      <c r="I33">
        <v>1</v>
      </c>
      <c r="J33" t="s">
        <v>720</v>
      </c>
      <c r="K33">
        <v>936</v>
      </c>
      <c r="L33">
        <v>8276</v>
      </c>
      <c r="M33">
        <v>1949</v>
      </c>
      <c r="N33">
        <v>0</v>
      </c>
      <c r="P33">
        <v>9</v>
      </c>
      <c r="Q33" t="s">
        <v>40</v>
      </c>
      <c r="R33" s="3"/>
      <c r="U33" s="5"/>
      <c r="V33">
        <v>84000</v>
      </c>
      <c r="Y33" t="s">
        <v>818</v>
      </c>
      <c r="Z33" t="s">
        <v>42</v>
      </c>
      <c r="AA33">
        <v>16042701</v>
      </c>
      <c r="AB33" t="s">
        <v>102</v>
      </c>
      <c r="AC33" t="s">
        <v>44</v>
      </c>
      <c r="AD33" t="s">
        <v>45</v>
      </c>
      <c r="AE33">
        <v>38.544781</v>
      </c>
      <c r="AF33">
        <v>-90.324263000000002</v>
      </c>
      <c r="AG33" t="b">
        <v>0</v>
      </c>
    </row>
    <row r="34" spans="1:33" x14ac:dyDescent="0.15">
      <c r="A34" t="s">
        <v>33</v>
      </c>
      <c r="B34" t="s">
        <v>34</v>
      </c>
      <c r="C34" t="s">
        <v>1045</v>
      </c>
      <c r="D34" t="s">
        <v>82</v>
      </c>
      <c r="E34" t="s">
        <v>37</v>
      </c>
      <c r="F34">
        <v>63123</v>
      </c>
      <c r="G34">
        <v>95000</v>
      </c>
      <c r="H34">
        <v>2</v>
      </c>
      <c r="I34">
        <v>1</v>
      </c>
      <c r="J34" t="s">
        <v>720</v>
      </c>
      <c r="K34">
        <v>949</v>
      </c>
      <c r="L34">
        <v>9017</v>
      </c>
      <c r="M34">
        <v>1938</v>
      </c>
      <c r="N34">
        <v>0</v>
      </c>
      <c r="P34">
        <v>109</v>
      </c>
      <c r="Q34" t="s">
        <v>40</v>
      </c>
      <c r="R34" s="3"/>
      <c r="U34" s="5"/>
      <c r="V34">
        <v>95000</v>
      </c>
      <c r="Y34" t="s">
        <v>1046</v>
      </c>
      <c r="Z34" t="s">
        <v>42</v>
      </c>
      <c r="AA34">
        <v>16013446</v>
      </c>
      <c r="AB34" t="s">
        <v>52</v>
      </c>
      <c r="AC34" t="s">
        <v>44</v>
      </c>
      <c r="AD34" t="s">
        <v>45</v>
      </c>
      <c r="AE34">
        <v>38.555931000000001</v>
      </c>
      <c r="AF34">
        <v>-90.315264999999997</v>
      </c>
      <c r="AG34" t="b">
        <v>0</v>
      </c>
    </row>
    <row r="35" spans="1:33" x14ac:dyDescent="0.15">
      <c r="A35" t="s">
        <v>33</v>
      </c>
      <c r="B35" t="s">
        <v>34</v>
      </c>
      <c r="C35" t="s">
        <v>1011</v>
      </c>
      <c r="D35" t="s">
        <v>82</v>
      </c>
      <c r="E35" t="s">
        <v>37</v>
      </c>
      <c r="F35">
        <v>63123</v>
      </c>
      <c r="G35">
        <v>139999</v>
      </c>
      <c r="H35">
        <v>2</v>
      </c>
      <c r="I35">
        <v>1</v>
      </c>
      <c r="J35" t="s">
        <v>720</v>
      </c>
      <c r="K35">
        <v>1216</v>
      </c>
      <c r="L35">
        <v>9148</v>
      </c>
      <c r="M35">
        <v>1940</v>
      </c>
      <c r="N35">
        <v>0</v>
      </c>
      <c r="P35">
        <v>81</v>
      </c>
      <c r="Q35" t="s">
        <v>40</v>
      </c>
      <c r="R35" s="3"/>
      <c r="U35" s="5">
        <v>42513</v>
      </c>
      <c r="V35">
        <v>142000</v>
      </c>
      <c r="Y35" t="s">
        <v>1012</v>
      </c>
      <c r="Z35" t="s">
        <v>42</v>
      </c>
      <c r="AA35">
        <v>16021961</v>
      </c>
      <c r="AB35" t="s">
        <v>1013</v>
      </c>
      <c r="AC35" t="s">
        <v>44</v>
      </c>
      <c r="AD35" t="s">
        <v>45</v>
      </c>
      <c r="AE35">
        <v>38.557352999999999</v>
      </c>
      <c r="AF35">
        <v>-90.319795999999997</v>
      </c>
      <c r="AG35" t="b">
        <v>0</v>
      </c>
    </row>
    <row r="36" spans="1:33" x14ac:dyDescent="0.15">
      <c r="A36" t="s">
        <v>33</v>
      </c>
      <c r="B36" t="s">
        <v>34</v>
      </c>
      <c r="C36" t="s">
        <v>867</v>
      </c>
      <c r="D36" t="s">
        <v>82</v>
      </c>
      <c r="E36" t="s">
        <v>37</v>
      </c>
      <c r="F36">
        <v>63123</v>
      </c>
      <c r="G36">
        <v>139900</v>
      </c>
      <c r="H36">
        <v>3</v>
      </c>
      <c r="I36">
        <v>1</v>
      </c>
      <c r="J36" t="s">
        <v>765</v>
      </c>
      <c r="K36">
        <v>908</v>
      </c>
      <c r="L36">
        <v>10542</v>
      </c>
      <c r="M36">
        <v>1962</v>
      </c>
      <c r="N36">
        <v>0</v>
      </c>
      <c r="P36">
        <v>17</v>
      </c>
      <c r="Q36" t="s">
        <v>40</v>
      </c>
      <c r="R36" s="3"/>
      <c r="U36" s="5"/>
      <c r="V36">
        <v>139900</v>
      </c>
      <c r="W36" s="3">
        <v>38315</v>
      </c>
      <c r="X36">
        <v>122500</v>
      </c>
      <c r="Y36" t="s">
        <v>868</v>
      </c>
      <c r="Z36" t="s">
        <v>42</v>
      </c>
      <c r="AA36">
        <v>16040183</v>
      </c>
      <c r="AB36" t="s">
        <v>68</v>
      </c>
      <c r="AC36" t="s">
        <v>44</v>
      </c>
      <c r="AD36" t="s">
        <v>45</v>
      </c>
      <c r="AE36">
        <v>38.523355000000002</v>
      </c>
      <c r="AF36">
        <v>-90.339331400000006</v>
      </c>
      <c r="AG36" t="b">
        <v>0</v>
      </c>
    </row>
    <row r="37" spans="1:33" x14ac:dyDescent="0.15">
      <c r="A37" t="s">
        <v>33</v>
      </c>
      <c r="B37" t="s">
        <v>34</v>
      </c>
      <c r="C37" t="s">
        <v>891</v>
      </c>
      <c r="D37" t="s">
        <v>82</v>
      </c>
      <c r="E37" t="s">
        <v>37</v>
      </c>
      <c r="F37">
        <v>63123</v>
      </c>
      <c r="G37">
        <v>144900</v>
      </c>
      <c r="H37">
        <v>3</v>
      </c>
      <c r="I37">
        <v>1</v>
      </c>
      <c r="J37" t="s">
        <v>720</v>
      </c>
      <c r="K37">
        <v>1259</v>
      </c>
      <c r="L37">
        <v>12110</v>
      </c>
      <c r="M37">
        <v>1927</v>
      </c>
      <c r="N37">
        <v>0</v>
      </c>
      <c r="P37">
        <v>22</v>
      </c>
      <c r="Q37" t="s">
        <v>40</v>
      </c>
      <c r="R37" s="3"/>
      <c r="U37" s="5">
        <v>42537</v>
      </c>
      <c r="V37">
        <v>149900</v>
      </c>
      <c r="Y37" t="s">
        <v>892</v>
      </c>
      <c r="Z37" t="s">
        <v>42</v>
      </c>
      <c r="AA37">
        <v>16038813</v>
      </c>
      <c r="AB37" t="s">
        <v>233</v>
      </c>
      <c r="AC37" t="s">
        <v>44</v>
      </c>
      <c r="AD37" t="s">
        <v>45</v>
      </c>
      <c r="AE37">
        <v>38.5558543</v>
      </c>
      <c r="AF37">
        <v>-90.335143000000002</v>
      </c>
      <c r="AG37" t="b">
        <v>0</v>
      </c>
    </row>
    <row r="38" spans="1:33" x14ac:dyDescent="0.15">
      <c r="A38" t="s">
        <v>33</v>
      </c>
      <c r="B38" t="s">
        <v>34</v>
      </c>
      <c r="C38" t="s">
        <v>849</v>
      </c>
      <c r="D38" t="s">
        <v>82</v>
      </c>
      <c r="E38" t="s">
        <v>37</v>
      </c>
      <c r="F38">
        <v>63123</v>
      </c>
      <c r="G38">
        <v>135000</v>
      </c>
      <c r="H38">
        <v>3</v>
      </c>
      <c r="I38">
        <v>1</v>
      </c>
      <c r="J38" t="s">
        <v>726</v>
      </c>
      <c r="K38">
        <v>1505</v>
      </c>
      <c r="L38">
        <v>16553</v>
      </c>
      <c r="M38">
        <v>1946</v>
      </c>
      <c r="N38">
        <v>0</v>
      </c>
      <c r="P38">
        <v>12</v>
      </c>
      <c r="Q38" t="s">
        <v>40</v>
      </c>
      <c r="R38" s="3"/>
      <c r="U38" s="5"/>
      <c r="V38">
        <v>135000</v>
      </c>
      <c r="W38" s="3">
        <v>39968</v>
      </c>
      <c r="X38">
        <v>67000</v>
      </c>
      <c r="Y38" t="s">
        <v>850</v>
      </c>
      <c r="Z38" t="s">
        <v>42</v>
      </c>
      <c r="AA38">
        <v>16041561</v>
      </c>
      <c r="AB38" t="s">
        <v>332</v>
      </c>
      <c r="AC38" t="s">
        <v>44</v>
      </c>
      <c r="AD38" t="s">
        <v>45</v>
      </c>
      <c r="AE38">
        <v>38.529066999999998</v>
      </c>
      <c r="AF38">
        <v>-90.352846</v>
      </c>
      <c r="AG38" t="b">
        <v>0</v>
      </c>
    </row>
    <row r="39" spans="1:33" x14ac:dyDescent="0.15">
      <c r="A39" t="s">
        <v>33</v>
      </c>
      <c r="B39" t="s">
        <v>34</v>
      </c>
      <c r="C39" t="s">
        <v>895</v>
      </c>
      <c r="D39" t="s">
        <v>82</v>
      </c>
      <c r="E39" t="s">
        <v>37</v>
      </c>
      <c r="F39">
        <v>63123</v>
      </c>
      <c r="G39">
        <v>82500</v>
      </c>
      <c r="H39">
        <v>2</v>
      </c>
      <c r="I39">
        <v>1</v>
      </c>
      <c r="J39" t="s">
        <v>716</v>
      </c>
      <c r="K39">
        <v>832</v>
      </c>
      <c r="L39">
        <v>3311</v>
      </c>
      <c r="M39">
        <v>1921</v>
      </c>
      <c r="N39">
        <v>1</v>
      </c>
      <c r="P39">
        <v>23</v>
      </c>
      <c r="Q39" t="s">
        <v>40</v>
      </c>
      <c r="R39" s="3"/>
      <c r="U39" s="5"/>
      <c r="V39">
        <v>82500</v>
      </c>
      <c r="Y39" t="s">
        <v>896</v>
      </c>
      <c r="Z39" t="s">
        <v>42</v>
      </c>
      <c r="AA39">
        <v>16037295</v>
      </c>
      <c r="AB39" t="s">
        <v>73</v>
      </c>
      <c r="AC39" t="s">
        <v>44</v>
      </c>
      <c r="AD39" t="s">
        <v>45</v>
      </c>
      <c r="AE39">
        <v>38.558824999999999</v>
      </c>
      <c r="AF39">
        <v>-90.299047000000002</v>
      </c>
      <c r="AG39" t="b">
        <v>0</v>
      </c>
    </row>
    <row r="40" spans="1:33" x14ac:dyDescent="0.15">
      <c r="A40" t="s">
        <v>33</v>
      </c>
      <c r="B40" t="s">
        <v>34</v>
      </c>
      <c r="C40" t="s">
        <v>990</v>
      </c>
      <c r="D40" t="s">
        <v>82</v>
      </c>
      <c r="E40" t="s">
        <v>37</v>
      </c>
      <c r="F40">
        <v>63123</v>
      </c>
      <c r="G40">
        <v>124900</v>
      </c>
      <c r="H40">
        <v>3</v>
      </c>
      <c r="I40">
        <v>1</v>
      </c>
      <c r="J40" t="s">
        <v>716</v>
      </c>
      <c r="K40">
        <v>768</v>
      </c>
      <c r="L40">
        <v>4835</v>
      </c>
      <c r="M40">
        <v>1925</v>
      </c>
      <c r="N40">
        <v>1</v>
      </c>
      <c r="P40">
        <v>63</v>
      </c>
      <c r="Q40" t="s">
        <v>40</v>
      </c>
      <c r="R40" s="3"/>
      <c r="U40" s="5">
        <v>42543</v>
      </c>
      <c r="V40">
        <v>134900</v>
      </c>
      <c r="Y40" t="s">
        <v>991</v>
      </c>
      <c r="Z40" t="s">
        <v>42</v>
      </c>
      <c r="AA40">
        <v>16027401</v>
      </c>
      <c r="AB40" t="s">
        <v>740</v>
      </c>
      <c r="AC40" t="s">
        <v>44</v>
      </c>
      <c r="AD40" t="s">
        <v>45</v>
      </c>
      <c r="AE40">
        <v>38.558000999999997</v>
      </c>
      <c r="AF40">
        <v>-90.296958000000004</v>
      </c>
      <c r="AG40" t="b">
        <v>0</v>
      </c>
    </row>
    <row r="41" spans="1:33" x14ac:dyDescent="0.15">
      <c r="A41" t="s">
        <v>33</v>
      </c>
      <c r="B41" t="s">
        <v>34</v>
      </c>
      <c r="C41" t="s">
        <v>914</v>
      </c>
      <c r="D41" t="s">
        <v>82</v>
      </c>
      <c r="E41" t="s">
        <v>37</v>
      </c>
      <c r="F41">
        <v>63123</v>
      </c>
      <c r="G41">
        <v>109900</v>
      </c>
      <c r="H41">
        <v>2</v>
      </c>
      <c r="I41">
        <v>1</v>
      </c>
      <c r="J41" t="s">
        <v>731</v>
      </c>
      <c r="K41">
        <v>792</v>
      </c>
      <c r="L41">
        <v>4879</v>
      </c>
      <c r="M41">
        <v>1953</v>
      </c>
      <c r="N41">
        <v>1</v>
      </c>
      <c r="P41">
        <v>29</v>
      </c>
      <c r="Q41" t="s">
        <v>40</v>
      </c>
      <c r="R41" s="3"/>
      <c r="U41" s="5">
        <v>42520</v>
      </c>
      <c r="V41">
        <v>112000</v>
      </c>
      <c r="W41" s="3">
        <v>41453</v>
      </c>
      <c r="X41">
        <v>57000</v>
      </c>
      <c r="Y41" t="s">
        <v>915</v>
      </c>
      <c r="Z41" t="s">
        <v>42</v>
      </c>
      <c r="AA41">
        <v>16036795</v>
      </c>
      <c r="AB41" t="s">
        <v>916</v>
      </c>
      <c r="AC41" t="s">
        <v>44</v>
      </c>
      <c r="AD41" t="s">
        <v>45</v>
      </c>
      <c r="AE41">
        <v>38.554205099999997</v>
      </c>
      <c r="AF41">
        <v>-90.278017899999995</v>
      </c>
      <c r="AG41" t="b">
        <v>0</v>
      </c>
    </row>
    <row r="42" spans="1:33" x14ac:dyDescent="0.15">
      <c r="A42" t="s">
        <v>33</v>
      </c>
      <c r="B42" t="s">
        <v>34</v>
      </c>
      <c r="C42" t="s">
        <v>958</v>
      </c>
      <c r="D42" t="s">
        <v>82</v>
      </c>
      <c r="E42" t="s">
        <v>37</v>
      </c>
      <c r="F42">
        <v>63123</v>
      </c>
      <c r="G42">
        <v>132900</v>
      </c>
      <c r="H42">
        <v>2</v>
      </c>
      <c r="I42">
        <v>1</v>
      </c>
      <c r="J42" t="s">
        <v>731</v>
      </c>
      <c r="K42">
        <v>989</v>
      </c>
      <c r="L42">
        <v>5271</v>
      </c>
      <c r="M42">
        <v>1950</v>
      </c>
      <c r="N42">
        <v>1</v>
      </c>
      <c r="P42">
        <v>50</v>
      </c>
      <c r="Q42" t="s">
        <v>40</v>
      </c>
      <c r="R42" s="3"/>
      <c r="U42" s="5">
        <v>42544</v>
      </c>
      <c r="V42">
        <v>139900</v>
      </c>
      <c r="W42" s="3">
        <v>42429</v>
      </c>
      <c r="X42">
        <v>73000</v>
      </c>
      <c r="Y42" t="s">
        <v>959</v>
      </c>
      <c r="Z42" t="s">
        <v>42</v>
      </c>
      <c r="AA42">
        <v>16031284</v>
      </c>
      <c r="AB42" t="s">
        <v>960</v>
      </c>
      <c r="AC42" t="s">
        <v>44</v>
      </c>
      <c r="AD42" t="s">
        <v>45</v>
      </c>
      <c r="AE42">
        <v>38.559342000000001</v>
      </c>
      <c r="AF42">
        <v>-90.284976999999998</v>
      </c>
      <c r="AG42" t="b">
        <v>0</v>
      </c>
    </row>
    <row r="43" spans="1:33" x14ac:dyDescent="0.15">
      <c r="A43" t="s">
        <v>33</v>
      </c>
      <c r="B43" t="s">
        <v>34</v>
      </c>
      <c r="C43" t="s">
        <v>793</v>
      </c>
      <c r="D43" t="s">
        <v>82</v>
      </c>
      <c r="E43" t="s">
        <v>37</v>
      </c>
      <c r="F43">
        <v>63123</v>
      </c>
      <c r="G43">
        <v>124900</v>
      </c>
      <c r="H43">
        <v>2</v>
      </c>
      <c r="I43">
        <v>1</v>
      </c>
      <c r="J43" t="s">
        <v>720</v>
      </c>
      <c r="K43">
        <v>864</v>
      </c>
      <c r="L43">
        <v>5314</v>
      </c>
      <c r="M43">
        <v>1945</v>
      </c>
      <c r="N43">
        <v>1</v>
      </c>
      <c r="P43">
        <v>5</v>
      </c>
      <c r="Q43" t="s">
        <v>40</v>
      </c>
      <c r="R43" s="3"/>
      <c r="U43" s="5"/>
      <c r="V43">
        <v>124900</v>
      </c>
      <c r="W43" s="3">
        <v>39913</v>
      </c>
      <c r="X43">
        <v>124000</v>
      </c>
      <c r="Y43" t="s">
        <v>794</v>
      </c>
      <c r="Z43" t="s">
        <v>42</v>
      </c>
      <c r="AA43">
        <v>16039547</v>
      </c>
      <c r="AB43" t="s">
        <v>795</v>
      </c>
      <c r="AC43" t="s">
        <v>44</v>
      </c>
      <c r="AD43" t="s">
        <v>45</v>
      </c>
      <c r="AE43">
        <v>38.543815000000002</v>
      </c>
      <c r="AF43">
        <v>-90.320969000000005</v>
      </c>
      <c r="AG43" t="b">
        <v>0</v>
      </c>
    </row>
    <row r="44" spans="1:33" x14ac:dyDescent="0.15">
      <c r="A44" t="s">
        <v>33</v>
      </c>
      <c r="B44" t="s">
        <v>34</v>
      </c>
      <c r="C44" t="s">
        <v>998</v>
      </c>
      <c r="D44" t="s">
        <v>228</v>
      </c>
      <c r="E44" t="s">
        <v>37</v>
      </c>
      <c r="F44">
        <v>63123</v>
      </c>
      <c r="G44">
        <v>114900</v>
      </c>
      <c r="H44">
        <v>3</v>
      </c>
      <c r="I44">
        <v>1</v>
      </c>
      <c r="J44" t="s">
        <v>716</v>
      </c>
      <c r="K44">
        <v>1581</v>
      </c>
      <c r="L44">
        <v>6098</v>
      </c>
      <c r="M44">
        <v>1953</v>
      </c>
      <c r="N44">
        <v>1</v>
      </c>
      <c r="P44">
        <v>68</v>
      </c>
      <c r="Q44" t="s">
        <v>40</v>
      </c>
      <c r="R44" s="3"/>
      <c r="U44" s="5"/>
      <c r="V44">
        <v>114900</v>
      </c>
      <c r="Y44" t="s">
        <v>999</v>
      </c>
      <c r="Z44" t="s">
        <v>42</v>
      </c>
      <c r="AA44">
        <v>16025173</v>
      </c>
      <c r="AB44" t="s">
        <v>52</v>
      </c>
      <c r="AC44" t="s">
        <v>44</v>
      </c>
      <c r="AD44" t="s">
        <v>45</v>
      </c>
      <c r="AE44">
        <v>38.554237000000001</v>
      </c>
      <c r="AF44">
        <v>-90.2877759</v>
      </c>
      <c r="AG44" t="b">
        <v>0</v>
      </c>
    </row>
    <row r="45" spans="1:33" x14ac:dyDescent="0.15">
      <c r="A45" t="s">
        <v>33</v>
      </c>
      <c r="B45" t="s">
        <v>34</v>
      </c>
      <c r="C45" t="s">
        <v>733</v>
      </c>
      <c r="D45" t="s">
        <v>82</v>
      </c>
      <c r="E45" t="s">
        <v>37</v>
      </c>
      <c r="F45">
        <v>63123</v>
      </c>
      <c r="G45">
        <v>154900</v>
      </c>
      <c r="H45">
        <v>2</v>
      </c>
      <c r="I45">
        <v>1</v>
      </c>
      <c r="J45" t="s">
        <v>720</v>
      </c>
      <c r="K45">
        <v>978</v>
      </c>
      <c r="L45">
        <v>6142</v>
      </c>
      <c r="M45">
        <v>1953</v>
      </c>
      <c r="N45">
        <v>1</v>
      </c>
      <c r="P45">
        <v>1</v>
      </c>
      <c r="Q45" t="s">
        <v>40</v>
      </c>
      <c r="R45" s="3">
        <v>42547</v>
      </c>
      <c r="S45" s="4">
        <v>0.52083333333333337</v>
      </c>
      <c r="T45" s="4">
        <v>0.58333333333333337</v>
      </c>
      <c r="U45" s="5"/>
      <c r="V45">
        <v>154900</v>
      </c>
      <c r="Y45" t="s">
        <v>734</v>
      </c>
      <c r="Z45" t="s">
        <v>42</v>
      </c>
      <c r="AA45">
        <v>16044659</v>
      </c>
      <c r="AB45" t="s">
        <v>68</v>
      </c>
      <c r="AC45" t="s">
        <v>44</v>
      </c>
      <c r="AD45" t="s">
        <v>45</v>
      </c>
      <c r="AE45">
        <v>38.578257000000001</v>
      </c>
      <c r="AF45">
        <v>-90.318462999999994</v>
      </c>
      <c r="AG45" t="b">
        <v>0</v>
      </c>
    </row>
    <row r="46" spans="1:33" x14ac:dyDescent="0.15">
      <c r="A46" t="s">
        <v>33</v>
      </c>
      <c r="B46" t="s">
        <v>34</v>
      </c>
      <c r="C46" t="s">
        <v>760</v>
      </c>
      <c r="D46" t="s">
        <v>82</v>
      </c>
      <c r="E46" t="s">
        <v>37</v>
      </c>
      <c r="F46">
        <v>63123</v>
      </c>
      <c r="G46">
        <v>93000</v>
      </c>
      <c r="H46">
        <v>3</v>
      </c>
      <c r="I46">
        <v>1</v>
      </c>
      <c r="J46" t="s">
        <v>716</v>
      </c>
      <c r="K46">
        <v>925</v>
      </c>
      <c r="L46">
        <v>11413</v>
      </c>
      <c r="M46">
        <v>1953</v>
      </c>
      <c r="N46">
        <v>1</v>
      </c>
      <c r="P46">
        <v>3</v>
      </c>
      <c r="Q46" t="s">
        <v>40</v>
      </c>
      <c r="R46" s="3"/>
      <c r="U46" s="5"/>
      <c r="V46">
        <v>93000</v>
      </c>
      <c r="Y46" t="s">
        <v>761</v>
      </c>
      <c r="Z46" t="s">
        <v>42</v>
      </c>
      <c r="AA46">
        <v>16044088</v>
      </c>
      <c r="AB46" t="s">
        <v>52</v>
      </c>
      <c r="AC46" t="s">
        <v>44</v>
      </c>
      <c r="AD46" t="s">
        <v>45</v>
      </c>
      <c r="AE46">
        <v>38.556137</v>
      </c>
      <c r="AF46">
        <v>-90.288854999999998</v>
      </c>
      <c r="AG46" t="b">
        <v>0</v>
      </c>
    </row>
    <row r="47" spans="1:33" x14ac:dyDescent="0.15">
      <c r="A47" t="s">
        <v>33</v>
      </c>
      <c r="B47" t="s">
        <v>34</v>
      </c>
      <c r="C47" t="s">
        <v>1083</v>
      </c>
      <c r="D47" t="s">
        <v>82</v>
      </c>
      <c r="E47" t="s">
        <v>37</v>
      </c>
      <c r="F47">
        <v>63123</v>
      </c>
      <c r="G47">
        <v>114900</v>
      </c>
      <c r="H47">
        <v>3</v>
      </c>
      <c r="I47">
        <v>1</v>
      </c>
      <c r="J47" t="s">
        <v>720</v>
      </c>
      <c r="K47">
        <v>1261</v>
      </c>
      <c r="L47">
        <v>5009</v>
      </c>
      <c r="M47">
        <v>1931</v>
      </c>
      <c r="N47">
        <v>2</v>
      </c>
      <c r="P47">
        <v>318</v>
      </c>
      <c r="Q47" t="s">
        <v>40</v>
      </c>
      <c r="R47" s="3"/>
      <c r="U47" s="5"/>
      <c r="V47">
        <v>114900</v>
      </c>
      <c r="Y47" t="s">
        <v>1084</v>
      </c>
      <c r="Z47" t="s">
        <v>42</v>
      </c>
      <c r="AA47">
        <v>15046323</v>
      </c>
      <c r="AB47" t="s">
        <v>49</v>
      </c>
      <c r="AC47" t="s">
        <v>44</v>
      </c>
      <c r="AD47" t="s">
        <v>45</v>
      </c>
      <c r="AE47">
        <v>38.556423000000002</v>
      </c>
      <c r="AF47">
        <v>-90.308302999999995</v>
      </c>
      <c r="AG47" t="b">
        <v>0</v>
      </c>
    </row>
    <row r="48" spans="1:33" x14ac:dyDescent="0.15">
      <c r="A48" t="s">
        <v>33</v>
      </c>
      <c r="B48" t="s">
        <v>34</v>
      </c>
      <c r="C48" t="s">
        <v>840</v>
      </c>
      <c r="D48" t="s">
        <v>82</v>
      </c>
      <c r="E48" t="s">
        <v>37</v>
      </c>
      <c r="F48">
        <v>63123</v>
      </c>
      <c r="G48">
        <v>112500</v>
      </c>
      <c r="H48">
        <v>3</v>
      </c>
      <c r="I48">
        <v>1</v>
      </c>
      <c r="J48" t="s">
        <v>731</v>
      </c>
      <c r="K48">
        <v>845</v>
      </c>
      <c r="L48">
        <v>8712</v>
      </c>
      <c r="M48">
        <v>1954</v>
      </c>
      <c r="N48">
        <v>2</v>
      </c>
      <c r="P48">
        <v>11</v>
      </c>
      <c r="Q48" t="s">
        <v>40</v>
      </c>
      <c r="R48" s="3"/>
      <c r="U48" s="5"/>
      <c r="V48">
        <v>112500</v>
      </c>
      <c r="Y48" t="s">
        <v>841</v>
      </c>
      <c r="Z48" t="s">
        <v>42</v>
      </c>
      <c r="AA48">
        <v>16041792</v>
      </c>
      <c r="AB48" t="s">
        <v>155</v>
      </c>
      <c r="AC48" t="s">
        <v>44</v>
      </c>
      <c r="AD48" t="s">
        <v>45</v>
      </c>
      <c r="AE48">
        <v>38.555152</v>
      </c>
      <c r="AF48">
        <v>-90.276482000000001</v>
      </c>
      <c r="AG48" t="b">
        <v>0</v>
      </c>
    </row>
    <row r="49" spans="1:33" x14ac:dyDescent="0.15">
      <c r="A49" t="s">
        <v>33</v>
      </c>
      <c r="B49" t="s">
        <v>34</v>
      </c>
      <c r="C49" t="s">
        <v>762</v>
      </c>
      <c r="D49" t="s">
        <v>82</v>
      </c>
      <c r="E49" t="s">
        <v>37</v>
      </c>
      <c r="F49">
        <v>63123</v>
      </c>
      <c r="G49">
        <v>56500</v>
      </c>
      <c r="H49">
        <v>1</v>
      </c>
      <c r="I49">
        <v>1</v>
      </c>
      <c r="J49" t="s">
        <v>720</v>
      </c>
      <c r="K49">
        <v>780</v>
      </c>
      <c r="L49">
        <v>9670</v>
      </c>
      <c r="M49">
        <v>1928</v>
      </c>
      <c r="N49">
        <v>2</v>
      </c>
      <c r="P49">
        <v>3</v>
      </c>
      <c r="Q49" t="s">
        <v>40</v>
      </c>
      <c r="R49" s="3"/>
      <c r="U49" s="5"/>
      <c r="V49">
        <v>56500</v>
      </c>
      <c r="Y49" t="s">
        <v>763</v>
      </c>
      <c r="Z49" t="s">
        <v>42</v>
      </c>
      <c r="AA49">
        <v>16043965</v>
      </c>
      <c r="AB49" t="s">
        <v>49</v>
      </c>
      <c r="AC49" t="s">
        <v>44</v>
      </c>
      <c r="AD49" t="s">
        <v>45</v>
      </c>
      <c r="AE49">
        <v>38.5561072</v>
      </c>
      <c r="AF49">
        <v>-90.315116099999997</v>
      </c>
      <c r="AG49" t="b">
        <v>0</v>
      </c>
    </row>
    <row r="50" spans="1:33" x14ac:dyDescent="0.15">
      <c r="A50" t="s">
        <v>33</v>
      </c>
      <c r="B50" t="s">
        <v>34</v>
      </c>
      <c r="C50" t="s">
        <v>772</v>
      </c>
      <c r="D50" t="s">
        <v>82</v>
      </c>
      <c r="E50" t="s">
        <v>37</v>
      </c>
      <c r="F50">
        <v>63123</v>
      </c>
      <c r="G50">
        <v>99900</v>
      </c>
      <c r="H50">
        <v>2</v>
      </c>
      <c r="I50">
        <v>2</v>
      </c>
      <c r="J50" t="s">
        <v>716</v>
      </c>
      <c r="K50">
        <v>1070</v>
      </c>
      <c r="L50">
        <v>6011</v>
      </c>
      <c r="M50">
        <v>1929</v>
      </c>
      <c r="N50">
        <v>1</v>
      </c>
      <c r="O50" t="s">
        <v>39</v>
      </c>
      <c r="P50">
        <v>4</v>
      </c>
      <c r="Q50" t="s">
        <v>40</v>
      </c>
      <c r="R50" s="3"/>
      <c r="U50" s="5"/>
      <c r="V50">
        <v>99900</v>
      </c>
      <c r="W50" s="3">
        <v>40849</v>
      </c>
      <c r="X50">
        <v>30000</v>
      </c>
      <c r="Y50" t="s">
        <v>773</v>
      </c>
      <c r="Z50" t="s">
        <v>42</v>
      </c>
      <c r="AA50">
        <v>16040928</v>
      </c>
      <c r="AB50" t="s">
        <v>200</v>
      </c>
      <c r="AC50" t="s">
        <v>44</v>
      </c>
      <c r="AD50" t="s">
        <v>45</v>
      </c>
      <c r="AE50">
        <v>38.558135999999998</v>
      </c>
      <c r="AF50">
        <v>-90.306996999999996</v>
      </c>
      <c r="AG50" t="b">
        <v>0</v>
      </c>
    </row>
    <row r="51" spans="1:33" x14ac:dyDescent="0.15">
      <c r="A51" t="s">
        <v>33</v>
      </c>
      <c r="B51" t="s">
        <v>34</v>
      </c>
      <c r="C51" t="s">
        <v>1064</v>
      </c>
      <c r="D51" t="s">
        <v>82</v>
      </c>
      <c r="E51" t="s">
        <v>37</v>
      </c>
      <c r="F51">
        <v>63123</v>
      </c>
      <c r="G51">
        <v>142500</v>
      </c>
      <c r="H51">
        <v>3</v>
      </c>
      <c r="I51">
        <v>2</v>
      </c>
      <c r="J51" t="s">
        <v>731</v>
      </c>
      <c r="K51">
        <v>1085</v>
      </c>
      <c r="L51">
        <v>6534</v>
      </c>
      <c r="M51">
        <v>1952</v>
      </c>
      <c r="N51">
        <v>1</v>
      </c>
      <c r="O51" t="s">
        <v>39</v>
      </c>
      <c r="P51">
        <v>137</v>
      </c>
      <c r="Q51" t="s">
        <v>40</v>
      </c>
      <c r="R51" s="3"/>
      <c r="U51" s="5">
        <v>42543</v>
      </c>
      <c r="V51">
        <v>170000</v>
      </c>
      <c r="W51" s="3">
        <v>42396</v>
      </c>
      <c r="X51">
        <v>154000</v>
      </c>
      <c r="Y51" t="s">
        <v>1065</v>
      </c>
      <c r="Z51" t="s">
        <v>42</v>
      </c>
      <c r="AA51">
        <v>16006510</v>
      </c>
      <c r="AB51" t="s">
        <v>68</v>
      </c>
      <c r="AC51" t="s">
        <v>44</v>
      </c>
      <c r="AD51" t="s">
        <v>45</v>
      </c>
      <c r="AE51">
        <v>38.583703999999997</v>
      </c>
      <c r="AF51">
        <v>-90.315546999999995</v>
      </c>
      <c r="AG51" t="b">
        <v>0</v>
      </c>
    </row>
    <row r="52" spans="1:33" x14ac:dyDescent="0.15">
      <c r="A52" t="s">
        <v>33</v>
      </c>
      <c r="B52" t="s">
        <v>34</v>
      </c>
      <c r="C52" t="s">
        <v>776</v>
      </c>
      <c r="D52" t="s">
        <v>82</v>
      </c>
      <c r="E52" t="s">
        <v>37</v>
      </c>
      <c r="F52">
        <v>63123</v>
      </c>
      <c r="G52">
        <v>150000</v>
      </c>
      <c r="H52">
        <v>3</v>
      </c>
      <c r="I52">
        <v>2</v>
      </c>
      <c r="J52" t="s">
        <v>720</v>
      </c>
      <c r="K52">
        <v>1000</v>
      </c>
      <c r="L52">
        <v>6882</v>
      </c>
      <c r="M52">
        <v>1954</v>
      </c>
      <c r="N52">
        <v>1</v>
      </c>
      <c r="O52" t="s">
        <v>39</v>
      </c>
      <c r="P52">
        <v>4</v>
      </c>
      <c r="Q52" t="s">
        <v>40</v>
      </c>
      <c r="R52" s="3">
        <v>42547</v>
      </c>
      <c r="S52" s="4">
        <v>0.54166666666666663</v>
      </c>
      <c r="T52" s="4">
        <v>0.625</v>
      </c>
      <c r="U52" s="5"/>
      <c r="V52">
        <v>150000</v>
      </c>
      <c r="W52" s="3">
        <v>38912</v>
      </c>
      <c r="X52">
        <v>171000</v>
      </c>
      <c r="Y52" t="s">
        <v>777</v>
      </c>
      <c r="Z52" t="s">
        <v>42</v>
      </c>
      <c r="AA52">
        <v>16043569</v>
      </c>
      <c r="AB52" t="s">
        <v>778</v>
      </c>
      <c r="AC52" t="s">
        <v>44</v>
      </c>
      <c r="AD52" t="s">
        <v>45</v>
      </c>
      <c r="AE52">
        <v>38.569400000000002</v>
      </c>
      <c r="AF52">
        <v>-90.3348929</v>
      </c>
      <c r="AG52" t="b">
        <v>0</v>
      </c>
    </row>
    <row r="53" spans="1:33" x14ac:dyDescent="0.15">
      <c r="A53" t="s">
        <v>33</v>
      </c>
      <c r="B53" t="s">
        <v>34</v>
      </c>
      <c r="C53" t="s">
        <v>758</v>
      </c>
      <c r="D53" t="s">
        <v>82</v>
      </c>
      <c r="E53" t="s">
        <v>37</v>
      </c>
      <c r="F53">
        <v>63123</v>
      </c>
      <c r="G53">
        <v>131000</v>
      </c>
      <c r="H53">
        <v>2</v>
      </c>
      <c r="I53">
        <v>2</v>
      </c>
      <c r="J53" t="s">
        <v>716</v>
      </c>
      <c r="K53">
        <v>912</v>
      </c>
      <c r="L53">
        <v>7405</v>
      </c>
      <c r="M53">
        <v>1956</v>
      </c>
      <c r="N53">
        <v>1</v>
      </c>
      <c r="O53" t="s">
        <v>39</v>
      </c>
      <c r="P53">
        <v>3</v>
      </c>
      <c r="Q53" t="s">
        <v>40</v>
      </c>
      <c r="R53" s="3">
        <v>42547</v>
      </c>
      <c r="S53" s="4">
        <v>0.54166666666666663</v>
      </c>
      <c r="T53" s="4">
        <v>0.625</v>
      </c>
      <c r="U53" s="5"/>
      <c r="V53">
        <v>131000</v>
      </c>
      <c r="Y53" t="s">
        <v>759</v>
      </c>
      <c r="Z53" t="s">
        <v>42</v>
      </c>
      <c r="AA53">
        <v>16043919</v>
      </c>
      <c r="AB53" t="s">
        <v>59</v>
      </c>
      <c r="AC53" t="s">
        <v>44</v>
      </c>
      <c r="AD53" t="s">
        <v>45</v>
      </c>
      <c r="AE53">
        <v>38.551495000000003</v>
      </c>
      <c r="AF53">
        <v>-90.284308899999999</v>
      </c>
      <c r="AG53" t="b">
        <v>0</v>
      </c>
    </row>
    <row r="54" spans="1:33" x14ac:dyDescent="0.15">
      <c r="A54" t="s">
        <v>33</v>
      </c>
      <c r="B54" t="s">
        <v>34</v>
      </c>
      <c r="C54" t="s">
        <v>1007</v>
      </c>
      <c r="D54" t="s">
        <v>82</v>
      </c>
      <c r="E54" t="s">
        <v>37</v>
      </c>
      <c r="F54">
        <v>63123</v>
      </c>
      <c r="G54">
        <v>129900</v>
      </c>
      <c r="H54">
        <v>3</v>
      </c>
      <c r="I54">
        <v>2</v>
      </c>
      <c r="J54" t="s">
        <v>765</v>
      </c>
      <c r="K54">
        <v>1008</v>
      </c>
      <c r="L54">
        <v>7405</v>
      </c>
      <c r="M54">
        <v>1963</v>
      </c>
      <c r="N54">
        <v>1</v>
      </c>
      <c r="O54" t="s">
        <v>39</v>
      </c>
      <c r="P54">
        <v>79</v>
      </c>
      <c r="Q54" t="s">
        <v>40</v>
      </c>
      <c r="R54" s="3"/>
      <c r="U54" s="5">
        <v>42543</v>
      </c>
      <c r="V54">
        <v>139900</v>
      </c>
      <c r="W54" s="3">
        <v>39087</v>
      </c>
      <c r="X54">
        <v>125000</v>
      </c>
      <c r="Y54" t="s">
        <v>1008</v>
      </c>
      <c r="Z54" t="s">
        <v>42</v>
      </c>
      <c r="AA54">
        <v>16022883</v>
      </c>
      <c r="AB54" t="s">
        <v>49</v>
      </c>
      <c r="AC54" t="s">
        <v>44</v>
      </c>
      <c r="AD54" t="s">
        <v>45</v>
      </c>
      <c r="AE54">
        <v>38.532659000000002</v>
      </c>
      <c r="AF54">
        <v>-90.313883000000004</v>
      </c>
      <c r="AG54" t="b">
        <v>0</v>
      </c>
    </row>
    <row r="55" spans="1:33" x14ac:dyDescent="0.15">
      <c r="A55" t="s">
        <v>33</v>
      </c>
      <c r="B55" t="s">
        <v>34</v>
      </c>
      <c r="C55" t="s">
        <v>826</v>
      </c>
      <c r="D55" t="s">
        <v>720</v>
      </c>
      <c r="E55" t="s">
        <v>37</v>
      </c>
      <c r="F55">
        <v>63123</v>
      </c>
      <c r="G55">
        <v>189900</v>
      </c>
      <c r="H55">
        <v>3</v>
      </c>
      <c r="I55">
        <v>2</v>
      </c>
      <c r="J55" t="s">
        <v>720</v>
      </c>
      <c r="K55">
        <v>1562</v>
      </c>
      <c r="L55">
        <v>7492</v>
      </c>
      <c r="M55">
        <v>1960</v>
      </c>
      <c r="N55">
        <v>1</v>
      </c>
      <c r="O55" t="s">
        <v>39</v>
      </c>
      <c r="P55">
        <v>9</v>
      </c>
      <c r="Q55" t="s">
        <v>40</v>
      </c>
      <c r="R55" s="3"/>
      <c r="U55" s="5"/>
      <c r="V55">
        <v>189900</v>
      </c>
      <c r="Y55" t="s">
        <v>827</v>
      </c>
      <c r="Z55" t="s">
        <v>42</v>
      </c>
      <c r="AA55">
        <v>16040813</v>
      </c>
      <c r="AB55" t="s">
        <v>59</v>
      </c>
      <c r="AC55" t="s">
        <v>44</v>
      </c>
      <c r="AD55" t="s">
        <v>45</v>
      </c>
      <c r="AE55">
        <v>38.559629999999999</v>
      </c>
      <c r="AF55">
        <v>-90.340537999999995</v>
      </c>
      <c r="AG55" t="b">
        <v>0</v>
      </c>
    </row>
    <row r="56" spans="1:33" x14ac:dyDescent="0.15">
      <c r="A56" t="s">
        <v>33</v>
      </c>
      <c r="B56" t="s">
        <v>34</v>
      </c>
      <c r="C56" t="s">
        <v>738</v>
      </c>
      <c r="D56" t="s">
        <v>82</v>
      </c>
      <c r="E56" t="s">
        <v>37</v>
      </c>
      <c r="F56">
        <v>63123</v>
      </c>
      <c r="G56">
        <v>155000</v>
      </c>
      <c r="H56">
        <v>3</v>
      </c>
      <c r="I56">
        <v>2</v>
      </c>
      <c r="J56" t="s">
        <v>716</v>
      </c>
      <c r="K56">
        <v>1300</v>
      </c>
      <c r="L56">
        <v>9191</v>
      </c>
      <c r="M56">
        <v>1960</v>
      </c>
      <c r="N56">
        <v>1</v>
      </c>
      <c r="O56" t="s">
        <v>39</v>
      </c>
      <c r="P56">
        <v>1</v>
      </c>
      <c r="Q56" t="s">
        <v>40</v>
      </c>
      <c r="R56" s="3"/>
      <c r="U56" s="5"/>
      <c r="V56">
        <v>155000</v>
      </c>
      <c r="Y56" t="s">
        <v>739</v>
      </c>
      <c r="Z56" t="s">
        <v>42</v>
      </c>
      <c r="AA56">
        <v>16042905</v>
      </c>
      <c r="AB56" t="s">
        <v>740</v>
      </c>
      <c r="AC56" t="s">
        <v>44</v>
      </c>
      <c r="AD56" t="s">
        <v>45</v>
      </c>
      <c r="AE56">
        <v>38.549357999999998</v>
      </c>
      <c r="AF56">
        <v>-90.302631000000005</v>
      </c>
      <c r="AG56" t="b">
        <v>0</v>
      </c>
    </row>
    <row r="57" spans="1:33" x14ac:dyDescent="0.15">
      <c r="A57" t="s">
        <v>33</v>
      </c>
      <c r="B57" t="s">
        <v>34</v>
      </c>
      <c r="C57" t="s">
        <v>764</v>
      </c>
      <c r="D57" t="s">
        <v>82</v>
      </c>
      <c r="E57" t="s">
        <v>37</v>
      </c>
      <c r="F57">
        <v>63123</v>
      </c>
      <c r="G57">
        <v>159900</v>
      </c>
      <c r="H57">
        <v>3</v>
      </c>
      <c r="I57">
        <v>2</v>
      </c>
      <c r="J57" t="s">
        <v>765</v>
      </c>
      <c r="K57">
        <v>1196</v>
      </c>
      <c r="L57">
        <v>9627</v>
      </c>
      <c r="M57">
        <v>1959</v>
      </c>
      <c r="N57">
        <v>1</v>
      </c>
      <c r="O57" t="s">
        <v>39</v>
      </c>
      <c r="P57">
        <v>3</v>
      </c>
      <c r="Q57" t="s">
        <v>40</v>
      </c>
      <c r="R57" s="3"/>
      <c r="U57" s="5"/>
      <c r="V57">
        <v>159900</v>
      </c>
      <c r="W57" s="3">
        <v>40092</v>
      </c>
      <c r="X57">
        <v>146900</v>
      </c>
      <c r="Y57" t="s">
        <v>766</v>
      </c>
      <c r="Z57" t="s">
        <v>42</v>
      </c>
      <c r="AA57">
        <v>16043912</v>
      </c>
      <c r="AB57" t="s">
        <v>767</v>
      </c>
      <c r="AC57" t="s">
        <v>44</v>
      </c>
      <c r="AD57" t="s">
        <v>45</v>
      </c>
      <c r="AE57">
        <v>38.521819000000001</v>
      </c>
      <c r="AF57">
        <v>-90.341140899999999</v>
      </c>
      <c r="AG57" t="b">
        <v>0</v>
      </c>
    </row>
    <row r="58" spans="1:33" x14ac:dyDescent="0.15">
      <c r="A58" t="s">
        <v>33</v>
      </c>
      <c r="B58" t="s">
        <v>34</v>
      </c>
      <c r="C58" t="s">
        <v>860</v>
      </c>
      <c r="D58" t="s">
        <v>82</v>
      </c>
      <c r="E58" t="s">
        <v>37</v>
      </c>
      <c r="F58">
        <v>63123</v>
      </c>
      <c r="G58">
        <v>159900</v>
      </c>
      <c r="H58">
        <v>3</v>
      </c>
      <c r="I58">
        <v>2</v>
      </c>
      <c r="J58" t="s">
        <v>726</v>
      </c>
      <c r="K58">
        <v>1462</v>
      </c>
      <c r="L58">
        <v>9757</v>
      </c>
      <c r="M58">
        <v>1961</v>
      </c>
      <c r="N58">
        <v>1</v>
      </c>
      <c r="O58" t="s">
        <v>39</v>
      </c>
      <c r="P58">
        <v>15</v>
      </c>
      <c r="Q58" t="s">
        <v>40</v>
      </c>
      <c r="R58" s="3"/>
      <c r="U58" s="5"/>
      <c r="V58">
        <v>159900</v>
      </c>
      <c r="Y58" t="s">
        <v>861</v>
      </c>
      <c r="Z58" t="s">
        <v>42</v>
      </c>
      <c r="AA58">
        <v>16040853</v>
      </c>
      <c r="AB58" t="s">
        <v>49</v>
      </c>
      <c r="AC58" t="s">
        <v>44</v>
      </c>
      <c r="AD58" t="s">
        <v>45</v>
      </c>
      <c r="AE58">
        <v>38.534680999999999</v>
      </c>
      <c r="AF58">
        <v>-90.349486999999996</v>
      </c>
      <c r="AG58" t="b">
        <v>0</v>
      </c>
    </row>
    <row r="59" spans="1:33" x14ac:dyDescent="0.15">
      <c r="A59" t="s">
        <v>33</v>
      </c>
      <c r="B59" t="s">
        <v>34</v>
      </c>
      <c r="C59" t="s">
        <v>946</v>
      </c>
      <c r="D59" t="s">
        <v>82</v>
      </c>
      <c r="E59" t="s">
        <v>37</v>
      </c>
      <c r="F59">
        <v>63123</v>
      </c>
      <c r="G59">
        <v>129900</v>
      </c>
      <c r="H59">
        <v>3</v>
      </c>
      <c r="I59">
        <v>2</v>
      </c>
      <c r="J59" t="s">
        <v>765</v>
      </c>
      <c r="K59">
        <v>915</v>
      </c>
      <c r="L59">
        <v>10629</v>
      </c>
      <c r="M59">
        <v>1956</v>
      </c>
      <c r="N59">
        <v>1</v>
      </c>
      <c r="O59" t="s">
        <v>39</v>
      </c>
      <c r="P59">
        <v>44</v>
      </c>
      <c r="Q59" t="s">
        <v>40</v>
      </c>
      <c r="R59" s="3"/>
      <c r="U59" s="5"/>
      <c r="V59">
        <v>129900</v>
      </c>
      <c r="Y59" t="s">
        <v>947</v>
      </c>
      <c r="Z59" t="s">
        <v>42</v>
      </c>
      <c r="AA59">
        <v>16032972</v>
      </c>
      <c r="AB59" t="s">
        <v>948</v>
      </c>
      <c r="AC59" t="s">
        <v>44</v>
      </c>
      <c r="AD59" t="s">
        <v>45</v>
      </c>
      <c r="AE59">
        <v>38.535285999999999</v>
      </c>
      <c r="AF59">
        <v>-90.315720999999996</v>
      </c>
      <c r="AG59" t="b">
        <v>0</v>
      </c>
    </row>
    <row r="60" spans="1:33" x14ac:dyDescent="0.15">
      <c r="A60" t="s">
        <v>33</v>
      </c>
      <c r="B60" t="s">
        <v>34</v>
      </c>
      <c r="C60" t="s">
        <v>1050</v>
      </c>
      <c r="D60" t="s">
        <v>82</v>
      </c>
      <c r="E60" t="s">
        <v>37</v>
      </c>
      <c r="F60">
        <v>63123</v>
      </c>
      <c r="G60">
        <v>114900</v>
      </c>
      <c r="H60">
        <v>3</v>
      </c>
      <c r="I60">
        <v>2</v>
      </c>
      <c r="J60" t="s">
        <v>720</v>
      </c>
      <c r="K60">
        <v>1311</v>
      </c>
      <c r="L60">
        <v>12502</v>
      </c>
      <c r="M60">
        <v>1940</v>
      </c>
      <c r="N60">
        <v>1</v>
      </c>
      <c r="O60" t="s">
        <v>39</v>
      </c>
      <c r="P60">
        <v>113</v>
      </c>
      <c r="Q60" t="s">
        <v>40</v>
      </c>
      <c r="R60" s="3"/>
      <c r="U60" s="5">
        <v>42533</v>
      </c>
      <c r="V60">
        <v>129900</v>
      </c>
      <c r="W60" s="3">
        <v>41947</v>
      </c>
      <c r="X60">
        <v>42200</v>
      </c>
      <c r="Y60" t="s">
        <v>1051</v>
      </c>
      <c r="Z60" t="s">
        <v>42</v>
      </c>
      <c r="AA60">
        <v>16010893</v>
      </c>
      <c r="AB60" t="s">
        <v>226</v>
      </c>
      <c r="AC60" t="s">
        <v>44</v>
      </c>
      <c r="AD60" t="s">
        <v>45</v>
      </c>
      <c r="AE60">
        <v>38.542380000000001</v>
      </c>
      <c r="AF60">
        <v>-90.333461</v>
      </c>
      <c r="AG60" t="b">
        <v>0</v>
      </c>
    </row>
    <row r="61" spans="1:33" x14ac:dyDescent="0.15">
      <c r="A61" t="s">
        <v>33</v>
      </c>
      <c r="B61" t="s">
        <v>34</v>
      </c>
      <c r="C61" t="s">
        <v>741</v>
      </c>
      <c r="D61" t="s">
        <v>82</v>
      </c>
      <c r="E61" t="s">
        <v>37</v>
      </c>
      <c r="F61">
        <v>63123</v>
      </c>
      <c r="G61">
        <v>179900</v>
      </c>
      <c r="H61">
        <v>3</v>
      </c>
      <c r="I61">
        <v>2</v>
      </c>
      <c r="J61" t="s">
        <v>716</v>
      </c>
      <c r="K61">
        <v>1318</v>
      </c>
      <c r="L61">
        <v>16988</v>
      </c>
      <c r="M61">
        <v>1937</v>
      </c>
      <c r="N61">
        <v>1</v>
      </c>
      <c r="O61" t="s">
        <v>39</v>
      </c>
      <c r="P61">
        <v>2</v>
      </c>
      <c r="Q61" t="s">
        <v>40</v>
      </c>
      <c r="R61" s="3"/>
      <c r="U61" s="5"/>
      <c r="V61">
        <v>179900</v>
      </c>
      <c r="W61" s="3">
        <v>39657</v>
      </c>
      <c r="X61">
        <v>165000</v>
      </c>
      <c r="Y61" t="s">
        <v>742</v>
      </c>
      <c r="Z61" t="s">
        <v>42</v>
      </c>
      <c r="AA61">
        <v>16044468</v>
      </c>
      <c r="AB61" t="s">
        <v>339</v>
      </c>
      <c r="AC61" t="s">
        <v>44</v>
      </c>
      <c r="AD61" t="s">
        <v>45</v>
      </c>
      <c r="AE61">
        <v>38.5503559</v>
      </c>
      <c r="AF61">
        <v>-90.305084500000007</v>
      </c>
      <c r="AG61" t="b">
        <v>0</v>
      </c>
    </row>
    <row r="62" spans="1:33" x14ac:dyDescent="0.15">
      <c r="A62" t="s">
        <v>33</v>
      </c>
      <c r="B62" t="s">
        <v>34</v>
      </c>
      <c r="C62" t="s">
        <v>798</v>
      </c>
      <c r="D62" t="s">
        <v>82</v>
      </c>
      <c r="E62" t="s">
        <v>37</v>
      </c>
      <c r="F62">
        <v>63123</v>
      </c>
      <c r="G62">
        <v>150000</v>
      </c>
      <c r="H62">
        <v>3</v>
      </c>
      <c r="I62">
        <v>2</v>
      </c>
      <c r="J62" t="s">
        <v>726</v>
      </c>
      <c r="K62">
        <v>864</v>
      </c>
      <c r="L62">
        <v>40075</v>
      </c>
      <c r="M62">
        <v>1957</v>
      </c>
      <c r="N62">
        <v>1</v>
      </c>
      <c r="O62" t="s">
        <v>39</v>
      </c>
      <c r="P62">
        <v>8</v>
      </c>
      <c r="Q62" t="s">
        <v>40</v>
      </c>
      <c r="R62" s="3"/>
      <c r="U62" s="5"/>
      <c r="V62">
        <v>150000</v>
      </c>
      <c r="W62" s="3">
        <v>41164</v>
      </c>
      <c r="X62">
        <v>127000</v>
      </c>
      <c r="Y62" t="s">
        <v>799</v>
      </c>
      <c r="Z62" t="s">
        <v>42</v>
      </c>
      <c r="AA62">
        <v>16042692</v>
      </c>
      <c r="AB62" t="s">
        <v>564</v>
      </c>
      <c r="AC62" t="s">
        <v>44</v>
      </c>
      <c r="AD62" t="s">
        <v>45</v>
      </c>
      <c r="AE62">
        <v>38.535055999999997</v>
      </c>
      <c r="AF62">
        <v>-90.344830999999999</v>
      </c>
      <c r="AG62" t="b">
        <v>0</v>
      </c>
    </row>
    <row r="63" spans="1:33" x14ac:dyDescent="0.15">
      <c r="A63" t="s">
        <v>33</v>
      </c>
      <c r="B63" t="s">
        <v>34</v>
      </c>
      <c r="C63" t="s">
        <v>179</v>
      </c>
      <c r="D63" t="s">
        <v>71</v>
      </c>
      <c r="E63" t="s">
        <v>37</v>
      </c>
      <c r="F63">
        <v>63011</v>
      </c>
      <c r="G63">
        <v>285000</v>
      </c>
      <c r="H63">
        <v>5</v>
      </c>
      <c r="I63">
        <v>2</v>
      </c>
      <c r="J63" t="s">
        <v>38</v>
      </c>
      <c r="K63">
        <v>2462</v>
      </c>
      <c r="L63">
        <v>1655</v>
      </c>
      <c r="M63">
        <v>1980</v>
      </c>
      <c r="N63">
        <v>2</v>
      </c>
      <c r="O63" t="s">
        <v>39</v>
      </c>
      <c r="P63">
        <v>39</v>
      </c>
      <c r="Q63" t="s">
        <v>40</v>
      </c>
      <c r="R63" s="3"/>
      <c r="U63" s="5">
        <v>42535</v>
      </c>
      <c r="V63">
        <v>295000</v>
      </c>
      <c r="W63" s="3">
        <v>38450</v>
      </c>
      <c r="X63">
        <v>245750</v>
      </c>
      <c r="Y63" t="s">
        <v>180</v>
      </c>
      <c r="Z63" t="s">
        <v>42</v>
      </c>
      <c r="AA63">
        <v>16033314</v>
      </c>
      <c r="AB63" t="s">
        <v>155</v>
      </c>
      <c r="AC63" t="s">
        <v>44</v>
      </c>
      <c r="AD63" t="s">
        <v>45</v>
      </c>
      <c r="AE63">
        <v>38.596139000000001</v>
      </c>
      <c r="AF63">
        <v>-90.601768000000007</v>
      </c>
      <c r="AG63" t="b">
        <v>0</v>
      </c>
    </row>
    <row r="64" spans="1:33" x14ac:dyDescent="0.15">
      <c r="A64" t="s">
        <v>33</v>
      </c>
      <c r="B64" t="s">
        <v>34</v>
      </c>
      <c r="C64" t="s">
        <v>862</v>
      </c>
      <c r="D64" t="s">
        <v>720</v>
      </c>
      <c r="E64" t="s">
        <v>37</v>
      </c>
      <c r="F64">
        <v>63123</v>
      </c>
      <c r="G64">
        <v>144900</v>
      </c>
      <c r="H64">
        <v>2</v>
      </c>
      <c r="I64">
        <v>2</v>
      </c>
      <c r="J64" t="s">
        <v>720</v>
      </c>
      <c r="K64">
        <v>1065</v>
      </c>
      <c r="L64">
        <v>3049</v>
      </c>
      <c r="M64">
        <v>1984</v>
      </c>
      <c r="N64">
        <v>2</v>
      </c>
      <c r="O64" t="s">
        <v>39</v>
      </c>
      <c r="P64">
        <v>15</v>
      </c>
      <c r="Q64" t="s">
        <v>40</v>
      </c>
      <c r="R64" s="3">
        <v>42547</v>
      </c>
      <c r="S64" s="4">
        <v>0.54166666666666663</v>
      </c>
      <c r="T64" s="4">
        <v>0.625</v>
      </c>
      <c r="U64" s="5"/>
      <c r="V64">
        <v>144900</v>
      </c>
      <c r="Y64" t="s">
        <v>863</v>
      </c>
      <c r="Z64" t="s">
        <v>42</v>
      </c>
      <c r="AA64">
        <v>16040753</v>
      </c>
      <c r="AB64" t="s">
        <v>864</v>
      </c>
      <c r="AC64" t="s">
        <v>44</v>
      </c>
      <c r="AD64" t="s">
        <v>45</v>
      </c>
      <c r="AE64">
        <v>38.543326999999998</v>
      </c>
      <c r="AF64">
        <v>-90.322372000000001</v>
      </c>
      <c r="AG64" t="b">
        <v>0</v>
      </c>
    </row>
    <row r="65" spans="1:33" x14ac:dyDescent="0.15">
      <c r="A65" t="s">
        <v>33</v>
      </c>
      <c r="B65" t="s">
        <v>34</v>
      </c>
      <c r="C65" t="s">
        <v>319</v>
      </c>
      <c r="D65" t="s">
        <v>66</v>
      </c>
      <c r="E65" t="s">
        <v>37</v>
      </c>
      <c r="F65">
        <v>63017</v>
      </c>
      <c r="G65">
        <v>259900</v>
      </c>
      <c r="H65">
        <v>3</v>
      </c>
      <c r="I65">
        <v>2</v>
      </c>
      <c r="J65" t="s">
        <v>309</v>
      </c>
      <c r="K65">
        <v>1638</v>
      </c>
      <c r="L65">
        <v>4095</v>
      </c>
      <c r="M65">
        <v>1978</v>
      </c>
      <c r="N65">
        <v>2</v>
      </c>
      <c r="O65" t="s">
        <v>39</v>
      </c>
      <c r="P65">
        <v>1</v>
      </c>
      <c r="Q65" t="s">
        <v>40</v>
      </c>
      <c r="R65" s="3">
        <v>42547</v>
      </c>
      <c r="S65" s="4">
        <v>0.5</v>
      </c>
      <c r="T65" s="4">
        <v>0.58333333333333337</v>
      </c>
      <c r="U65" s="5"/>
      <c r="V65">
        <v>259900</v>
      </c>
      <c r="Y65" t="s">
        <v>320</v>
      </c>
      <c r="Z65" t="s">
        <v>42</v>
      </c>
      <c r="AA65">
        <v>16044658</v>
      </c>
      <c r="AB65" t="s">
        <v>73</v>
      </c>
      <c r="AC65" t="s">
        <v>44</v>
      </c>
      <c r="AD65" t="s">
        <v>45</v>
      </c>
      <c r="AE65">
        <v>38.646543999999999</v>
      </c>
      <c r="AF65">
        <v>-90.565575899999999</v>
      </c>
      <c r="AG65" t="b">
        <v>0</v>
      </c>
    </row>
    <row r="66" spans="1:33" x14ac:dyDescent="0.15">
      <c r="A66" t="s">
        <v>33</v>
      </c>
      <c r="B66" t="s">
        <v>34</v>
      </c>
      <c r="C66" t="s">
        <v>909</v>
      </c>
      <c r="D66" t="s">
        <v>82</v>
      </c>
      <c r="E66" t="s">
        <v>37</v>
      </c>
      <c r="F66">
        <v>63123</v>
      </c>
      <c r="G66">
        <v>149475</v>
      </c>
      <c r="H66">
        <v>3</v>
      </c>
      <c r="I66">
        <v>2</v>
      </c>
      <c r="J66" t="s">
        <v>716</v>
      </c>
      <c r="K66">
        <v>988</v>
      </c>
      <c r="L66">
        <v>6578</v>
      </c>
      <c r="M66">
        <v>1977</v>
      </c>
      <c r="N66">
        <v>2</v>
      </c>
      <c r="O66" t="s">
        <v>39</v>
      </c>
      <c r="P66">
        <v>26</v>
      </c>
      <c r="Q66" t="s">
        <v>40</v>
      </c>
      <c r="R66" s="3"/>
      <c r="U66" s="5">
        <v>42542</v>
      </c>
      <c r="V66">
        <v>152350</v>
      </c>
      <c r="Y66" t="s">
        <v>910</v>
      </c>
      <c r="Z66" t="s">
        <v>42</v>
      </c>
      <c r="AA66">
        <v>16035226</v>
      </c>
      <c r="AB66" t="s">
        <v>155</v>
      </c>
      <c r="AC66" t="s">
        <v>44</v>
      </c>
      <c r="AD66" t="s">
        <v>45</v>
      </c>
      <c r="AE66">
        <v>38.541333000000002</v>
      </c>
      <c r="AF66">
        <v>-90.309370700000002</v>
      </c>
      <c r="AG66" t="b">
        <v>0</v>
      </c>
    </row>
    <row r="67" spans="1:33" x14ac:dyDescent="0.15">
      <c r="A67" t="s">
        <v>33</v>
      </c>
      <c r="B67" t="s">
        <v>34</v>
      </c>
      <c r="C67" t="s">
        <v>986</v>
      </c>
      <c r="D67" t="s">
        <v>82</v>
      </c>
      <c r="E67" t="s">
        <v>37</v>
      </c>
      <c r="F67">
        <v>63123</v>
      </c>
      <c r="G67">
        <v>214900</v>
      </c>
      <c r="H67">
        <v>3</v>
      </c>
      <c r="I67">
        <v>2</v>
      </c>
      <c r="J67" t="s">
        <v>726</v>
      </c>
      <c r="K67">
        <v>1323</v>
      </c>
      <c r="L67">
        <v>7318</v>
      </c>
      <c r="M67">
        <v>1975</v>
      </c>
      <c r="N67">
        <v>2</v>
      </c>
      <c r="O67" t="s">
        <v>39</v>
      </c>
      <c r="P67">
        <v>61</v>
      </c>
      <c r="Q67" t="s">
        <v>40</v>
      </c>
      <c r="R67" s="3"/>
      <c r="U67" s="5">
        <v>42513</v>
      </c>
      <c r="V67">
        <v>220000</v>
      </c>
      <c r="Y67" t="s">
        <v>987</v>
      </c>
      <c r="Z67" t="s">
        <v>42</v>
      </c>
      <c r="AA67">
        <v>16027722</v>
      </c>
      <c r="AB67" t="s">
        <v>52</v>
      </c>
      <c r="AC67" t="s">
        <v>44</v>
      </c>
      <c r="AD67" t="s">
        <v>45</v>
      </c>
      <c r="AE67">
        <v>38.544069</v>
      </c>
      <c r="AF67">
        <v>-90.356210000000004</v>
      </c>
      <c r="AG67" t="b">
        <v>0</v>
      </c>
    </row>
    <row r="68" spans="1:33" x14ac:dyDescent="0.15">
      <c r="A68" t="s">
        <v>33</v>
      </c>
      <c r="B68" t="s">
        <v>34</v>
      </c>
      <c r="C68" t="s">
        <v>952</v>
      </c>
      <c r="D68" t="s">
        <v>82</v>
      </c>
      <c r="E68" t="s">
        <v>37</v>
      </c>
      <c r="F68">
        <v>63123</v>
      </c>
      <c r="G68">
        <v>219900</v>
      </c>
      <c r="H68">
        <v>3</v>
      </c>
      <c r="I68">
        <v>2</v>
      </c>
      <c r="J68" t="s">
        <v>726</v>
      </c>
      <c r="K68">
        <v>1608</v>
      </c>
      <c r="L68">
        <v>7492</v>
      </c>
      <c r="M68">
        <v>1969</v>
      </c>
      <c r="N68">
        <v>2</v>
      </c>
      <c r="O68" t="s">
        <v>39</v>
      </c>
      <c r="P68">
        <v>44</v>
      </c>
      <c r="Q68" t="s">
        <v>40</v>
      </c>
      <c r="R68" s="3"/>
      <c r="U68" s="5">
        <v>42516</v>
      </c>
      <c r="V68">
        <v>224900</v>
      </c>
      <c r="Y68" t="s">
        <v>953</v>
      </c>
      <c r="Z68" t="s">
        <v>42</v>
      </c>
      <c r="AA68">
        <v>16032599</v>
      </c>
      <c r="AB68" t="s">
        <v>52</v>
      </c>
      <c r="AC68" t="s">
        <v>44</v>
      </c>
      <c r="AD68" t="s">
        <v>45</v>
      </c>
      <c r="AE68">
        <v>38.542605000000002</v>
      </c>
      <c r="AF68">
        <v>-90.352602000000005</v>
      </c>
      <c r="AG68" t="b">
        <v>0</v>
      </c>
    </row>
    <row r="69" spans="1:33" x14ac:dyDescent="0.15">
      <c r="A69" t="s">
        <v>33</v>
      </c>
      <c r="B69" t="s">
        <v>34</v>
      </c>
      <c r="C69" t="s">
        <v>728</v>
      </c>
      <c r="D69" t="s">
        <v>82</v>
      </c>
      <c r="E69" t="s">
        <v>37</v>
      </c>
      <c r="F69">
        <v>63123</v>
      </c>
      <c r="G69">
        <v>275000</v>
      </c>
      <c r="H69">
        <v>3</v>
      </c>
      <c r="I69">
        <v>2</v>
      </c>
      <c r="J69" t="s">
        <v>726</v>
      </c>
      <c r="K69">
        <v>1400</v>
      </c>
      <c r="L69">
        <v>8843</v>
      </c>
      <c r="M69">
        <v>1971</v>
      </c>
      <c r="N69">
        <v>2</v>
      </c>
      <c r="O69" t="s">
        <v>39</v>
      </c>
      <c r="P69">
        <v>1</v>
      </c>
      <c r="Q69" t="s">
        <v>40</v>
      </c>
      <c r="R69" s="3"/>
      <c r="U69" s="5"/>
      <c r="V69">
        <v>275000</v>
      </c>
      <c r="W69" s="3">
        <v>39188</v>
      </c>
      <c r="X69">
        <v>190000</v>
      </c>
      <c r="Y69" t="s">
        <v>729</v>
      </c>
      <c r="Z69" t="s">
        <v>42</v>
      </c>
      <c r="AA69">
        <v>16040243</v>
      </c>
      <c r="AB69" t="s">
        <v>260</v>
      </c>
      <c r="AC69" t="s">
        <v>44</v>
      </c>
      <c r="AD69" t="s">
        <v>45</v>
      </c>
      <c r="AE69">
        <v>38.529782400000002</v>
      </c>
      <c r="AF69">
        <v>-90.353580500000007</v>
      </c>
      <c r="AG69" t="b">
        <v>0</v>
      </c>
    </row>
    <row r="70" spans="1:33" x14ac:dyDescent="0.15">
      <c r="A70" t="s">
        <v>33</v>
      </c>
      <c r="B70" t="s">
        <v>34</v>
      </c>
      <c r="C70" t="s">
        <v>842</v>
      </c>
      <c r="D70" t="s">
        <v>82</v>
      </c>
      <c r="E70" t="s">
        <v>37</v>
      </c>
      <c r="F70">
        <v>63123</v>
      </c>
      <c r="G70">
        <v>159900</v>
      </c>
      <c r="H70">
        <v>3</v>
      </c>
      <c r="I70">
        <v>2</v>
      </c>
      <c r="J70" t="s">
        <v>720</v>
      </c>
      <c r="K70">
        <v>1102</v>
      </c>
      <c r="L70">
        <v>8843</v>
      </c>
      <c r="M70">
        <v>1972</v>
      </c>
      <c r="N70">
        <v>2</v>
      </c>
      <c r="O70" t="s">
        <v>39</v>
      </c>
      <c r="P70">
        <v>11</v>
      </c>
      <c r="Q70" t="s">
        <v>40</v>
      </c>
      <c r="R70" s="3">
        <v>42547</v>
      </c>
      <c r="S70" s="4">
        <v>0.54166666666666663</v>
      </c>
      <c r="T70" s="4">
        <v>0.625</v>
      </c>
      <c r="U70" s="5"/>
      <c r="V70">
        <v>159900</v>
      </c>
      <c r="Y70" t="s">
        <v>843</v>
      </c>
      <c r="Z70" t="s">
        <v>42</v>
      </c>
      <c r="AA70">
        <v>16040786</v>
      </c>
      <c r="AB70" t="s">
        <v>844</v>
      </c>
      <c r="AC70" t="s">
        <v>44</v>
      </c>
      <c r="AD70" t="s">
        <v>45</v>
      </c>
      <c r="AE70">
        <v>38.552080599999996</v>
      </c>
      <c r="AF70">
        <v>-90.319261400000002</v>
      </c>
      <c r="AG70" t="b">
        <v>0</v>
      </c>
    </row>
    <row r="71" spans="1:33" x14ac:dyDescent="0.15">
      <c r="A71" t="s">
        <v>33</v>
      </c>
      <c r="B71" t="s">
        <v>34</v>
      </c>
      <c r="C71" t="s">
        <v>183</v>
      </c>
      <c r="D71" t="s">
        <v>36</v>
      </c>
      <c r="E71" t="s">
        <v>37</v>
      </c>
      <c r="F71">
        <v>63011</v>
      </c>
      <c r="G71">
        <v>259900</v>
      </c>
      <c r="H71">
        <v>3</v>
      </c>
      <c r="I71">
        <v>2</v>
      </c>
      <c r="J71" t="s">
        <v>38</v>
      </c>
      <c r="K71">
        <v>1469</v>
      </c>
      <c r="L71">
        <v>9583</v>
      </c>
      <c r="M71">
        <v>1983</v>
      </c>
      <c r="N71">
        <v>2</v>
      </c>
      <c r="O71" t="s">
        <v>39</v>
      </c>
      <c r="P71">
        <v>39</v>
      </c>
      <c r="Q71" t="s">
        <v>40</v>
      </c>
      <c r="R71" s="3">
        <v>42547</v>
      </c>
      <c r="S71" s="4">
        <v>0.58333333333333337</v>
      </c>
      <c r="T71" s="4">
        <v>0.66666666666666663</v>
      </c>
      <c r="U71" s="5">
        <v>42541</v>
      </c>
      <c r="V71">
        <v>275000</v>
      </c>
      <c r="Y71" t="s">
        <v>184</v>
      </c>
      <c r="Z71" t="s">
        <v>42</v>
      </c>
      <c r="AA71">
        <v>16032204</v>
      </c>
      <c r="AB71" t="s">
        <v>49</v>
      </c>
      <c r="AC71" t="s">
        <v>44</v>
      </c>
      <c r="AD71" t="s">
        <v>45</v>
      </c>
      <c r="AE71">
        <v>38.587529000000004</v>
      </c>
      <c r="AF71">
        <v>-90.623524000000003</v>
      </c>
      <c r="AG71" t="b">
        <v>0</v>
      </c>
    </row>
    <row r="72" spans="1:33" x14ac:dyDescent="0.15">
      <c r="A72" t="s">
        <v>33</v>
      </c>
      <c r="B72" t="s">
        <v>34</v>
      </c>
      <c r="C72" t="s">
        <v>1028</v>
      </c>
      <c r="D72" t="s">
        <v>82</v>
      </c>
      <c r="E72" t="s">
        <v>37</v>
      </c>
      <c r="F72">
        <v>63123</v>
      </c>
      <c r="G72">
        <v>234900</v>
      </c>
      <c r="H72">
        <v>3</v>
      </c>
      <c r="I72">
        <v>2</v>
      </c>
      <c r="J72" t="s">
        <v>726</v>
      </c>
      <c r="K72">
        <v>1526</v>
      </c>
      <c r="L72">
        <v>10019</v>
      </c>
      <c r="M72">
        <v>1962</v>
      </c>
      <c r="N72">
        <v>2</v>
      </c>
      <c r="O72" t="s">
        <v>39</v>
      </c>
      <c r="P72">
        <v>93</v>
      </c>
      <c r="Q72" t="s">
        <v>40</v>
      </c>
      <c r="R72" s="3"/>
      <c r="U72" s="5">
        <v>42523</v>
      </c>
      <c r="V72">
        <v>264999</v>
      </c>
      <c r="W72" s="3">
        <v>40392</v>
      </c>
      <c r="X72">
        <v>147900</v>
      </c>
      <c r="Y72" t="s">
        <v>1029</v>
      </c>
      <c r="Z72" t="s">
        <v>42</v>
      </c>
      <c r="AA72">
        <v>16018935</v>
      </c>
      <c r="AB72" t="s">
        <v>52</v>
      </c>
      <c r="AC72" t="s">
        <v>44</v>
      </c>
      <c r="AD72" t="s">
        <v>45</v>
      </c>
      <c r="AE72">
        <v>38.556721000000003</v>
      </c>
      <c r="AF72">
        <v>-90.352406000000002</v>
      </c>
      <c r="AG72" t="b">
        <v>0</v>
      </c>
    </row>
    <row r="73" spans="1:33" x14ac:dyDescent="0.15">
      <c r="A73" t="s">
        <v>33</v>
      </c>
      <c r="B73" t="s">
        <v>34</v>
      </c>
      <c r="C73" t="s">
        <v>46</v>
      </c>
      <c r="D73" t="s">
        <v>36</v>
      </c>
      <c r="E73" t="s">
        <v>37</v>
      </c>
      <c r="F73">
        <v>63011</v>
      </c>
      <c r="G73">
        <v>289900</v>
      </c>
      <c r="H73">
        <v>3</v>
      </c>
      <c r="I73">
        <v>2</v>
      </c>
      <c r="J73" t="s">
        <v>47</v>
      </c>
      <c r="K73">
        <v>2133</v>
      </c>
      <c r="L73">
        <v>10629</v>
      </c>
      <c r="M73">
        <v>1969</v>
      </c>
      <c r="N73">
        <v>2</v>
      </c>
      <c r="O73" t="s">
        <v>39</v>
      </c>
      <c r="P73">
        <v>1</v>
      </c>
      <c r="Q73" t="s">
        <v>40</v>
      </c>
      <c r="R73" s="3">
        <v>42547</v>
      </c>
      <c r="S73" s="4">
        <v>0.54166666666666663</v>
      </c>
      <c r="T73" s="4">
        <v>0.625</v>
      </c>
      <c r="U73" s="5"/>
      <c r="V73">
        <v>289900</v>
      </c>
      <c r="Y73" t="s">
        <v>48</v>
      </c>
      <c r="Z73" t="s">
        <v>42</v>
      </c>
      <c r="AA73">
        <v>16044811</v>
      </c>
      <c r="AB73" t="s">
        <v>49</v>
      </c>
      <c r="AC73" t="s">
        <v>44</v>
      </c>
      <c r="AD73" t="s">
        <v>45</v>
      </c>
      <c r="AE73">
        <v>38.606717000000003</v>
      </c>
      <c r="AF73">
        <v>-90.517634000000001</v>
      </c>
      <c r="AG73" t="b">
        <v>0</v>
      </c>
    </row>
    <row r="74" spans="1:33" x14ac:dyDescent="0.15">
      <c r="A74" t="s">
        <v>33</v>
      </c>
      <c r="B74" t="s">
        <v>34</v>
      </c>
      <c r="C74" t="s">
        <v>398</v>
      </c>
      <c r="D74" t="s">
        <v>66</v>
      </c>
      <c r="E74" t="s">
        <v>37</v>
      </c>
      <c r="F74">
        <v>63017</v>
      </c>
      <c r="G74">
        <v>276500</v>
      </c>
      <c r="H74">
        <v>4</v>
      </c>
      <c r="I74">
        <v>2</v>
      </c>
      <c r="J74" t="s">
        <v>309</v>
      </c>
      <c r="K74">
        <v>1756</v>
      </c>
      <c r="L74">
        <v>12110</v>
      </c>
      <c r="M74">
        <v>1968</v>
      </c>
      <c r="N74">
        <v>2</v>
      </c>
      <c r="O74" t="s">
        <v>39</v>
      </c>
      <c r="P74">
        <v>16</v>
      </c>
      <c r="Q74" t="s">
        <v>40</v>
      </c>
      <c r="R74" s="3"/>
      <c r="U74" s="5"/>
      <c r="V74">
        <v>276500</v>
      </c>
      <c r="Y74" t="s">
        <v>399</v>
      </c>
      <c r="Z74" t="s">
        <v>42</v>
      </c>
      <c r="AA74">
        <v>16040593</v>
      </c>
      <c r="AB74" t="s">
        <v>49</v>
      </c>
      <c r="AC74" t="s">
        <v>44</v>
      </c>
      <c r="AD74" t="s">
        <v>45</v>
      </c>
      <c r="AE74">
        <v>38.668149</v>
      </c>
      <c r="AF74">
        <v>-90.534760000000006</v>
      </c>
      <c r="AG74" t="b">
        <v>0</v>
      </c>
    </row>
    <row r="75" spans="1:33" x14ac:dyDescent="0.15">
      <c r="A75" t="s">
        <v>33</v>
      </c>
      <c r="B75" t="s">
        <v>34</v>
      </c>
      <c r="C75" t="s">
        <v>137</v>
      </c>
      <c r="D75" t="s">
        <v>71</v>
      </c>
      <c r="E75" t="s">
        <v>37</v>
      </c>
      <c r="F75">
        <v>63011</v>
      </c>
      <c r="G75">
        <v>258000</v>
      </c>
      <c r="H75">
        <v>3</v>
      </c>
      <c r="I75">
        <v>2</v>
      </c>
      <c r="J75" t="s">
        <v>57</v>
      </c>
      <c r="K75">
        <v>1846</v>
      </c>
      <c r="L75">
        <v>12197</v>
      </c>
      <c r="M75">
        <v>1969</v>
      </c>
      <c r="N75">
        <v>2</v>
      </c>
      <c r="O75" t="s">
        <v>39</v>
      </c>
      <c r="P75">
        <v>18</v>
      </c>
      <c r="Q75" t="s">
        <v>40</v>
      </c>
      <c r="R75" s="3"/>
      <c r="U75" s="5"/>
      <c r="V75">
        <v>258000</v>
      </c>
      <c r="Y75" t="s">
        <v>138</v>
      </c>
      <c r="Z75" t="s">
        <v>42</v>
      </c>
      <c r="AA75">
        <v>16039700</v>
      </c>
      <c r="AB75" t="s">
        <v>49</v>
      </c>
      <c r="AC75" t="s">
        <v>44</v>
      </c>
      <c r="AD75" t="s">
        <v>45</v>
      </c>
      <c r="AE75">
        <v>38.603999999999999</v>
      </c>
      <c r="AF75">
        <v>-90.570358999999996</v>
      </c>
      <c r="AG75" t="b">
        <v>0</v>
      </c>
    </row>
    <row r="76" spans="1:33" x14ac:dyDescent="0.15">
      <c r="A76" t="s">
        <v>33</v>
      </c>
      <c r="B76" t="s">
        <v>34</v>
      </c>
      <c r="C76" t="s">
        <v>326</v>
      </c>
      <c r="D76" t="s">
        <v>66</v>
      </c>
      <c r="E76" t="s">
        <v>37</v>
      </c>
      <c r="F76">
        <v>63017</v>
      </c>
      <c r="G76">
        <v>289900</v>
      </c>
      <c r="H76">
        <v>3</v>
      </c>
      <c r="I76">
        <v>2</v>
      </c>
      <c r="J76" t="s">
        <v>47</v>
      </c>
      <c r="K76">
        <v>1832</v>
      </c>
      <c r="L76">
        <v>12894</v>
      </c>
      <c r="M76">
        <v>1977</v>
      </c>
      <c r="N76">
        <v>2</v>
      </c>
      <c r="O76" t="s">
        <v>39</v>
      </c>
      <c r="P76">
        <v>2</v>
      </c>
      <c r="Q76" t="s">
        <v>40</v>
      </c>
      <c r="R76" s="3"/>
      <c r="U76" s="5"/>
      <c r="V76">
        <v>289900</v>
      </c>
      <c r="W76" s="3">
        <v>39346</v>
      </c>
      <c r="X76">
        <v>268000</v>
      </c>
      <c r="Y76" t="s">
        <v>327</v>
      </c>
      <c r="Z76" t="s">
        <v>42</v>
      </c>
      <c r="AA76">
        <v>16044052</v>
      </c>
      <c r="AB76" t="s">
        <v>64</v>
      </c>
      <c r="AC76" t="s">
        <v>44</v>
      </c>
      <c r="AD76" t="s">
        <v>45</v>
      </c>
      <c r="AE76">
        <v>38.627096000000002</v>
      </c>
      <c r="AF76">
        <v>-90.561741999999995</v>
      </c>
      <c r="AG76" t="b">
        <v>0</v>
      </c>
    </row>
    <row r="77" spans="1:33" x14ac:dyDescent="0.15">
      <c r="A77" t="s">
        <v>33</v>
      </c>
      <c r="B77" t="s">
        <v>34</v>
      </c>
      <c r="C77" t="s">
        <v>212</v>
      </c>
      <c r="D77" t="s">
        <v>71</v>
      </c>
      <c r="E77" t="s">
        <v>37</v>
      </c>
      <c r="F77">
        <v>63011</v>
      </c>
      <c r="G77">
        <v>189900</v>
      </c>
      <c r="H77">
        <v>3</v>
      </c>
      <c r="I77">
        <v>2</v>
      </c>
      <c r="J77" t="s">
        <v>57</v>
      </c>
      <c r="K77">
        <v>1647</v>
      </c>
      <c r="L77">
        <v>13112</v>
      </c>
      <c r="M77">
        <v>1972</v>
      </c>
      <c r="N77">
        <v>2</v>
      </c>
      <c r="O77" t="s">
        <v>39</v>
      </c>
      <c r="P77">
        <v>52</v>
      </c>
      <c r="Q77" t="s">
        <v>40</v>
      </c>
      <c r="R77" s="3"/>
      <c r="U77" s="5"/>
      <c r="V77">
        <v>189900</v>
      </c>
      <c r="Y77" t="s">
        <v>213</v>
      </c>
      <c r="Z77" t="s">
        <v>42</v>
      </c>
      <c r="AA77">
        <v>16030639</v>
      </c>
      <c r="AB77" t="s">
        <v>68</v>
      </c>
      <c r="AC77" t="s">
        <v>44</v>
      </c>
      <c r="AD77" t="s">
        <v>45</v>
      </c>
      <c r="AE77">
        <v>38.603012999999997</v>
      </c>
      <c r="AF77">
        <v>-90.574188000000007</v>
      </c>
      <c r="AG77" t="b">
        <v>0</v>
      </c>
    </row>
    <row r="78" spans="1:33" x14ac:dyDescent="0.15">
      <c r="A78" t="s">
        <v>33</v>
      </c>
      <c r="B78" t="s">
        <v>34</v>
      </c>
      <c r="C78" t="s">
        <v>807</v>
      </c>
      <c r="D78" t="s">
        <v>82</v>
      </c>
      <c r="E78" t="s">
        <v>37</v>
      </c>
      <c r="F78">
        <v>63123</v>
      </c>
      <c r="G78">
        <v>229900</v>
      </c>
      <c r="H78">
        <v>4</v>
      </c>
      <c r="I78">
        <v>2</v>
      </c>
      <c r="J78" t="s">
        <v>720</v>
      </c>
      <c r="K78">
        <v>840</v>
      </c>
      <c r="L78">
        <v>13329</v>
      </c>
      <c r="M78">
        <v>1965</v>
      </c>
      <c r="N78">
        <v>2</v>
      </c>
      <c r="O78" t="s">
        <v>39</v>
      </c>
      <c r="P78">
        <v>8</v>
      </c>
      <c r="Q78" t="s">
        <v>40</v>
      </c>
      <c r="R78" s="3"/>
      <c r="U78" s="5"/>
      <c r="V78">
        <v>229900</v>
      </c>
      <c r="Y78" t="s">
        <v>808</v>
      </c>
      <c r="Z78" t="s">
        <v>42</v>
      </c>
      <c r="AA78">
        <v>16037397</v>
      </c>
      <c r="AB78" t="s">
        <v>111</v>
      </c>
      <c r="AC78" t="s">
        <v>44</v>
      </c>
      <c r="AD78" t="s">
        <v>45</v>
      </c>
      <c r="AE78">
        <v>38.561892999999998</v>
      </c>
      <c r="AF78">
        <v>-90.358745999999996</v>
      </c>
      <c r="AG78" t="b">
        <v>0</v>
      </c>
    </row>
    <row r="79" spans="1:33" x14ac:dyDescent="0.15">
      <c r="A79" t="s">
        <v>33</v>
      </c>
      <c r="B79" t="s">
        <v>34</v>
      </c>
      <c r="C79" t="s">
        <v>214</v>
      </c>
      <c r="D79" t="s">
        <v>36</v>
      </c>
      <c r="E79" t="s">
        <v>37</v>
      </c>
      <c r="F79">
        <v>63011</v>
      </c>
      <c r="G79">
        <v>350000</v>
      </c>
      <c r="H79">
        <v>4</v>
      </c>
      <c r="I79">
        <v>2</v>
      </c>
      <c r="J79" t="s">
        <v>47</v>
      </c>
      <c r="K79">
        <v>2072</v>
      </c>
      <c r="L79">
        <v>13504</v>
      </c>
      <c r="M79">
        <v>1963</v>
      </c>
      <c r="N79">
        <v>2</v>
      </c>
      <c r="O79" t="s">
        <v>39</v>
      </c>
      <c r="P79">
        <v>52</v>
      </c>
      <c r="Q79" t="s">
        <v>40</v>
      </c>
      <c r="R79" s="3">
        <v>42547</v>
      </c>
      <c r="S79" s="4">
        <v>0.54166666666666663</v>
      </c>
      <c r="T79" s="4">
        <v>0.625</v>
      </c>
      <c r="U79" s="5">
        <v>42543</v>
      </c>
      <c r="V79">
        <v>359000</v>
      </c>
      <c r="Y79" t="s">
        <v>215</v>
      </c>
      <c r="Z79" t="s">
        <v>42</v>
      </c>
      <c r="AA79">
        <v>16030526</v>
      </c>
      <c r="AB79" t="s">
        <v>49</v>
      </c>
      <c r="AC79" t="s">
        <v>44</v>
      </c>
      <c r="AD79" t="s">
        <v>45</v>
      </c>
      <c r="AE79">
        <v>38.611910999999999</v>
      </c>
      <c r="AF79">
        <v>-90.5466579</v>
      </c>
      <c r="AG79" t="b">
        <v>0</v>
      </c>
    </row>
    <row r="80" spans="1:33" x14ac:dyDescent="0.15">
      <c r="A80" t="s">
        <v>33</v>
      </c>
      <c r="B80" t="s">
        <v>34</v>
      </c>
      <c r="C80" t="s">
        <v>358</v>
      </c>
      <c r="D80" t="s">
        <v>66</v>
      </c>
      <c r="E80" t="s">
        <v>37</v>
      </c>
      <c r="F80">
        <v>63017</v>
      </c>
      <c r="G80">
        <v>469500</v>
      </c>
      <c r="H80">
        <v>3</v>
      </c>
      <c r="I80">
        <v>2</v>
      </c>
      <c r="J80" t="s">
        <v>47</v>
      </c>
      <c r="K80">
        <v>2430</v>
      </c>
      <c r="L80">
        <v>13504</v>
      </c>
      <c r="M80">
        <v>1995</v>
      </c>
      <c r="N80">
        <v>2</v>
      </c>
      <c r="O80" t="s">
        <v>39</v>
      </c>
      <c r="P80">
        <v>9</v>
      </c>
      <c r="Q80" t="s">
        <v>40</v>
      </c>
      <c r="R80" s="3">
        <v>42547</v>
      </c>
      <c r="S80" s="4">
        <v>0.54166666666666663</v>
      </c>
      <c r="T80" s="4">
        <v>0.625</v>
      </c>
      <c r="U80" s="5"/>
      <c r="V80">
        <v>469500</v>
      </c>
      <c r="Y80" t="s">
        <v>359</v>
      </c>
      <c r="Z80" t="s">
        <v>42</v>
      </c>
      <c r="AA80">
        <v>16041898</v>
      </c>
      <c r="AB80" t="s">
        <v>68</v>
      </c>
      <c r="AC80" t="s">
        <v>44</v>
      </c>
      <c r="AD80" t="s">
        <v>45</v>
      </c>
      <c r="AE80">
        <v>38.612107000000002</v>
      </c>
      <c r="AF80">
        <v>-90.553308999999999</v>
      </c>
      <c r="AG80" t="b">
        <v>0</v>
      </c>
    </row>
    <row r="81" spans="1:33" x14ac:dyDescent="0.15">
      <c r="A81" t="s">
        <v>33</v>
      </c>
      <c r="B81" t="s">
        <v>34</v>
      </c>
      <c r="C81" t="s">
        <v>243</v>
      </c>
      <c r="D81" t="s">
        <v>36</v>
      </c>
      <c r="E81" t="s">
        <v>37</v>
      </c>
      <c r="F81">
        <v>63011</v>
      </c>
      <c r="G81">
        <v>198900</v>
      </c>
      <c r="H81">
        <v>3</v>
      </c>
      <c r="I81">
        <v>2</v>
      </c>
      <c r="J81" t="s">
        <v>47</v>
      </c>
      <c r="K81">
        <v>1794</v>
      </c>
      <c r="L81">
        <v>13983</v>
      </c>
      <c r="M81">
        <v>1964</v>
      </c>
      <c r="N81">
        <v>2</v>
      </c>
      <c r="O81" t="s">
        <v>39</v>
      </c>
      <c r="P81">
        <v>74</v>
      </c>
      <c r="Q81" t="s">
        <v>40</v>
      </c>
      <c r="R81" s="3"/>
      <c r="U81" s="5"/>
      <c r="V81">
        <v>198900</v>
      </c>
      <c r="Y81" t="s">
        <v>244</v>
      </c>
      <c r="Z81" t="s">
        <v>42</v>
      </c>
      <c r="AA81">
        <v>16024072</v>
      </c>
      <c r="AB81" t="s">
        <v>245</v>
      </c>
      <c r="AC81" t="s">
        <v>44</v>
      </c>
      <c r="AD81" t="s">
        <v>45</v>
      </c>
      <c r="AE81">
        <v>38.603240999999997</v>
      </c>
      <c r="AF81">
        <v>-90.522728000000001</v>
      </c>
      <c r="AG81" t="b">
        <v>0</v>
      </c>
    </row>
    <row r="82" spans="1:33" x14ac:dyDescent="0.15">
      <c r="A82" t="s">
        <v>33</v>
      </c>
      <c r="B82" t="s">
        <v>34</v>
      </c>
      <c r="C82" t="s">
        <v>98</v>
      </c>
      <c r="D82" t="s">
        <v>75</v>
      </c>
      <c r="E82" t="s">
        <v>37</v>
      </c>
      <c r="F82">
        <v>63011</v>
      </c>
      <c r="G82">
        <v>264900</v>
      </c>
      <c r="H82">
        <v>3</v>
      </c>
      <c r="I82">
        <v>2</v>
      </c>
      <c r="J82" t="s">
        <v>38</v>
      </c>
      <c r="K82">
        <v>1652</v>
      </c>
      <c r="L82">
        <v>16553</v>
      </c>
      <c r="M82">
        <v>1988</v>
      </c>
      <c r="N82">
        <v>2</v>
      </c>
      <c r="O82" t="s">
        <v>39</v>
      </c>
      <c r="P82">
        <v>8</v>
      </c>
      <c r="Q82" t="s">
        <v>40</v>
      </c>
      <c r="R82" s="3"/>
      <c r="U82" s="5"/>
      <c r="V82">
        <v>264900</v>
      </c>
      <c r="Y82" t="s">
        <v>99</v>
      </c>
      <c r="Z82" t="s">
        <v>42</v>
      </c>
      <c r="AA82">
        <v>16042990</v>
      </c>
      <c r="AB82" t="s">
        <v>49</v>
      </c>
      <c r="AC82" t="s">
        <v>44</v>
      </c>
      <c r="AD82" t="s">
        <v>45</v>
      </c>
      <c r="AE82">
        <v>38.587885</v>
      </c>
      <c r="AF82">
        <v>-90.630763000000002</v>
      </c>
      <c r="AG82" t="b">
        <v>0</v>
      </c>
    </row>
    <row r="83" spans="1:33" x14ac:dyDescent="0.15">
      <c r="A83" t="s">
        <v>33</v>
      </c>
      <c r="B83" t="s">
        <v>34</v>
      </c>
      <c r="C83" t="s">
        <v>303</v>
      </c>
      <c r="D83" t="s">
        <v>36</v>
      </c>
      <c r="E83" t="s">
        <v>37</v>
      </c>
      <c r="F83">
        <v>63011</v>
      </c>
      <c r="G83">
        <v>215000</v>
      </c>
      <c r="H83">
        <v>3</v>
      </c>
      <c r="I83">
        <v>2</v>
      </c>
      <c r="J83" t="s">
        <v>47</v>
      </c>
      <c r="K83">
        <v>2250</v>
      </c>
      <c r="L83">
        <v>16814</v>
      </c>
      <c r="M83">
        <v>1968</v>
      </c>
      <c r="N83">
        <v>2</v>
      </c>
      <c r="O83" t="s">
        <v>39</v>
      </c>
      <c r="P83">
        <v>456</v>
      </c>
      <c r="Q83" t="s">
        <v>40</v>
      </c>
      <c r="R83" s="3"/>
      <c r="U83" s="5">
        <v>42535</v>
      </c>
      <c r="V83">
        <v>259000</v>
      </c>
      <c r="W83" s="3">
        <v>40472</v>
      </c>
      <c r="X83">
        <v>209000</v>
      </c>
      <c r="Y83" t="s">
        <v>304</v>
      </c>
      <c r="Z83" t="s">
        <v>42</v>
      </c>
      <c r="AA83">
        <v>15016517</v>
      </c>
      <c r="AB83" t="s">
        <v>305</v>
      </c>
      <c r="AC83" t="s">
        <v>44</v>
      </c>
      <c r="AD83" t="s">
        <v>45</v>
      </c>
      <c r="AE83">
        <v>38.610318900000003</v>
      </c>
      <c r="AF83">
        <v>-90.528003999999996</v>
      </c>
      <c r="AG83" t="b">
        <v>0</v>
      </c>
    </row>
    <row r="84" spans="1:33" x14ac:dyDescent="0.15">
      <c r="A84" t="s">
        <v>33</v>
      </c>
      <c r="B84" t="s">
        <v>34</v>
      </c>
      <c r="C84" t="s">
        <v>208</v>
      </c>
      <c r="D84" t="s">
        <v>36</v>
      </c>
      <c r="E84" t="s">
        <v>37</v>
      </c>
      <c r="F84">
        <v>63011</v>
      </c>
      <c r="G84">
        <v>204900</v>
      </c>
      <c r="H84">
        <v>3</v>
      </c>
      <c r="I84">
        <v>2</v>
      </c>
      <c r="J84" t="s">
        <v>47</v>
      </c>
      <c r="K84">
        <v>1998</v>
      </c>
      <c r="L84">
        <v>16858</v>
      </c>
      <c r="M84">
        <v>1965</v>
      </c>
      <c r="N84">
        <v>2</v>
      </c>
      <c r="O84" t="s">
        <v>39</v>
      </c>
      <c r="P84">
        <v>51</v>
      </c>
      <c r="Q84" t="s">
        <v>40</v>
      </c>
      <c r="R84" s="3"/>
      <c r="U84" s="5">
        <v>42530</v>
      </c>
      <c r="V84">
        <v>225000</v>
      </c>
      <c r="Y84" t="s">
        <v>209</v>
      </c>
      <c r="Z84" t="s">
        <v>42</v>
      </c>
      <c r="AA84">
        <v>16029808</v>
      </c>
      <c r="AB84" t="s">
        <v>64</v>
      </c>
      <c r="AC84" t="s">
        <v>44</v>
      </c>
      <c r="AD84" t="s">
        <v>45</v>
      </c>
      <c r="AE84">
        <v>38.611857999999998</v>
      </c>
      <c r="AF84">
        <v>-90.532230999999996</v>
      </c>
      <c r="AG84" t="b">
        <v>0</v>
      </c>
    </row>
    <row r="85" spans="1:33" x14ac:dyDescent="0.15">
      <c r="A85" t="s">
        <v>33</v>
      </c>
      <c r="B85" t="s">
        <v>34</v>
      </c>
      <c r="C85" t="s">
        <v>117</v>
      </c>
      <c r="D85" t="s">
        <v>36</v>
      </c>
      <c r="E85" t="s">
        <v>37</v>
      </c>
      <c r="F85">
        <v>63011</v>
      </c>
      <c r="G85">
        <v>239900</v>
      </c>
      <c r="H85">
        <v>3</v>
      </c>
      <c r="I85">
        <v>2</v>
      </c>
      <c r="J85" t="s">
        <v>47</v>
      </c>
      <c r="K85">
        <v>1701</v>
      </c>
      <c r="L85">
        <v>17250</v>
      </c>
      <c r="M85">
        <v>1966</v>
      </c>
      <c r="N85">
        <v>2</v>
      </c>
      <c r="O85" t="s">
        <v>39</v>
      </c>
      <c r="P85">
        <v>16</v>
      </c>
      <c r="Q85" t="s">
        <v>40</v>
      </c>
      <c r="R85" s="3"/>
      <c r="U85" s="5"/>
      <c r="V85">
        <v>239900</v>
      </c>
      <c r="W85" s="3">
        <v>41796</v>
      </c>
      <c r="X85">
        <v>220000</v>
      </c>
      <c r="Y85" t="s">
        <v>118</v>
      </c>
      <c r="Z85" t="s">
        <v>42</v>
      </c>
      <c r="AA85">
        <v>16040487</v>
      </c>
      <c r="AB85" t="s">
        <v>68</v>
      </c>
      <c r="AC85" t="s">
        <v>44</v>
      </c>
      <c r="AD85" t="s">
        <v>45</v>
      </c>
      <c r="AE85">
        <v>38.614275900000003</v>
      </c>
      <c r="AF85">
        <v>-90.523525000000006</v>
      </c>
      <c r="AG85" t="b">
        <v>0</v>
      </c>
    </row>
    <row r="86" spans="1:33" x14ac:dyDescent="0.15">
      <c r="A86" t="s">
        <v>33</v>
      </c>
      <c r="B86" t="s">
        <v>34</v>
      </c>
      <c r="C86" t="s">
        <v>879</v>
      </c>
      <c r="D86" t="s">
        <v>82</v>
      </c>
      <c r="E86" t="s">
        <v>37</v>
      </c>
      <c r="F86">
        <v>63123</v>
      </c>
      <c r="G86">
        <v>135000</v>
      </c>
      <c r="H86">
        <v>4</v>
      </c>
      <c r="I86">
        <v>2</v>
      </c>
      <c r="J86" t="s">
        <v>720</v>
      </c>
      <c r="K86">
        <v>1436</v>
      </c>
      <c r="L86">
        <v>17424</v>
      </c>
      <c r="M86">
        <v>1950</v>
      </c>
      <c r="N86">
        <v>2</v>
      </c>
      <c r="O86" t="s">
        <v>39</v>
      </c>
      <c r="P86">
        <v>19</v>
      </c>
      <c r="Q86" t="s">
        <v>40</v>
      </c>
      <c r="R86" s="3"/>
      <c r="U86" s="5"/>
      <c r="V86">
        <v>135000</v>
      </c>
      <c r="Y86" t="s">
        <v>880</v>
      </c>
      <c r="Z86" t="s">
        <v>42</v>
      </c>
      <c r="AA86">
        <v>16031621</v>
      </c>
      <c r="AB86" t="s">
        <v>839</v>
      </c>
      <c r="AC86" t="s">
        <v>44</v>
      </c>
      <c r="AD86" t="s">
        <v>45</v>
      </c>
      <c r="AE86">
        <v>38.566761</v>
      </c>
      <c r="AF86">
        <v>-90.315727899999999</v>
      </c>
      <c r="AG86" t="b">
        <v>0</v>
      </c>
    </row>
    <row r="87" spans="1:33" x14ac:dyDescent="0.15">
      <c r="A87" t="s">
        <v>33</v>
      </c>
      <c r="B87" t="s">
        <v>34</v>
      </c>
      <c r="C87" t="s">
        <v>96</v>
      </c>
      <c r="D87" t="s">
        <v>36</v>
      </c>
      <c r="E87" t="s">
        <v>37</v>
      </c>
      <c r="F87">
        <v>63011</v>
      </c>
      <c r="G87">
        <v>205000</v>
      </c>
      <c r="H87">
        <v>4</v>
      </c>
      <c r="I87">
        <v>2</v>
      </c>
      <c r="J87" t="s">
        <v>47</v>
      </c>
      <c r="K87">
        <v>1451</v>
      </c>
      <c r="L87">
        <v>24481</v>
      </c>
      <c r="M87">
        <v>1966</v>
      </c>
      <c r="N87">
        <v>2</v>
      </c>
      <c r="O87" t="s">
        <v>39</v>
      </c>
      <c r="P87">
        <v>8</v>
      </c>
      <c r="Q87" t="s">
        <v>40</v>
      </c>
      <c r="R87" s="3"/>
      <c r="U87" s="5"/>
      <c r="V87">
        <v>205000</v>
      </c>
      <c r="W87" s="3">
        <v>40396</v>
      </c>
      <c r="X87">
        <v>188250</v>
      </c>
      <c r="Y87" t="s">
        <v>97</v>
      </c>
      <c r="Z87" t="s">
        <v>42</v>
      </c>
      <c r="AA87">
        <v>16042599</v>
      </c>
      <c r="AB87" t="s">
        <v>49</v>
      </c>
      <c r="AC87" t="s">
        <v>44</v>
      </c>
      <c r="AD87" t="s">
        <v>45</v>
      </c>
      <c r="AE87">
        <v>38.601480000000002</v>
      </c>
      <c r="AF87">
        <v>-90.5003569</v>
      </c>
      <c r="AG87" t="b">
        <v>0</v>
      </c>
    </row>
    <row r="88" spans="1:33" x14ac:dyDescent="0.15">
      <c r="A88" t="s">
        <v>33</v>
      </c>
      <c r="B88" t="s">
        <v>34</v>
      </c>
      <c r="C88" t="s">
        <v>803</v>
      </c>
      <c r="D88" t="s">
        <v>82</v>
      </c>
      <c r="E88" t="s">
        <v>37</v>
      </c>
      <c r="F88">
        <v>63123</v>
      </c>
      <c r="G88">
        <v>379900</v>
      </c>
      <c r="H88">
        <v>3</v>
      </c>
      <c r="I88">
        <v>2</v>
      </c>
      <c r="J88" t="s">
        <v>726</v>
      </c>
      <c r="K88">
        <v>2462</v>
      </c>
      <c r="L88">
        <v>24786</v>
      </c>
      <c r="M88">
        <v>1957</v>
      </c>
      <c r="N88">
        <v>2</v>
      </c>
      <c r="O88" t="s">
        <v>39</v>
      </c>
      <c r="P88">
        <v>8</v>
      </c>
      <c r="Q88" t="s">
        <v>40</v>
      </c>
      <c r="R88" s="3"/>
      <c r="U88" s="5"/>
      <c r="V88">
        <v>379900</v>
      </c>
      <c r="W88" s="3">
        <v>40023</v>
      </c>
      <c r="X88">
        <v>247500</v>
      </c>
      <c r="Y88" t="s">
        <v>804</v>
      </c>
      <c r="Z88" t="s">
        <v>42</v>
      </c>
      <c r="AA88">
        <v>16042854</v>
      </c>
      <c r="AB88" t="s">
        <v>64</v>
      </c>
      <c r="AC88" t="s">
        <v>44</v>
      </c>
      <c r="AD88" t="s">
        <v>45</v>
      </c>
      <c r="AE88">
        <v>38.552667999999997</v>
      </c>
      <c r="AF88">
        <v>-90.346829</v>
      </c>
      <c r="AG88" t="b">
        <v>0</v>
      </c>
    </row>
    <row r="89" spans="1:33" x14ac:dyDescent="0.15">
      <c r="A89" t="s">
        <v>33</v>
      </c>
      <c r="B89" t="s">
        <v>34</v>
      </c>
      <c r="C89" t="s">
        <v>92</v>
      </c>
      <c r="D89" t="s">
        <v>36</v>
      </c>
      <c r="E89" t="s">
        <v>37</v>
      </c>
      <c r="F89">
        <v>63011</v>
      </c>
      <c r="G89">
        <v>204900</v>
      </c>
      <c r="H89">
        <v>3</v>
      </c>
      <c r="I89">
        <v>2</v>
      </c>
      <c r="J89" t="s">
        <v>57</v>
      </c>
      <c r="K89">
        <v>1131</v>
      </c>
      <c r="L89">
        <v>48787</v>
      </c>
      <c r="M89">
        <v>1960</v>
      </c>
      <c r="N89">
        <v>2</v>
      </c>
      <c r="O89" t="s">
        <v>39</v>
      </c>
      <c r="P89">
        <v>5</v>
      </c>
      <c r="Q89" t="s">
        <v>40</v>
      </c>
      <c r="R89" s="3"/>
      <c r="U89" s="5"/>
      <c r="V89">
        <v>204900</v>
      </c>
      <c r="Y89" t="s">
        <v>93</v>
      </c>
      <c r="Z89" t="s">
        <v>42</v>
      </c>
      <c r="AA89">
        <v>16042876</v>
      </c>
      <c r="AB89" t="s">
        <v>49</v>
      </c>
      <c r="AC89" t="s">
        <v>44</v>
      </c>
      <c r="AD89" t="s">
        <v>45</v>
      </c>
      <c r="AE89">
        <v>38.597565000000003</v>
      </c>
      <c r="AF89">
        <v>-90.543946000000005</v>
      </c>
      <c r="AG89" t="b">
        <v>0</v>
      </c>
    </row>
    <row r="90" spans="1:33" x14ac:dyDescent="0.15">
      <c r="A90" t="s">
        <v>33</v>
      </c>
      <c r="B90" t="s">
        <v>34</v>
      </c>
      <c r="C90" t="s">
        <v>722</v>
      </c>
      <c r="D90" t="s">
        <v>82</v>
      </c>
      <c r="E90" t="s">
        <v>37</v>
      </c>
      <c r="F90">
        <v>63123</v>
      </c>
      <c r="G90">
        <v>215000</v>
      </c>
      <c r="H90">
        <v>3</v>
      </c>
      <c r="I90">
        <v>2</v>
      </c>
      <c r="J90" t="s">
        <v>720</v>
      </c>
      <c r="K90">
        <v>1326</v>
      </c>
      <c r="L90">
        <v>19994</v>
      </c>
      <c r="M90">
        <v>1957</v>
      </c>
      <c r="N90">
        <v>3</v>
      </c>
      <c r="O90" t="s">
        <v>39</v>
      </c>
      <c r="P90">
        <v>1</v>
      </c>
      <c r="Q90" t="s">
        <v>40</v>
      </c>
      <c r="R90" s="3">
        <v>42547</v>
      </c>
      <c r="S90" s="4">
        <v>0.54166666666666663</v>
      </c>
      <c r="T90" s="4">
        <v>0.625</v>
      </c>
      <c r="U90" s="5"/>
      <c r="V90">
        <v>215000</v>
      </c>
      <c r="Y90" t="s">
        <v>723</v>
      </c>
      <c r="Z90" t="s">
        <v>42</v>
      </c>
      <c r="AA90">
        <v>16044855</v>
      </c>
      <c r="AB90" t="s">
        <v>724</v>
      </c>
      <c r="AC90" t="s">
        <v>44</v>
      </c>
      <c r="AD90" t="s">
        <v>45</v>
      </c>
      <c r="AE90">
        <v>38.551568000000003</v>
      </c>
      <c r="AF90">
        <v>-90.337320000000005</v>
      </c>
      <c r="AG90" t="b">
        <v>0</v>
      </c>
    </row>
    <row r="91" spans="1:33" x14ac:dyDescent="0.15">
      <c r="A91" t="s">
        <v>33</v>
      </c>
      <c r="B91" t="s">
        <v>34</v>
      </c>
      <c r="C91" t="s">
        <v>837</v>
      </c>
      <c r="D91" t="s">
        <v>82</v>
      </c>
      <c r="E91" t="s">
        <v>37</v>
      </c>
      <c r="F91">
        <v>63123</v>
      </c>
      <c r="G91">
        <v>79900</v>
      </c>
      <c r="H91">
        <v>1</v>
      </c>
      <c r="I91">
        <v>2</v>
      </c>
      <c r="J91" t="s">
        <v>716</v>
      </c>
      <c r="K91">
        <v>1042</v>
      </c>
      <c r="L91">
        <v>3093</v>
      </c>
      <c r="M91">
        <v>1905</v>
      </c>
      <c r="N91">
        <v>0</v>
      </c>
      <c r="P91">
        <v>11</v>
      </c>
      <c r="Q91" t="s">
        <v>40</v>
      </c>
      <c r="R91" s="3"/>
      <c r="U91" s="5"/>
      <c r="V91">
        <v>79900</v>
      </c>
      <c r="Y91" t="s">
        <v>838</v>
      </c>
      <c r="Z91" t="s">
        <v>42</v>
      </c>
      <c r="AA91">
        <v>16041496</v>
      </c>
      <c r="AB91" t="s">
        <v>839</v>
      </c>
      <c r="AC91" t="s">
        <v>44</v>
      </c>
      <c r="AD91" t="s">
        <v>45</v>
      </c>
      <c r="AE91">
        <v>38.5595906</v>
      </c>
      <c r="AF91">
        <v>-90.298563799999997</v>
      </c>
      <c r="AG91" t="b">
        <v>0</v>
      </c>
    </row>
    <row r="92" spans="1:33" x14ac:dyDescent="0.15">
      <c r="A92" t="s">
        <v>33</v>
      </c>
      <c r="B92" t="s">
        <v>34</v>
      </c>
      <c r="C92" t="s">
        <v>851</v>
      </c>
      <c r="D92" t="s">
        <v>82</v>
      </c>
      <c r="E92" t="s">
        <v>37</v>
      </c>
      <c r="F92">
        <v>63123</v>
      </c>
      <c r="G92">
        <v>84900</v>
      </c>
      <c r="H92">
        <v>2</v>
      </c>
      <c r="I92">
        <v>2</v>
      </c>
      <c r="J92" t="s">
        <v>716</v>
      </c>
      <c r="K92">
        <v>910</v>
      </c>
      <c r="L92">
        <v>3136</v>
      </c>
      <c r="M92">
        <v>1931</v>
      </c>
      <c r="N92">
        <v>0</v>
      </c>
      <c r="P92">
        <v>12</v>
      </c>
      <c r="Q92" t="s">
        <v>40</v>
      </c>
      <c r="R92" s="3"/>
      <c r="U92" s="5"/>
      <c r="V92">
        <v>84900</v>
      </c>
      <c r="Y92" t="s">
        <v>852</v>
      </c>
      <c r="Z92" t="s">
        <v>42</v>
      </c>
      <c r="AA92">
        <v>16041474</v>
      </c>
      <c r="AB92" t="s">
        <v>49</v>
      </c>
      <c r="AC92" t="s">
        <v>44</v>
      </c>
      <c r="AD92" t="s">
        <v>45</v>
      </c>
      <c r="AE92">
        <v>38.5587424</v>
      </c>
      <c r="AF92">
        <v>-90.309478999999996</v>
      </c>
      <c r="AG92" t="b">
        <v>0</v>
      </c>
    </row>
    <row r="93" spans="1:33" x14ac:dyDescent="0.15">
      <c r="A93" t="s">
        <v>33</v>
      </c>
      <c r="B93" t="s">
        <v>34</v>
      </c>
      <c r="C93" t="s">
        <v>961</v>
      </c>
      <c r="D93" t="s">
        <v>82</v>
      </c>
      <c r="E93" t="s">
        <v>37</v>
      </c>
      <c r="F93">
        <v>63123</v>
      </c>
      <c r="G93">
        <v>116900</v>
      </c>
      <c r="H93">
        <v>2</v>
      </c>
      <c r="I93">
        <v>2</v>
      </c>
      <c r="J93" t="s">
        <v>731</v>
      </c>
      <c r="K93">
        <v>1017</v>
      </c>
      <c r="L93">
        <v>5053</v>
      </c>
      <c r="M93">
        <v>1964</v>
      </c>
      <c r="N93">
        <v>0</v>
      </c>
      <c r="P93">
        <v>50</v>
      </c>
      <c r="Q93" t="s">
        <v>40</v>
      </c>
      <c r="R93" s="3"/>
      <c r="U93" s="5">
        <v>42529</v>
      </c>
      <c r="V93">
        <v>119900</v>
      </c>
      <c r="W93" s="3">
        <v>41978</v>
      </c>
      <c r="X93">
        <v>105000</v>
      </c>
      <c r="Y93" t="s">
        <v>962</v>
      </c>
      <c r="Z93" t="s">
        <v>42</v>
      </c>
      <c r="AA93">
        <v>16031021</v>
      </c>
      <c r="AB93" t="s">
        <v>49</v>
      </c>
      <c r="AC93" t="s">
        <v>44</v>
      </c>
      <c r="AD93" t="s">
        <v>45</v>
      </c>
      <c r="AE93">
        <v>38.553749600000003</v>
      </c>
      <c r="AF93">
        <v>-90.276638300000002</v>
      </c>
      <c r="AG93" t="b">
        <v>0</v>
      </c>
    </row>
    <row r="94" spans="1:33" x14ac:dyDescent="0.15">
      <c r="A94" t="s">
        <v>33</v>
      </c>
      <c r="B94" t="s">
        <v>34</v>
      </c>
      <c r="C94" t="s">
        <v>911</v>
      </c>
      <c r="D94" t="s">
        <v>82</v>
      </c>
      <c r="E94" t="s">
        <v>37</v>
      </c>
      <c r="F94">
        <v>63123</v>
      </c>
      <c r="G94">
        <v>42000</v>
      </c>
      <c r="H94">
        <v>2</v>
      </c>
      <c r="I94">
        <v>2</v>
      </c>
      <c r="J94" t="s">
        <v>716</v>
      </c>
      <c r="K94">
        <v>980</v>
      </c>
      <c r="L94">
        <v>5401</v>
      </c>
      <c r="M94">
        <v>1909</v>
      </c>
      <c r="N94">
        <v>0</v>
      </c>
      <c r="P94">
        <v>28</v>
      </c>
      <c r="Q94" t="s">
        <v>40</v>
      </c>
      <c r="R94" s="3"/>
      <c r="U94" s="5"/>
      <c r="V94">
        <v>42000</v>
      </c>
      <c r="Y94" t="s">
        <v>912</v>
      </c>
      <c r="Z94" t="s">
        <v>42</v>
      </c>
      <c r="AA94">
        <v>16035524</v>
      </c>
      <c r="AB94" t="s">
        <v>913</v>
      </c>
      <c r="AC94" t="s">
        <v>44</v>
      </c>
      <c r="AD94" t="s">
        <v>45</v>
      </c>
      <c r="AE94">
        <v>38.558816999999998</v>
      </c>
      <c r="AF94">
        <v>-90.294967999999997</v>
      </c>
      <c r="AG94" t="b">
        <v>0</v>
      </c>
    </row>
    <row r="95" spans="1:33" x14ac:dyDescent="0.15">
      <c r="A95" t="s">
        <v>33</v>
      </c>
      <c r="B95" t="s">
        <v>34</v>
      </c>
      <c r="C95" t="s">
        <v>824</v>
      </c>
      <c r="D95" t="s">
        <v>82</v>
      </c>
      <c r="E95" t="s">
        <v>37</v>
      </c>
      <c r="F95">
        <v>63123</v>
      </c>
      <c r="G95">
        <v>139900</v>
      </c>
      <c r="H95">
        <v>2</v>
      </c>
      <c r="I95">
        <v>2</v>
      </c>
      <c r="J95" t="s">
        <v>720</v>
      </c>
      <c r="K95">
        <v>1020</v>
      </c>
      <c r="L95">
        <v>5445</v>
      </c>
      <c r="M95">
        <v>1940</v>
      </c>
      <c r="N95">
        <v>0</v>
      </c>
      <c r="P95">
        <v>9</v>
      </c>
      <c r="Q95" t="s">
        <v>40</v>
      </c>
      <c r="R95" s="3"/>
      <c r="U95" s="5"/>
      <c r="V95">
        <v>139900</v>
      </c>
      <c r="Y95" t="s">
        <v>825</v>
      </c>
      <c r="Z95" t="s">
        <v>42</v>
      </c>
      <c r="AA95">
        <v>16041665</v>
      </c>
      <c r="AB95" t="s">
        <v>332</v>
      </c>
      <c r="AC95" t="s">
        <v>44</v>
      </c>
      <c r="AD95" t="s">
        <v>45</v>
      </c>
      <c r="AE95">
        <v>38.555276900000003</v>
      </c>
      <c r="AF95">
        <v>-90.318686</v>
      </c>
      <c r="AG95" t="b">
        <v>0</v>
      </c>
    </row>
    <row r="96" spans="1:33" x14ac:dyDescent="0.15">
      <c r="A96" t="s">
        <v>33</v>
      </c>
      <c r="B96" t="s">
        <v>34</v>
      </c>
      <c r="C96" t="s">
        <v>881</v>
      </c>
      <c r="D96" t="s">
        <v>720</v>
      </c>
      <c r="E96" t="s">
        <v>37</v>
      </c>
      <c r="F96">
        <v>63123</v>
      </c>
      <c r="G96">
        <v>82000</v>
      </c>
      <c r="H96">
        <v>3</v>
      </c>
      <c r="I96">
        <v>2</v>
      </c>
      <c r="J96" t="s">
        <v>716</v>
      </c>
      <c r="K96">
        <v>1540</v>
      </c>
      <c r="L96">
        <v>5663</v>
      </c>
      <c r="M96">
        <v>1923</v>
      </c>
      <c r="N96">
        <v>0</v>
      </c>
      <c r="P96">
        <v>21</v>
      </c>
      <c r="Q96" t="s">
        <v>40</v>
      </c>
      <c r="R96" s="3"/>
      <c r="U96" s="5"/>
      <c r="V96">
        <v>82000</v>
      </c>
      <c r="W96" s="3">
        <v>38217</v>
      </c>
      <c r="X96">
        <v>135000</v>
      </c>
      <c r="Y96" t="s">
        <v>882</v>
      </c>
      <c r="Z96" t="s">
        <v>42</v>
      </c>
      <c r="AA96">
        <v>16036852</v>
      </c>
      <c r="AB96" t="s">
        <v>740</v>
      </c>
      <c r="AC96" t="s">
        <v>44</v>
      </c>
      <c r="AD96" t="s">
        <v>45</v>
      </c>
      <c r="AE96">
        <v>38.557364300000003</v>
      </c>
      <c r="AF96">
        <v>-90.301000000000002</v>
      </c>
      <c r="AG96" t="b">
        <v>0</v>
      </c>
    </row>
    <row r="97" spans="1:33" x14ac:dyDescent="0.15">
      <c r="A97" t="s">
        <v>33</v>
      </c>
      <c r="B97" t="s">
        <v>34</v>
      </c>
      <c r="C97" t="s">
        <v>805</v>
      </c>
      <c r="D97" t="s">
        <v>82</v>
      </c>
      <c r="E97" t="s">
        <v>37</v>
      </c>
      <c r="F97">
        <v>63123</v>
      </c>
      <c r="G97">
        <v>164900</v>
      </c>
      <c r="H97">
        <v>3</v>
      </c>
      <c r="I97">
        <v>2</v>
      </c>
      <c r="J97" t="s">
        <v>716</v>
      </c>
      <c r="K97">
        <v>1400</v>
      </c>
      <c r="L97">
        <v>5837</v>
      </c>
      <c r="M97">
        <v>1940</v>
      </c>
      <c r="N97">
        <v>0</v>
      </c>
      <c r="P97">
        <v>8</v>
      </c>
      <c r="Q97" t="s">
        <v>40</v>
      </c>
      <c r="R97" s="3"/>
      <c r="U97" s="5"/>
      <c r="V97">
        <v>164900</v>
      </c>
      <c r="W97" s="3">
        <v>42488</v>
      </c>
      <c r="X97">
        <v>80000</v>
      </c>
      <c r="Y97" t="s">
        <v>806</v>
      </c>
      <c r="Z97" t="s">
        <v>42</v>
      </c>
      <c r="AA97">
        <v>16040547</v>
      </c>
      <c r="AB97" t="s">
        <v>260</v>
      </c>
      <c r="AC97" t="s">
        <v>44</v>
      </c>
      <c r="AD97" t="s">
        <v>45</v>
      </c>
      <c r="AE97">
        <v>38.551110999999999</v>
      </c>
      <c r="AF97">
        <v>-90.308672000000001</v>
      </c>
      <c r="AG97" t="b">
        <v>0</v>
      </c>
    </row>
    <row r="98" spans="1:33" x14ac:dyDescent="0.15">
      <c r="A98" t="s">
        <v>33</v>
      </c>
      <c r="B98" t="s">
        <v>34</v>
      </c>
      <c r="C98" t="s">
        <v>974</v>
      </c>
      <c r="D98" t="s">
        <v>82</v>
      </c>
      <c r="E98" t="s">
        <v>37</v>
      </c>
      <c r="F98">
        <v>63123</v>
      </c>
      <c r="G98">
        <v>205000</v>
      </c>
      <c r="H98">
        <v>4</v>
      </c>
      <c r="I98">
        <v>2</v>
      </c>
      <c r="J98" t="s">
        <v>720</v>
      </c>
      <c r="K98">
        <v>1688</v>
      </c>
      <c r="L98">
        <v>6098</v>
      </c>
      <c r="M98">
        <v>1996</v>
      </c>
      <c r="N98">
        <v>0</v>
      </c>
      <c r="P98">
        <v>57</v>
      </c>
      <c r="Q98" t="s">
        <v>40</v>
      </c>
      <c r="R98" s="3"/>
      <c r="U98" s="5"/>
      <c r="V98">
        <v>205000</v>
      </c>
      <c r="Y98" t="s">
        <v>975</v>
      </c>
      <c r="Z98" t="s">
        <v>42</v>
      </c>
      <c r="AA98">
        <v>16029332</v>
      </c>
      <c r="AB98" t="s">
        <v>49</v>
      </c>
      <c r="AC98" t="s">
        <v>44</v>
      </c>
      <c r="AD98" t="s">
        <v>45</v>
      </c>
      <c r="AE98">
        <v>38.570726999999998</v>
      </c>
      <c r="AF98">
        <v>-90.334931999999995</v>
      </c>
      <c r="AG98" t="b">
        <v>0</v>
      </c>
    </row>
    <row r="99" spans="1:33" x14ac:dyDescent="0.15">
      <c r="A99" t="s">
        <v>33</v>
      </c>
      <c r="B99" t="s">
        <v>34</v>
      </c>
      <c r="C99" t="s">
        <v>1025</v>
      </c>
      <c r="D99" t="s">
        <v>720</v>
      </c>
      <c r="E99" t="s">
        <v>37</v>
      </c>
      <c r="F99">
        <v>63123</v>
      </c>
      <c r="G99">
        <v>147900</v>
      </c>
      <c r="H99">
        <v>3</v>
      </c>
      <c r="I99">
        <v>2</v>
      </c>
      <c r="J99" t="s">
        <v>720</v>
      </c>
      <c r="K99">
        <v>1365</v>
      </c>
      <c r="L99">
        <v>6534</v>
      </c>
      <c r="M99">
        <v>1949</v>
      </c>
      <c r="N99">
        <v>0</v>
      </c>
      <c r="P99">
        <v>93</v>
      </c>
      <c r="Q99" t="s">
        <v>40</v>
      </c>
      <c r="R99" s="3"/>
      <c r="U99" s="5"/>
      <c r="V99">
        <v>144900</v>
      </c>
      <c r="W99" s="3">
        <v>39294</v>
      </c>
      <c r="X99">
        <v>111539</v>
      </c>
      <c r="Y99" t="s">
        <v>1026</v>
      </c>
      <c r="Z99" t="s">
        <v>42</v>
      </c>
      <c r="AA99">
        <v>16019005</v>
      </c>
      <c r="AB99" t="s">
        <v>1027</v>
      </c>
      <c r="AC99" t="s">
        <v>44</v>
      </c>
      <c r="AD99" t="s">
        <v>45</v>
      </c>
      <c r="AE99">
        <v>38.538397000000003</v>
      </c>
      <c r="AF99">
        <v>-90.312370999999999</v>
      </c>
      <c r="AG99" t="b">
        <v>0</v>
      </c>
    </row>
    <row r="100" spans="1:33" x14ac:dyDescent="0.15">
      <c r="A100" t="s">
        <v>33</v>
      </c>
      <c r="B100" t="s">
        <v>34</v>
      </c>
      <c r="C100" t="s">
        <v>1030</v>
      </c>
      <c r="D100" t="s">
        <v>82</v>
      </c>
      <c r="E100" t="s">
        <v>37</v>
      </c>
      <c r="F100">
        <v>63123</v>
      </c>
      <c r="G100">
        <v>155000</v>
      </c>
      <c r="H100">
        <v>3</v>
      </c>
      <c r="I100">
        <v>2</v>
      </c>
      <c r="J100" t="s">
        <v>716</v>
      </c>
      <c r="K100">
        <v>1110</v>
      </c>
      <c r="L100">
        <v>6534</v>
      </c>
      <c r="M100">
        <v>1955</v>
      </c>
      <c r="N100">
        <v>0</v>
      </c>
      <c r="P100">
        <v>94</v>
      </c>
      <c r="Q100" t="s">
        <v>40</v>
      </c>
      <c r="R100" s="3"/>
      <c r="U100" s="5">
        <v>42545</v>
      </c>
      <c r="V100">
        <v>164900</v>
      </c>
      <c r="Y100" t="s">
        <v>1031</v>
      </c>
      <c r="Z100" t="s">
        <v>42</v>
      </c>
      <c r="AA100">
        <v>16010115</v>
      </c>
      <c r="AB100" t="s">
        <v>1032</v>
      </c>
      <c r="AC100" t="s">
        <v>44</v>
      </c>
      <c r="AD100" t="s">
        <v>45</v>
      </c>
      <c r="AE100">
        <v>38.547136000000002</v>
      </c>
      <c r="AF100">
        <v>-90.301852999999994</v>
      </c>
      <c r="AG100" t="b">
        <v>0</v>
      </c>
    </row>
    <row r="101" spans="1:33" x14ac:dyDescent="0.15">
      <c r="A101" t="s">
        <v>33</v>
      </c>
      <c r="B101" t="s">
        <v>34</v>
      </c>
      <c r="C101" t="s">
        <v>342</v>
      </c>
      <c r="D101" t="s">
        <v>82</v>
      </c>
      <c r="E101" t="s">
        <v>37</v>
      </c>
      <c r="F101">
        <v>63123</v>
      </c>
      <c r="G101">
        <v>85500</v>
      </c>
      <c r="H101">
        <v>3</v>
      </c>
      <c r="I101">
        <v>2</v>
      </c>
      <c r="J101" t="s">
        <v>343</v>
      </c>
      <c r="K101">
        <v>1780</v>
      </c>
      <c r="L101">
        <v>6752</v>
      </c>
      <c r="M101">
        <v>1947</v>
      </c>
      <c r="N101">
        <v>0</v>
      </c>
      <c r="P101">
        <v>46</v>
      </c>
      <c r="Q101" t="s">
        <v>40</v>
      </c>
      <c r="R101" s="3"/>
      <c r="U101" s="5">
        <v>42521</v>
      </c>
      <c r="V101">
        <v>90000</v>
      </c>
      <c r="Y101" t="s">
        <v>956</v>
      </c>
      <c r="Z101" t="s">
        <v>42</v>
      </c>
      <c r="AA101">
        <v>16031067</v>
      </c>
      <c r="AB101" t="s">
        <v>957</v>
      </c>
      <c r="AC101" t="s">
        <v>44</v>
      </c>
      <c r="AD101" t="s">
        <v>45</v>
      </c>
      <c r="AG101" t="b">
        <v>0</v>
      </c>
    </row>
    <row r="102" spans="1:33" x14ac:dyDescent="0.15">
      <c r="A102" t="s">
        <v>33</v>
      </c>
      <c r="B102" t="s">
        <v>34</v>
      </c>
      <c r="C102" t="s">
        <v>1016</v>
      </c>
      <c r="D102" t="s">
        <v>82</v>
      </c>
      <c r="E102" t="s">
        <v>37</v>
      </c>
      <c r="F102">
        <v>63123</v>
      </c>
      <c r="G102">
        <v>124900</v>
      </c>
      <c r="H102">
        <v>3</v>
      </c>
      <c r="I102">
        <v>2</v>
      </c>
      <c r="J102" t="s">
        <v>720</v>
      </c>
      <c r="K102">
        <v>1100</v>
      </c>
      <c r="L102">
        <v>6752</v>
      </c>
      <c r="M102">
        <v>1948</v>
      </c>
      <c r="N102">
        <v>0</v>
      </c>
      <c r="P102">
        <v>84</v>
      </c>
      <c r="Q102" t="s">
        <v>40</v>
      </c>
      <c r="R102" s="3"/>
      <c r="U102" s="5"/>
      <c r="V102">
        <v>124900</v>
      </c>
      <c r="W102" s="3">
        <v>42076</v>
      </c>
      <c r="X102">
        <v>40480</v>
      </c>
      <c r="Y102" t="s">
        <v>1017</v>
      </c>
      <c r="Z102" t="s">
        <v>42</v>
      </c>
      <c r="AA102">
        <v>16021322</v>
      </c>
      <c r="AB102" t="s">
        <v>1018</v>
      </c>
      <c r="AC102" t="s">
        <v>44</v>
      </c>
      <c r="AD102" t="s">
        <v>45</v>
      </c>
      <c r="AE102">
        <v>38.568416900000003</v>
      </c>
      <c r="AF102">
        <v>-90.309628000000004</v>
      </c>
      <c r="AG102" t="b">
        <v>0</v>
      </c>
    </row>
    <row r="103" spans="1:33" x14ac:dyDescent="0.15">
      <c r="A103" t="s">
        <v>33</v>
      </c>
      <c r="B103" t="s">
        <v>34</v>
      </c>
      <c r="C103" t="s">
        <v>756</v>
      </c>
      <c r="D103" t="s">
        <v>82</v>
      </c>
      <c r="E103" t="s">
        <v>37</v>
      </c>
      <c r="F103">
        <v>63123</v>
      </c>
      <c r="G103">
        <v>139700</v>
      </c>
      <c r="H103">
        <v>3</v>
      </c>
      <c r="I103">
        <v>2</v>
      </c>
      <c r="J103" t="s">
        <v>720</v>
      </c>
      <c r="K103">
        <v>1120</v>
      </c>
      <c r="L103">
        <v>6752</v>
      </c>
      <c r="M103">
        <v>1960</v>
      </c>
      <c r="N103">
        <v>0</v>
      </c>
      <c r="P103">
        <v>2</v>
      </c>
      <c r="Q103" t="s">
        <v>40</v>
      </c>
      <c r="R103" s="3"/>
      <c r="U103" s="5"/>
      <c r="V103">
        <v>139700</v>
      </c>
      <c r="Y103" t="s">
        <v>757</v>
      </c>
      <c r="Z103" t="s">
        <v>42</v>
      </c>
      <c r="AA103">
        <v>16041733</v>
      </c>
      <c r="AB103" t="s">
        <v>737</v>
      </c>
      <c r="AC103" t="s">
        <v>44</v>
      </c>
      <c r="AD103" t="s">
        <v>45</v>
      </c>
      <c r="AE103">
        <v>38.550012000000002</v>
      </c>
      <c r="AF103">
        <v>-90.318734000000006</v>
      </c>
      <c r="AG103" t="b">
        <v>0</v>
      </c>
    </row>
    <row r="104" spans="1:33" x14ac:dyDescent="0.15">
      <c r="A104" t="s">
        <v>33</v>
      </c>
      <c r="B104" t="s">
        <v>34</v>
      </c>
      <c r="C104" t="s">
        <v>1066</v>
      </c>
      <c r="D104" t="s">
        <v>82</v>
      </c>
      <c r="E104" t="s">
        <v>37</v>
      </c>
      <c r="F104">
        <v>63123</v>
      </c>
      <c r="G104">
        <v>130000</v>
      </c>
      <c r="H104">
        <v>3</v>
      </c>
      <c r="I104">
        <v>2</v>
      </c>
      <c r="J104" t="s">
        <v>720</v>
      </c>
      <c r="K104">
        <v>1074</v>
      </c>
      <c r="L104">
        <v>6752</v>
      </c>
      <c r="M104">
        <v>1962</v>
      </c>
      <c r="N104">
        <v>0</v>
      </c>
      <c r="P104">
        <v>163</v>
      </c>
      <c r="Q104" t="s">
        <v>40</v>
      </c>
      <c r="R104" s="3"/>
      <c r="U104" s="5">
        <v>42518</v>
      </c>
      <c r="V104">
        <v>135000</v>
      </c>
      <c r="Y104" t="s">
        <v>1067</v>
      </c>
      <c r="Z104" t="s">
        <v>42</v>
      </c>
      <c r="AA104">
        <v>16000564</v>
      </c>
      <c r="AB104" t="s">
        <v>155</v>
      </c>
      <c r="AC104" t="s">
        <v>44</v>
      </c>
      <c r="AD104" t="s">
        <v>45</v>
      </c>
      <c r="AE104">
        <v>38.570827999999999</v>
      </c>
      <c r="AF104">
        <v>-90.309905999999998</v>
      </c>
      <c r="AG104" t="b">
        <v>0</v>
      </c>
    </row>
    <row r="105" spans="1:33" x14ac:dyDescent="0.15">
      <c r="A105" t="s">
        <v>33</v>
      </c>
      <c r="B105" t="s">
        <v>34</v>
      </c>
      <c r="C105" t="s">
        <v>781</v>
      </c>
      <c r="D105" t="s">
        <v>82</v>
      </c>
      <c r="E105" t="s">
        <v>37</v>
      </c>
      <c r="F105">
        <v>63123</v>
      </c>
      <c r="G105">
        <v>139900</v>
      </c>
      <c r="H105">
        <v>3</v>
      </c>
      <c r="I105">
        <v>2</v>
      </c>
      <c r="J105" t="s">
        <v>720</v>
      </c>
      <c r="K105">
        <v>1212</v>
      </c>
      <c r="L105">
        <v>8059</v>
      </c>
      <c r="M105">
        <v>1956</v>
      </c>
      <c r="N105">
        <v>0</v>
      </c>
      <c r="P105">
        <v>4</v>
      </c>
      <c r="Q105" t="s">
        <v>40</v>
      </c>
      <c r="R105" s="3">
        <v>42547</v>
      </c>
      <c r="S105" s="4">
        <v>0.54166666666666663</v>
      </c>
      <c r="T105" s="4">
        <v>0.625</v>
      </c>
      <c r="U105" s="5"/>
      <c r="V105">
        <v>139900</v>
      </c>
      <c r="Y105" t="s">
        <v>782</v>
      </c>
      <c r="Z105" t="s">
        <v>42</v>
      </c>
      <c r="AA105">
        <v>16043621</v>
      </c>
      <c r="AB105" t="s">
        <v>783</v>
      </c>
      <c r="AC105" t="s">
        <v>44</v>
      </c>
      <c r="AD105" t="s">
        <v>45</v>
      </c>
      <c r="AE105">
        <v>38.542299</v>
      </c>
      <c r="AF105">
        <v>-90.307672999999994</v>
      </c>
      <c r="AG105" t="b">
        <v>0</v>
      </c>
    </row>
    <row r="106" spans="1:33" x14ac:dyDescent="0.15">
      <c r="A106" t="s">
        <v>33</v>
      </c>
      <c r="B106" t="s">
        <v>34</v>
      </c>
      <c r="C106" t="s">
        <v>835</v>
      </c>
      <c r="D106" t="s">
        <v>82</v>
      </c>
      <c r="E106" t="s">
        <v>37</v>
      </c>
      <c r="F106">
        <v>63123</v>
      </c>
      <c r="G106">
        <v>239000</v>
      </c>
      <c r="H106">
        <v>3</v>
      </c>
      <c r="I106">
        <v>2</v>
      </c>
      <c r="J106" t="s">
        <v>726</v>
      </c>
      <c r="K106">
        <v>1304</v>
      </c>
      <c r="L106">
        <v>9714</v>
      </c>
      <c r="M106">
        <v>1956</v>
      </c>
      <c r="N106">
        <v>0</v>
      </c>
      <c r="P106">
        <v>10</v>
      </c>
      <c r="Q106" t="s">
        <v>40</v>
      </c>
      <c r="R106" s="3">
        <v>42547</v>
      </c>
      <c r="S106" s="4">
        <v>0.45833333333333331</v>
      </c>
      <c r="T106" s="4">
        <v>0.54166666666666663</v>
      </c>
      <c r="U106" s="5">
        <v>42543</v>
      </c>
      <c r="V106">
        <v>250000</v>
      </c>
      <c r="Y106" t="s">
        <v>836</v>
      </c>
      <c r="Z106" t="s">
        <v>42</v>
      </c>
      <c r="AA106">
        <v>16041117</v>
      </c>
      <c r="AB106" t="s">
        <v>233</v>
      </c>
      <c r="AC106" t="s">
        <v>44</v>
      </c>
      <c r="AD106" t="s">
        <v>45</v>
      </c>
      <c r="AE106">
        <v>38.559547000000002</v>
      </c>
      <c r="AF106">
        <v>-90.363073999999997</v>
      </c>
      <c r="AG106" t="b">
        <v>0</v>
      </c>
    </row>
    <row r="107" spans="1:33" x14ac:dyDescent="0.15">
      <c r="A107" t="s">
        <v>33</v>
      </c>
      <c r="B107" t="s">
        <v>34</v>
      </c>
      <c r="C107" t="s">
        <v>1000</v>
      </c>
      <c r="D107" t="s">
        <v>82</v>
      </c>
      <c r="E107" t="s">
        <v>37</v>
      </c>
      <c r="F107">
        <v>63123</v>
      </c>
      <c r="G107">
        <v>182000</v>
      </c>
      <c r="H107">
        <v>4</v>
      </c>
      <c r="I107">
        <v>2</v>
      </c>
      <c r="J107" t="s">
        <v>720</v>
      </c>
      <c r="K107">
        <v>1244</v>
      </c>
      <c r="L107">
        <v>15987</v>
      </c>
      <c r="M107">
        <v>1963</v>
      </c>
      <c r="N107">
        <v>0</v>
      </c>
      <c r="P107">
        <v>71</v>
      </c>
      <c r="Q107" t="s">
        <v>40</v>
      </c>
      <c r="R107" s="3"/>
      <c r="U107" s="5"/>
      <c r="V107">
        <v>182000</v>
      </c>
      <c r="W107" s="3">
        <v>38785</v>
      </c>
      <c r="X107">
        <v>169500</v>
      </c>
      <c r="Y107" t="s">
        <v>1001</v>
      </c>
      <c r="Z107" t="s">
        <v>42</v>
      </c>
      <c r="AA107">
        <v>16025215</v>
      </c>
      <c r="AB107" t="s">
        <v>49</v>
      </c>
      <c r="AC107" t="s">
        <v>44</v>
      </c>
      <c r="AD107" t="s">
        <v>45</v>
      </c>
      <c r="AE107">
        <v>38.550694999999997</v>
      </c>
      <c r="AF107">
        <v>-90.339129999999997</v>
      </c>
      <c r="AG107" t="b">
        <v>0</v>
      </c>
    </row>
    <row r="108" spans="1:33" x14ac:dyDescent="0.15">
      <c r="A108" t="s">
        <v>33</v>
      </c>
      <c r="B108" t="s">
        <v>34</v>
      </c>
      <c r="C108" t="s">
        <v>897</v>
      </c>
      <c r="D108" t="s">
        <v>82</v>
      </c>
      <c r="E108" t="s">
        <v>37</v>
      </c>
      <c r="F108">
        <v>63123</v>
      </c>
      <c r="G108">
        <v>200000</v>
      </c>
      <c r="H108">
        <v>3</v>
      </c>
      <c r="I108">
        <v>2</v>
      </c>
      <c r="J108" t="s">
        <v>720</v>
      </c>
      <c r="K108">
        <v>1134</v>
      </c>
      <c r="L108">
        <v>18731</v>
      </c>
      <c r="M108">
        <v>1960</v>
      </c>
      <c r="N108">
        <v>0</v>
      </c>
      <c r="P108">
        <v>24</v>
      </c>
      <c r="Q108" t="s">
        <v>40</v>
      </c>
      <c r="R108" s="3">
        <v>42547</v>
      </c>
      <c r="S108" s="4">
        <v>0.54166666666666663</v>
      </c>
      <c r="T108" s="4">
        <v>0.625</v>
      </c>
      <c r="U108" s="5"/>
      <c r="V108">
        <v>200000</v>
      </c>
      <c r="Y108" t="s">
        <v>898</v>
      </c>
      <c r="Z108" t="s">
        <v>42</v>
      </c>
      <c r="AA108">
        <v>16037732</v>
      </c>
      <c r="AB108" t="s">
        <v>226</v>
      </c>
      <c r="AC108" t="s">
        <v>44</v>
      </c>
      <c r="AD108" t="s">
        <v>45</v>
      </c>
      <c r="AE108">
        <v>38.566884000000002</v>
      </c>
      <c r="AF108">
        <v>-90.313440999999997</v>
      </c>
      <c r="AG108" t="b">
        <v>0</v>
      </c>
    </row>
    <row r="109" spans="1:33" x14ac:dyDescent="0.15">
      <c r="A109" t="s">
        <v>33</v>
      </c>
      <c r="B109" t="s">
        <v>34</v>
      </c>
      <c r="C109" t="s">
        <v>903</v>
      </c>
      <c r="D109" t="s">
        <v>82</v>
      </c>
      <c r="E109" t="s">
        <v>37</v>
      </c>
      <c r="F109">
        <v>63123</v>
      </c>
      <c r="G109">
        <v>109500</v>
      </c>
      <c r="H109">
        <v>3</v>
      </c>
      <c r="I109">
        <v>2</v>
      </c>
      <c r="J109" t="s">
        <v>716</v>
      </c>
      <c r="K109">
        <v>1370</v>
      </c>
      <c r="L109">
        <v>4008</v>
      </c>
      <c r="M109">
        <v>1927</v>
      </c>
      <c r="N109">
        <v>1</v>
      </c>
      <c r="P109">
        <v>25</v>
      </c>
      <c r="Q109" t="s">
        <v>40</v>
      </c>
      <c r="R109" s="3"/>
      <c r="U109" s="5"/>
      <c r="V109">
        <v>109500</v>
      </c>
      <c r="W109" s="3">
        <v>40707</v>
      </c>
      <c r="X109">
        <v>50000</v>
      </c>
      <c r="Y109" t="s">
        <v>904</v>
      </c>
      <c r="Z109" t="s">
        <v>42</v>
      </c>
      <c r="AA109">
        <v>16037844</v>
      </c>
      <c r="AB109" t="s">
        <v>737</v>
      </c>
      <c r="AC109" t="s">
        <v>44</v>
      </c>
      <c r="AD109" t="s">
        <v>45</v>
      </c>
      <c r="AE109">
        <v>38.56617</v>
      </c>
      <c r="AF109">
        <v>-90.307203000000001</v>
      </c>
      <c r="AG109" t="b">
        <v>0</v>
      </c>
    </row>
    <row r="110" spans="1:33" x14ac:dyDescent="0.15">
      <c r="A110" t="s">
        <v>33</v>
      </c>
      <c r="B110" t="s">
        <v>34</v>
      </c>
      <c r="C110" t="s">
        <v>847</v>
      </c>
      <c r="D110" t="s">
        <v>82</v>
      </c>
      <c r="E110" t="s">
        <v>37</v>
      </c>
      <c r="F110">
        <v>63123</v>
      </c>
      <c r="G110">
        <v>129900</v>
      </c>
      <c r="H110">
        <v>2</v>
      </c>
      <c r="I110">
        <v>2</v>
      </c>
      <c r="J110" t="s">
        <v>731</v>
      </c>
      <c r="K110">
        <v>1000</v>
      </c>
      <c r="L110">
        <v>6578</v>
      </c>
      <c r="M110">
        <v>1954</v>
      </c>
      <c r="N110">
        <v>1</v>
      </c>
      <c r="P110">
        <v>12</v>
      </c>
      <c r="Q110" t="s">
        <v>40</v>
      </c>
      <c r="R110" s="3"/>
      <c r="U110" s="5"/>
      <c r="V110">
        <v>129900</v>
      </c>
      <c r="Y110" t="s">
        <v>848</v>
      </c>
      <c r="Z110" t="s">
        <v>42</v>
      </c>
      <c r="AA110">
        <v>16040094</v>
      </c>
      <c r="AB110" t="s">
        <v>155</v>
      </c>
      <c r="AC110" t="s">
        <v>44</v>
      </c>
      <c r="AD110" t="s">
        <v>45</v>
      </c>
      <c r="AE110">
        <v>38.558681</v>
      </c>
      <c r="AF110">
        <v>-90.290948999999998</v>
      </c>
      <c r="AG110" t="b">
        <v>0</v>
      </c>
    </row>
    <row r="111" spans="1:33" x14ac:dyDescent="0.15">
      <c r="A111" t="s">
        <v>33</v>
      </c>
      <c r="B111" t="s">
        <v>34</v>
      </c>
      <c r="C111" t="s">
        <v>871</v>
      </c>
      <c r="D111" t="s">
        <v>82</v>
      </c>
      <c r="E111" t="s">
        <v>37</v>
      </c>
      <c r="F111">
        <v>63123</v>
      </c>
      <c r="G111">
        <v>124900</v>
      </c>
      <c r="H111">
        <v>3</v>
      </c>
      <c r="I111">
        <v>2</v>
      </c>
      <c r="J111" t="s">
        <v>731</v>
      </c>
      <c r="K111">
        <v>1230</v>
      </c>
      <c r="L111">
        <v>7100</v>
      </c>
      <c r="M111">
        <v>1950</v>
      </c>
      <c r="N111">
        <v>1</v>
      </c>
      <c r="P111">
        <v>18</v>
      </c>
      <c r="Q111" t="s">
        <v>40</v>
      </c>
      <c r="R111" s="3"/>
      <c r="U111" s="5">
        <v>42543</v>
      </c>
      <c r="V111">
        <v>130000</v>
      </c>
      <c r="W111" s="3">
        <v>41023</v>
      </c>
      <c r="X111">
        <v>157633</v>
      </c>
      <c r="Y111" t="s">
        <v>872</v>
      </c>
      <c r="Z111" t="s">
        <v>42</v>
      </c>
      <c r="AA111">
        <v>16039346</v>
      </c>
      <c r="AB111" t="s">
        <v>49</v>
      </c>
      <c r="AC111" t="s">
        <v>44</v>
      </c>
      <c r="AD111" t="s">
        <v>45</v>
      </c>
      <c r="AE111">
        <v>38.556130000000003</v>
      </c>
      <c r="AF111">
        <v>-90.281959000000001</v>
      </c>
      <c r="AG111" t="b">
        <v>0</v>
      </c>
    </row>
    <row r="112" spans="1:33" x14ac:dyDescent="0.15">
      <c r="A112" t="s">
        <v>33</v>
      </c>
      <c r="B112" t="s">
        <v>34</v>
      </c>
      <c r="C112" t="s">
        <v>800</v>
      </c>
      <c r="D112" t="s">
        <v>82</v>
      </c>
      <c r="E112" t="s">
        <v>37</v>
      </c>
      <c r="F112">
        <v>63123</v>
      </c>
      <c r="G112">
        <v>49900</v>
      </c>
      <c r="H112">
        <v>2</v>
      </c>
      <c r="I112">
        <v>2</v>
      </c>
      <c r="J112" t="s">
        <v>716</v>
      </c>
      <c r="K112">
        <v>1653</v>
      </c>
      <c r="L112">
        <v>7187</v>
      </c>
      <c r="M112">
        <v>1914</v>
      </c>
      <c r="N112">
        <v>2</v>
      </c>
      <c r="P112">
        <v>8</v>
      </c>
      <c r="Q112" t="s">
        <v>40</v>
      </c>
      <c r="R112" s="3"/>
      <c r="U112" s="5"/>
      <c r="V112">
        <v>49900</v>
      </c>
      <c r="Y112" t="s">
        <v>801</v>
      </c>
      <c r="Z112" t="s">
        <v>42</v>
      </c>
      <c r="AA112">
        <v>16043008</v>
      </c>
      <c r="AB112" t="s">
        <v>802</v>
      </c>
      <c r="AC112" t="s">
        <v>44</v>
      </c>
      <c r="AD112" t="s">
        <v>45</v>
      </c>
      <c r="AE112">
        <v>38.560184999999997</v>
      </c>
      <c r="AF112">
        <v>-90.295221999999995</v>
      </c>
      <c r="AG112" t="b">
        <v>0</v>
      </c>
    </row>
    <row r="113" spans="1:33" x14ac:dyDescent="0.15">
      <c r="A113" t="s">
        <v>33</v>
      </c>
      <c r="B113" t="s">
        <v>34</v>
      </c>
      <c r="C113" t="s">
        <v>865</v>
      </c>
      <c r="D113" t="s">
        <v>82</v>
      </c>
      <c r="E113" t="s">
        <v>37</v>
      </c>
      <c r="F113">
        <v>63123</v>
      </c>
      <c r="G113">
        <v>142000</v>
      </c>
      <c r="H113">
        <v>2</v>
      </c>
      <c r="I113">
        <v>2</v>
      </c>
      <c r="J113" t="s">
        <v>726</v>
      </c>
      <c r="K113">
        <v>864</v>
      </c>
      <c r="L113">
        <v>11326</v>
      </c>
      <c r="M113">
        <v>1959</v>
      </c>
      <c r="N113">
        <v>2</v>
      </c>
      <c r="P113">
        <v>17</v>
      </c>
      <c r="Q113" t="s">
        <v>40</v>
      </c>
      <c r="R113" s="3"/>
      <c r="U113" s="5"/>
      <c r="V113">
        <v>142000</v>
      </c>
      <c r="Y113" t="s">
        <v>866</v>
      </c>
      <c r="Z113" t="s">
        <v>42</v>
      </c>
      <c r="AA113">
        <v>16040224</v>
      </c>
      <c r="AB113" t="s">
        <v>233</v>
      </c>
      <c r="AC113" t="s">
        <v>44</v>
      </c>
      <c r="AD113" t="s">
        <v>45</v>
      </c>
      <c r="AE113">
        <v>38.535791000000003</v>
      </c>
      <c r="AF113">
        <v>-90.349293000000003</v>
      </c>
      <c r="AG113" t="b">
        <v>0</v>
      </c>
    </row>
    <row r="114" spans="1:33" x14ac:dyDescent="0.15">
      <c r="A114" t="s">
        <v>33</v>
      </c>
      <c r="B114" t="s">
        <v>34</v>
      </c>
      <c r="C114" t="s">
        <v>591</v>
      </c>
      <c r="D114" t="s">
        <v>66</v>
      </c>
      <c r="E114" t="s">
        <v>37</v>
      </c>
      <c r="F114">
        <v>63017</v>
      </c>
      <c r="G114">
        <v>250000</v>
      </c>
      <c r="H114">
        <v>3</v>
      </c>
      <c r="I114">
        <v>2</v>
      </c>
      <c r="J114" t="s">
        <v>309</v>
      </c>
      <c r="K114">
        <v>1774</v>
      </c>
      <c r="L114">
        <v>17903</v>
      </c>
      <c r="M114">
        <v>1962</v>
      </c>
      <c r="N114">
        <v>2</v>
      </c>
      <c r="P114">
        <v>92</v>
      </c>
      <c r="Q114" t="s">
        <v>40</v>
      </c>
      <c r="R114" s="3"/>
      <c r="U114" s="5">
        <v>42475</v>
      </c>
      <c r="V114">
        <v>259000</v>
      </c>
      <c r="Y114" t="s">
        <v>592</v>
      </c>
      <c r="Z114" t="s">
        <v>42</v>
      </c>
      <c r="AA114">
        <v>16018959</v>
      </c>
      <c r="AB114" t="s">
        <v>49</v>
      </c>
      <c r="AC114" t="s">
        <v>44</v>
      </c>
      <c r="AD114" t="s">
        <v>45</v>
      </c>
      <c r="AE114">
        <v>38.686857000000003</v>
      </c>
      <c r="AF114">
        <v>-90.501794000000004</v>
      </c>
      <c r="AG114" t="b">
        <v>0</v>
      </c>
    </row>
    <row r="115" spans="1:33" x14ac:dyDescent="0.15">
      <c r="A115" t="s">
        <v>33</v>
      </c>
      <c r="B115" t="s">
        <v>34</v>
      </c>
      <c r="C115" t="s">
        <v>185</v>
      </c>
      <c r="D115" t="s">
        <v>71</v>
      </c>
      <c r="E115" t="s">
        <v>37</v>
      </c>
      <c r="F115">
        <v>63011</v>
      </c>
      <c r="G115">
        <v>249900</v>
      </c>
      <c r="H115">
        <v>4</v>
      </c>
      <c r="I115">
        <v>2</v>
      </c>
      <c r="J115" t="s">
        <v>57</v>
      </c>
      <c r="K115">
        <v>2080</v>
      </c>
      <c r="L115">
        <v>41992</v>
      </c>
      <c r="M115">
        <v>1960</v>
      </c>
      <c r="N115">
        <v>2</v>
      </c>
      <c r="P115">
        <v>43</v>
      </c>
      <c r="Q115" t="s">
        <v>40</v>
      </c>
      <c r="R115" s="3"/>
      <c r="U115" s="5">
        <v>42521</v>
      </c>
      <c r="V115">
        <v>289900</v>
      </c>
      <c r="Y115" t="s">
        <v>186</v>
      </c>
      <c r="Z115" t="s">
        <v>42</v>
      </c>
      <c r="AA115">
        <v>16032278</v>
      </c>
      <c r="AB115" t="s">
        <v>68</v>
      </c>
      <c r="AC115" t="s">
        <v>44</v>
      </c>
      <c r="AD115" t="s">
        <v>45</v>
      </c>
      <c r="AE115">
        <v>38.594394999999999</v>
      </c>
      <c r="AF115">
        <v>-90.573223999999996</v>
      </c>
      <c r="AG115" t="b">
        <v>0</v>
      </c>
    </row>
    <row r="116" spans="1:33" x14ac:dyDescent="0.15">
      <c r="A116" t="s">
        <v>33</v>
      </c>
      <c r="B116" t="s">
        <v>34</v>
      </c>
      <c r="C116" t="s">
        <v>996</v>
      </c>
      <c r="D116" t="s">
        <v>82</v>
      </c>
      <c r="E116" t="s">
        <v>37</v>
      </c>
      <c r="F116">
        <v>63123</v>
      </c>
      <c r="G116">
        <v>159900</v>
      </c>
      <c r="H116">
        <v>3</v>
      </c>
      <c r="I116">
        <v>3</v>
      </c>
      <c r="J116" t="s">
        <v>716</v>
      </c>
      <c r="K116">
        <v>1030</v>
      </c>
      <c r="L116">
        <v>6011</v>
      </c>
      <c r="M116">
        <v>1955</v>
      </c>
      <c r="N116">
        <v>1</v>
      </c>
      <c r="O116" t="s">
        <v>39</v>
      </c>
      <c r="P116">
        <v>67</v>
      </c>
      <c r="Q116" t="s">
        <v>40</v>
      </c>
      <c r="R116" s="3"/>
      <c r="U116" s="5"/>
      <c r="V116">
        <v>159900</v>
      </c>
      <c r="Y116" t="s">
        <v>997</v>
      </c>
      <c r="Z116" t="s">
        <v>42</v>
      </c>
      <c r="AA116">
        <v>16026127</v>
      </c>
      <c r="AB116" t="s">
        <v>49</v>
      </c>
      <c r="AC116" t="s">
        <v>44</v>
      </c>
      <c r="AD116" t="s">
        <v>45</v>
      </c>
      <c r="AE116">
        <v>38.544717499999997</v>
      </c>
      <c r="AF116">
        <v>-90.299475999999999</v>
      </c>
      <c r="AG116" t="b">
        <v>0</v>
      </c>
    </row>
    <row r="117" spans="1:33" x14ac:dyDescent="0.15">
      <c r="A117" t="s">
        <v>33</v>
      </c>
      <c r="B117" t="s">
        <v>34</v>
      </c>
      <c r="C117" t="s">
        <v>858</v>
      </c>
      <c r="D117" t="s">
        <v>82</v>
      </c>
      <c r="E117" t="s">
        <v>37</v>
      </c>
      <c r="F117">
        <v>63123</v>
      </c>
      <c r="G117">
        <v>175000</v>
      </c>
      <c r="H117">
        <v>3</v>
      </c>
      <c r="I117">
        <v>3</v>
      </c>
      <c r="J117" t="s">
        <v>716</v>
      </c>
      <c r="K117">
        <v>1674</v>
      </c>
      <c r="L117">
        <v>8843</v>
      </c>
      <c r="M117">
        <v>1940</v>
      </c>
      <c r="N117">
        <v>1</v>
      </c>
      <c r="O117" t="s">
        <v>39</v>
      </c>
      <c r="P117">
        <v>15</v>
      </c>
      <c r="Q117" t="s">
        <v>40</v>
      </c>
      <c r="R117" s="3"/>
      <c r="U117" s="5"/>
      <c r="V117">
        <v>175000</v>
      </c>
      <c r="W117" s="3">
        <v>38996</v>
      </c>
      <c r="X117">
        <v>150000</v>
      </c>
      <c r="Y117" t="s">
        <v>859</v>
      </c>
      <c r="Z117" t="s">
        <v>42</v>
      </c>
      <c r="AA117">
        <v>16040822</v>
      </c>
      <c r="AB117" t="s">
        <v>52</v>
      </c>
      <c r="AC117" t="s">
        <v>44</v>
      </c>
      <c r="AD117" t="s">
        <v>45</v>
      </c>
      <c r="AE117">
        <v>38.551141999999999</v>
      </c>
      <c r="AF117">
        <v>-90.308899999999994</v>
      </c>
      <c r="AG117" t="b">
        <v>0</v>
      </c>
    </row>
    <row r="118" spans="1:33" x14ac:dyDescent="0.15">
      <c r="A118" t="s">
        <v>33</v>
      </c>
      <c r="B118" t="s">
        <v>34</v>
      </c>
      <c r="C118" t="s">
        <v>53</v>
      </c>
      <c r="D118" t="s">
        <v>36</v>
      </c>
      <c r="E118" t="s">
        <v>37</v>
      </c>
      <c r="F118">
        <v>63011</v>
      </c>
      <c r="G118">
        <v>234900</v>
      </c>
      <c r="H118">
        <v>3</v>
      </c>
      <c r="I118">
        <v>3</v>
      </c>
      <c r="J118" t="s">
        <v>47</v>
      </c>
      <c r="K118">
        <v>1234</v>
      </c>
      <c r="L118">
        <v>9148</v>
      </c>
      <c r="M118">
        <v>1968</v>
      </c>
      <c r="N118">
        <v>1</v>
      </c>
      <c r="O118" t="s">
        <v>39</v>
      </c>
      <c r="P118">
        <v>2</v>
      </c>
      <c r="Q118" t="s">
        <v>40</v>
      </c>
      <c r="R118" s="3"/>
      <c r="U118" s="5"/>
      <c r="V118">
        <v>234900</v>
      </c>
      <c r="Y118" t="s">
        <v>54</v>
      </c>
      <c r="Z118" t="s">
        <v>42</v>
      </c>
      <c r="AA118">
        <v>16044455</v>
      </c>
      <c r="AB118" t="s">
        <v>55</v>
      </c>
      <c r="AC118" t="s">
        <v>44</v>
      </c>
      <c r="AD118" t="s">
        <v>45</v>
      </c>
      <c r="AE118">
        <v>38.6006663</v>
      </c>
      <c r="AF118">
        <v>-90.495984800000002</v>
      </c>
      <c r="AG118" t="b">
        <v>0</v>
      </c>
    </row>
    <row r="119" spans="1:33" x14ac:dyDescent="0.15">
      <c r="A119" t="s">
        <v>33</v>
      </c>
      <c r="B119" t="s">
        <v>34</v>
      </c>
      <c r="C119" t="s">
        <v>893</v>
      </c>
      <c r="D119" t="s">
        <v>82</v>
      </c>
      <c r="E119" t="s">
        <v>37</v>
      </c>
      <c r="F119">
        <v>63123</v>
      </c>
      <c r="G119">
        <v>149900</v>
      </c>
      <c r="H119">
        <v>2</v>
      </c>
      <c r="I119">
        <v>3</v>
      </c>
      <c r="J119" t="s">
        <v>720</v>
      </c>
      <c r="K119">
        <v>1073</v>
      </c>
      <c r="L119">
        <v>2614</v>
      </c>
      <c r="M119">
        <v>1985</v>
      </c>
      <c r="N119">
        <v>2</v>
      </c>
      <c r="O119" t="s">
        <v>39</v>
      </c>
      <c r="P119">
        <v>22</v>
      </c>
      <c r="Q119" t="s">
        <v>40</v>
      </c>
      <c r="R119" s="3">
        <v>42547</v>
      </c>
      <c r="S119" s="4">
        <v>0.54166666666666663</v>
      </c>
      <c r="T119" s="4">
        <v>0.625</v>
      </c>
      <c r="U119" s="5"/>
      <c r="V119">
        <v>149900</v>
      </c>
      <c r="Y119" t="s">
        <v>894</v>
      </c>
      <c r="Z119" t="s">
        <v>42</v>
      </c>
      <c r="AA119">
        <v>16037193</v>
      </c>
      <c r="AB119" t="s">
        <v>553</v>
      </c>
      <c r="AC119" t="s">
        <v>44</v>
      </c>
      <c r="AD119" t="s">
        <v>45</v>
      </c>
      <c r="AE119">
        <v>38.54363</v>
      </c>
      <c r="AF119">
        <v>-90.322704000000002</v>
      </c>
      <c r="AG119" t="b">
        <v>0</v>
      </c>
    </row>
    <row r="120" spans="1:33" x14ac:dyDescent="0.15">
      <c r="A120" t="s">
        <v>33</v>
      </c>
      <c r="B120" t="s">
        <v>34</v>
      </c>
      <c r="C120" t="s">
        <v>470</v>
      </c>
      <c r="D120" t="s">
        <v>66</v>
      </c>
      <c r="E120" t="s">
        <v>37</v>
      </c>
      <c r="F120">
        <v>63017</v>
      </c>
      <c r="G120">
        <v>429900</v>
      </c>
      <c r="H120">
        <v>4</v>
      </c>
      <c r="I120">
        <v>3</v>
      </c>
      <c r="J120" t="s">
        <v>47</v>
      </c>
      <c r="K120">
        <v>1792</v>
      </c>
      <c r="L120">
        <v>2614</v>
      </c>
      <c r="M120">
        <v>2002</v>
      </c>
      <c r="N120">
        <v>2</v>
      </c>
      <c r="O120" t="s">
        <v>39</v>
      </c>
      <c r="P120">
        <v>38</v>
      </c>
      <c r="Q120" t="s">
        <v>40</v>
      </c>
      <c r="R120" s="3"/>
      <c r="U120" s="5">
        <v>42543</v>
      </c>
      <c r="V120">
        <v>450000</v>
      </c>
      <c r="W120" s="3">
        <v>41432</v>
      </c>
      <c r="X120">
        <v>291000</v>
      </c>
      <c r="Y120" t="s">
        <v>471</v>
      </c>
      <c r="Z120" t="s">
        <v>42</v>
      </c>
      <c r="AA120">
        <v>16033322</v>
      </c>
      <c r="AB120" t="s">
        <v>226</v>
      </c>
      <c r="AC120" t="s">
        <v>44</v>
      </c>
      <c r="AD120" t="s">
        <v>45</v>
      </c>
      <c r="AE120">
        <v>38.618699900000003</v>
      </c>
      <c r="AF120">
        <v>-90.537752999999995</v>
      </c>
      <c r="AG120" t="b">
        <v>0</v>
      </c>
    </row>
    <row r="121" spans="1:33" x14ac:dyDescent="0.15">
      <c r="A121" t="s">
        <v>33</v>
      </c>
      <c r="B121" t="s">
        <v>34</v>
      </c>
      <c r="C121" t="s">
        <v>203</v>
      </c>
      <c r="D121" t="s">
        <v>36</v>
      </c>
      <c r="E121" t="s">
        <v>37</v>
      </c>
      <c r="F121">
        <v>63011</v>
      </c>
      <c r="G121">
        <v>200000</v>
      </c>
      <c r="H121">
        <v>2</v>
      </c>
      <c r="I121">
        <v>3</v>
      </c>
      <c r="J121" t="s">
        <v>38</v>
      </c>
      <c r="K121">
        <v>1464</v>
      </c>
      <c r="L121">
        <v>3485</v>
      </c>
      <c r="M121">
        <v>1986</v>
      </c>
      <c r="N121">
        <v>2</v>
      </c>
      <c r="O121" t="s">
        <v>39</v>
      </c>
      <c r="P121">
        <v>50</v>
      </c>
      <c r="Q121" t="s">
        <v>40</v>
      </c>
      <c r="R121" s="3"/>
      <c r="U121" s="5">
        <v>42523</v>
      </c>
      <c r="V121">
        <v>214900</v>
      </c>
      <c r="W121" s="3">
        <v>38349</v>
      </c>
      <c r="X121">
        <v>183500</v>
      </c>
      <c r="Y121" t="s">
        <v>204</v>
      </c>
      <c r="Z121" t="s">
        <v>42</v>
      </c>
      <c r="AA121">
        <v>16016721</v>
      </c>
      <c r="AB121" t="s">
        <v>205</v>
      </c>
      <c r="AC121" t="s">
        <v>44</v>
      </c>
      <c r="AD121" t="s">
        <v>45</v>
      </c>
      <c r="AE121">
        <v>38.585222999999999</v>
      </c>
      <c r="AF121">
        <v>-90.619153999999995</v>
      </c>
      <c r="AG121" t="b">
        <v>0</v>
      </c>
    </row>
    <row r="122" spans="1:33" x14ac:dyDescent="0.15">
      <c r="A122" t="s">
        <v>33</v>
      </c>
      <c r="B122" t="s">
        <v>34</v>
      </c>
      <c r="C122" t="s">
        <v>418</v>
      </c>
      <c r="D122" t="s">
        <v>66</v>
      </c>
      <c r="E122" t="s">
        <v>37</v>
      </c>
      <c r="F122">
        <v>63017</v>
      </c>
      <c r="G122">
        <v>425000</v>
      </c>
      <c r="H122">
        <v>3</v>
      </c>
      <c r="I122">
        <v>3</v>
      </c>
      <c r="J122" t="s">
        <v>309</v>
      </c>
      <c r="K122">
        <v>1576</v>
      </c>
      <c r="L122">
        <v>3920</v>
      </c>
      <c r="M122">
        <v>2005</v>
      </c>
      <c r="N122">
        <v>2</v>
      </c>
      <c r="O122" t="s">
        <v>39</v>
      </c>
      <c r="P122">
        <v>22</v>
      </c>
      <c r="Q122" t="s">
        <v>40</v>
      </c>
      <c r="R122" s="3">
        <v>42547</v>
      </c>
      <c r="S122" s="4">
        <v>0.54166666666666663</v>
      </c>
      <c r="T122" s="4">
        <v>0.625</v>
      </c>
      <c r="U122" s="5"/>
      <c r="V122">
        <v>425000</v>
      </c>
      <c r="Y122" t="s">
        <v>419</v>
      </c>
      <c r="Z122" t="s">
        <v>42</v>
      </c>
      <c r="AA122">
        <v>16037817</v>
      </c>
      <c r="AB122" t="s">
        <v>49</v>
      </c>
      <c r="AC122" t="s">
        <v>44</v>
      </c>
      <c r="AD122" t="s">
        <v>45</v>
      </c>
      <c r="AE122">
        <v>38.663958999999998</v>
      </c>
      <c r="AF122">
        <v>-90.537407000000002</v>
      </c>
      <c r="AG122" t="b">
        <v>0</v>
      </c>
    </row>
    <row r="123" spans="1:33" x14ac:dyDescent="0.15">
      <c r="A123" t="s">
        <v>33</v>
      </c>
      <c r="B123" t="s">
        <v>34</v>
      </c>
      <c r="C123" t="s">
        <v>187</v>
      </c>
      <c r="D123" t="s">
        <v>75</v>
      </c>
      <c r="E123" t="s">
        <v>37</v>
      </c>
      <c r="F123">
        <v>63011</v>
      </c>
      <c r="G123">
        <v>229989</v>
      </c>
      <c r="H123">
        <v>3</v>
      </c>
      <c r="I123">
        <v>3</v>
      </c>
      <c r="J123" t="s">
        <v>38</v>
      </c>
      <c r="K123">
        <v>1460</v>
      </c>
      <c r="L123">
        <v>5227</v>
      </c>
      <c r="M123">
        <v>1994</v>
      </c>
      <c r="N123">
        <v>2</v>
      </c>
      <c r="O123" t="s">
        <v>39</v>
      </c>
      <c r="P123">
        <v>44</v>
      </c>
      <c r="Q123" t="s">
        <v>40</v>
      </c>
      <c r="R123" s="3">
        <v>42547</v>
      </c>
      <c r="S123" s="4">
        <v>0.54166666666666663</v>
      </c>
      <c r="T123" s="4">
        <v>0.625</v>
      </c>
      <c r="U123" s="5">
        <v>42543</v>
      </c>
      <c r="V123">
        <v>239989</v>
      </c>
      <c r="Y123" t="s">
        <v>188</v>
      </c>
      <c r="Z123" t="s">
        <v>42</v>
      </c>
      <c r="AA123">
        <v>16030151</v>
      </c>
      <c r="AB123" t="s">
        <v>189</v>
      </c>
      <c r="AC123" t="s">
        <v>44</v>
      </c>
      <c r="AD123" t="s">
        <v>45</v>
      </c>
      <c r="AE123">
        <v>38.583993</v>
      </c>
      <c r="AF123">
        <v>-90.622496999999996</v>
      </c>
      <c r="AG123" t="b">
        <v>0</v>
      </c>
    </row>
    <row r="124" spans="1:33" x14ac:dyDescent="0.15">
      <c r="A124" t="s">
        <v>33</v>
      </c>
      <c r="B124" t="s">
        <v>34</v>
      </c>
      <c r="C124" t="s">
        <v>747</v>
      </c>
      <c r="D124" t="s">
        <v>82</v>
      </c>
      <c r="E124" t="s">
        <v>37</v>
      </c>
      <c r="F124">
        <v>63123</v>
      </c>
      <c r="G124">
        <v>199900</v>
      </c>
      <c r="H124">
        <v>3</v>
      </c>
      <c r="I124">
        <v>3</v>
      </c>
      <c r="J124" t="s">
        <v>716</v>
      </c>
      <c r="K124">
        <v>1314</v>
      </c>
      <c r="L124">
        <v>6970</v>
      </c>
      <c r="M124">
        <v>1970</v>
      </c>
      <c r="N124">
        <v>2</v>
      </c>
      <c r="O124" t="s">
        <v>39</v>
      </c>
      <c r="P124">
        <v>2</v>
      </c>
      <c r="Q124" t="s">
        <v>40</v>
      </c>
      <c r="R124" s="3"/>
      <c r="U124" s="5"/>
      <c r="V124">
        <v>199900</v>
      </c>
      <c r="Y124" t="s">
        <v>748</v>
      </c>
      <c r="Z124" t="s">
        <v>42</v>
      </c>
      <c r="AA124">
        <v>16044427</v>
      </c>
      <c r="AB124" t="s">
        <v>749</v>
      </c>
      <c r="AC124" t="s">
        <v>44</v>
      </c>
      <c r="AD124" t="s">
        <v>45</v>
      </c>
      <c r="AE124">
        <v>38.549347300000001</v>
      </c>
      <c r="AF124">
        <v>-90.297916000000001</v>
      </c>
      <c r="AG124" t="b">
        <v>0</v>
      </c>
    </row>
    <row r="125" spans="1:33" x14ac:dyDescent="0.15">
      <c r="A125" t="s">
        <v>33</v>
      </c>
      <c r="B125" t="s">
        <v>34</v>
      </c>
      <c r="C125" t="s">
        <v>883</v>
      </c>
      <c r="D125" t="s">
        <v>82</v>
      </c>
      <c r="E125" t="s">
        <v>37</v>
      </c>
      <c r="F125">
        <v>63123</v>
      </c>
      <c r="G125">
        <v>179900</v>
      </c>
      <c r="H125">
        <v>3</v>
      </c>
      <c r="I125">
        <v>3</v>
      </c>
      <c r="J125" t="s">
        <v>716</v>
      </c>
      <c r="K125">
        <v>1136</v>
      </c>
      <c r="L125">
        <v>7231</v>
      </c>
      <c r="M125">
        <v>1965</v>
      </c>
      <c r="N125">
        <v>2</v>
      </c>
      <c r="O125" t="s">
        <v>39</v>
      </c>
      <c r="P125">
        <v>22</v>
      </c>
      <c r="Q125" t="s">
        <v>40</v>
      </c>
      <c r="R125" s="3">
        <v>42547</v>
      </c>
      <c r="S125" s="4">
        <v>0.54166666666666663</v>
      </c>
      <c r="T125" s="4">
        <v>0.625</v>
      </c>
      <c r="U125" s="5"/>
      <c r="V125">
        <v>179900</v>
      </c>
      <c r="W125" s="3">
        <v>41914</v>
      </c>
      <c r="X125">
        <v>165000</v>
      </c>
      <c r="Y125" t="s">
        <v>884</v>
      </c>
      <c r="Z125" t="s">
        <v>42</v>
      </c>
      <c r="AA125">
        <v>16037886</v>
      </c>
      <c r="AB125" t="s">
        <v>586</v>
      </c>
      <c r="AC125" t="s">
        <v>44</v>
      </c>
      <c r="AD125" t="s">
        <v>45</v>
      </c>
      <c r="AE125">
        <v>38.551603999999998</v>
      </c>
      <c r="AF125">
        <v>-90.302661999999998</v>
      </c>
      <c r="AG125" t="b">
        <v>0</v>
      </c>
    </row>
    <row r="126" spans="1:33" x14ac:dyDescent="0.15">
      <c r="A126" t="s">
        <v>33</v>
      </c>
      <c r="B126" t="s">
        <v>34</v>
      </c>
      <c r="C126" t="s">
        <v>768</v>
      </c>
      <c r="D126" t="s">
        <v>82</v>
      </c>
      <c r="E126" t="s">
        <v>37</v>
      </c>
      <c r="F126">
        <v>63123</v>
      </c>
      <c r="G126">
        <v>279000</v>
      </c>
      <c r="H126">
        <v>4</v>
      </c>
      <c r="I126">
        <v>3</v>
      </c>
      <c r="J126" t="s">
        <v>726</v>
      </c>
      <c r="K126">
        <v>1958</v>
      </c>
      <c r="L126">
        <v>7623</v>
      </c>
      <c r="M126">
        <v>1968</v>
      </c>
      <c r="N126">
        <v>2</v>
      </c>
      <c r="O126" t="s">
        <v>39</v>
      </c>
      <c r="P126">
        <v>3</v>
      </c>
      <c r="Q126" t="s">
        <v>40</v>
      </c>
      <c r="R126" s="3">
        <v>42546</v>
      </c>
      <c r="S126" s="4">
        <v>0.54166666666666663</v>
      </c>
      <c r="T126" s="4">
        <v>0.625</v>
      </c>
      <c r="U126" s="5"/>
      <c r="V126">
        <v>279000</v>
      </c>
      <c r="W126" s="3">
        <v>40700</v>
      </c>
      <c r="X126">
        <v>155500</v>
      </c>
      <c r="Y126" t="s">
        <v>769</v>
      </c>
      <c r="Z126" t="s">
        <v>42</v>
      </c>
      <c r="AA126">
        <v>16042845</v>
      </c>
      <c r="AB126" t="s">
        <v>226</v>
      </c>
      <c r="AC126" t="s">
        <v>44</v>
      </c>
      <c r="AD126" t="s">
        <v>45</v>
      </c>
      <c r="AE126">
        <v>38.558795099999998</v>
      </c>
      <c r="AF126">
        <v>-90.360312300000004</v>
      </c>
      <c r="AG126" t="b">
        <v>0</v>
      </c>
    </row>
    <row r="127" spans="1:33" x14ac:dyDescent="0.15">
      <c r="A127" t="s">
        <v>33</v>
      </c>
      <c r="B127" t="s">
        <v>34</v>
      </c>
      <c r="C127" t="s">
        <v>927</v>
      </c>
      <c r="D127" t="s">
        <v>82</v>
      </c>
      <c r="E127" t="s">
        <v>37</v>
      </c>
      <c r="F127">
        <v>63123</v>
      </c>
      <c r="G127">
        <v>279000</v>
      </c>
      <c r="H127">
        <v>4</v>
      </c>
      <c r="I127">
        <v>3</v>
      </c>
      <c r="J127" t="s">
        <v>765</v>
      </c>
      <c r="K127">
        <v>2200</v>
      </c>
      <c r="L127">
        <v>7841</v>
      </c>
      <c r="M127">
        <v>1991</v>
      </c>
      <c r="N127">
        <v>2</v>
      </c>
      <c r="O127" t="s">
        <v>39</v>
      </c>
      <c r="P127">
        <v>36</v>
      </c>
      <c r="Q127" t="s">
        <v>40</v>
      </c>
      <c r="R127" s="3"/>
      <c r="U127" s="5"/>
      <c r="V127">
        <v>279000</v>
      </c>
      <c r="Y127" t="s">
        <v>928</v>
      </c>
      <c r="Z127" t="s">
        <v>42</v>
      </c>
      <c r="AA127">
        <v>16034057</v>
      </c>
      <c r="AB127" t="s">
        <v>432</v>
      </c>
      <c r="AC127" t="s">
        <v>44</v>
      </c>
      <c r="AD127" t="s">
        <v>45</v>
      </c>
      <c r="AE127">
        <v>38.534134000000002</v>
      </c>
      <c r="AF127">
        <v>-90.335227000000003</v>
      </c>
      <c r="AG127" t="b">
        <v>0</v>
      </c>
    </row>
    <row r="128" spans="1:33" x14ac:dyDescent="0.15">
      <c r="A128" t="s">
        <v>33</v>
      </c>
      <c r="B128" t="s">
        <v>34</v>
      </c>
      <c r="C128" t="s">
        <v>224</v>
      </c>
      <c r="D128" t="s">
        <v>36</v>
      </c>
      <c r="E128" t="s">
        <v>37</v>
      </c>
      <c r="F128">
        <v>63011</v>
      </c>
      <c r="G128">
        <v>635000</v>
      </c>
      <c r="H128">
        <v>2</v>
      </c>
      <c r="I128">
        <v>3</v>
      </c>
      <c r="J128" t="s">
        <v>47</v>
      </c>
      <c r="K128">
        <v>2178</v>
      </c>
      <c r="L128">
        <v>7841</v>
      </c>
      <c r="M128">
        <v>2006</v>
      </c>
      <c r="N128">
        <v>2</v>
      </c>
      <c r="O128" t="s">
        <v>39</v>
      </c>
      <c r="P128">
        <v>57</v>
      </c>
      <c r="Q128" t="s">
        <v>40</v>
      </c>
      <c r="R128" s="3"/>
      <c r="U128" s="5">
        <v>42525</v>
      </c>
      <c r="V128">
        <v>665000</v>
      </c>
      <c r="Y128" t="s">
        <v>225</v>
      </c>
      <c r="Z128" t="s">
        <v>42</v>
      </c>
      <c r="AA128">
        <v>16029174</v>
      </c>
      <c r="AB128" t="s">
        <v>226</v>
      </c>
      <c r="AC128" t="s">
        <v>44</v>
      </c>
      <c r="AD128" t="s">
        <v>45</v>
      </c>
      <c r="AE128">
        <v>38.619936000000003</v>
      </c>
      <c r="AF128">
        <v>-90.522295999999997</v>
      </c>
      <c r="AG128" t="b">
        <v>0</v>
      </c>
    </row>
    <row r="129" spans="1:33" x14ac:dyDescent="0.15">
      <c r="A129" t="s">
        <v>33</v>
      </c>
      <c r="B129" t="s">
        <v>34</v>
      </c>
      <c r="C129" t="s">
        <v>224</v>
      </c>
      <c r="D129" t="s">
        <v>36</v>
      </c>
      <c r="E129" t="s">
        <v>37</v>
      </c>
      <c r="F129">
        <v>63011</v>
      </c>
      <c r="G129">
        <v>635000</v>
      </c>
      <c r="H129">
        <v>2</v>
      </c>
      <c r="I129">
        <v>3</v>
      </c>
      <c r="J129" t="s">
        <v>47</v>
      </c>
      <c r="K129">
        <v>2178</v>
      </c>
      <c r="L129">
        <v>7841</v>
      </c>
      <c r="M129">
        <v>2006</v>
      </c>
      <c r="N129">
        <v>2</v>
      </c>
      <c r="O129" t="s">
        <v>39</v>
      </c>
      <c r="P129">
        <v>57</v>
      </c>
      <c r="Q129" t="s">
        <v>40</v>
      </c>
      <c r="R129" s="3"/>
      <c r="U129" s="5">
        <v>42525</v>
      </c>
      <c r="V129">
        <v>665000</v>
      </c>
      <c r="Y129" t="s">
        <v>225</v>
      </c>
      <c r="Z129" t="s">
        <v>42</v>
      </c>
      <c r="AA129">
        <v>16029174</v>
      </c>
      <c r="AB129" t="s">
        <v>226</v>
      </c>
      <c r="AC129" t="s">
        <v>44</v>
      </c>
      <c r="AD129" t="s">
        <v>45</v>
      </c>
      <c r="AE129">
        <v>38.619936000000003</v>
      </c>
      <c r="AF129">
        <v>-90.522295999999997</v>
      </c>
      <c r="AG129" t="b">
        <v>0</v>
      </c>
    </row>
    <row r="130" spans="1:33" x14ac:dyDescent="0.15">
      <c r="A130" t="s">
        <v>33</v>
      </c>
      <c r="B130" t="s">
        <v>34</v>
      </c>
      <c r="C130" t="s">
        <v>931</v>
      </c>
      <c r="D130" t="s">
        <v>82</v>
      </c>
      <c r="E130" t="s">
        <v>37</v>
      </c>
      <c r="F130">
        <v>63123</v>
      </c>
      <c r="G130">
        <v>214500</v>
      </c>
      <c r="H130">
        <v>3</v>
      </c>
      <c r="I130">
        <v>3</v>
      </c>
      <c r="J130" t="s">
        <v>726</v>
      </c>
      <c r="K130">
        <v>1361</v>
      </c>
      <c r="L130">
        <v>8233</v>
      </c>
      <c r="M130">
        <v>1961</v>
      </c>
      <c r="N130">
        <v>2</v>
      </c>
      <c r="O130" t="s">
        <v>39</v>
      </c>
      <c r="P130">
        <v>37</v>
      </c>
      <c r="Q130" t="s">
        <v>40</v>
      </c>
      <c r="R130" s="3">
        <v>42547</v>
      </c>
      <c r="S130" s="4">
        <v>0.54166666666666663</v>
      </c>
      <c r="T130" s="4">
        <v>0.625</v>
      </c>
      <c r="U130" s="5">
        <v>42543</v>
      </c>
      <c r="V130">
        <v>219900</v>
      </c>
      <c r="Y130" t="s">
        <v>932</v>
      </c>
      <c r="Z130" t="s">
        <v>42</v>
      </c>
      <c r="AA130">
        <v>16034119</v>
      </c>
      <c r="AB130" t="s">
        <v>878</v>
      </c>
      <c r="AC130" t="s">
        <v>44</v>
      </c>
      <c r="AD130" t="s">
        <v>45</v>
      </c>
      <c r="AE130">
        <v>38.543396999999999</v>
      </c>
      <c r="AF130">
        <v>-90.357449000000003</v>
      </c>
      <c r="AG130" t="b">
        <v>0</v>
      </c>
    </row>
    <row r="131" spans="1:33" x14ac:dyDescent="0.15">
      <c r="A131" t="s">
        <v>33</v>
      </c>
      <c r="B131" t="s">
        <v>34</v>
      </c>
      <c r="C131" t="s">
        <v>174</v>
      </c>
      <c r="D131" t="s">
        <v>36</v>
      </c>
      <c r="E131" t="s">
        <v>37</v>
      </c>
      <c r="F131">
        <v>63011</v>
      </c>
      <c r="G131">
        <v>267000</v>
      </c>
      <c r="H131">
        <v>4</v>
      </c>
      <c r="I131">
        <v>3</v>
      </c>
      <c r="J131" t="s">
        <v>38</v>
      </c>
      <c r="K131">
        <v>2098</v>
      </c>
      <c r="L131">
        <v>8276</v>
      </c>
      <c r="M131">
        <v>1993</v>
      </c>
      <c r="N131">
        <v>2</v>
      </c>
      <c r="O131" t="s">
        <v>39</v>
      </c>
      <c r="P131">
        <v>37</v>
      </c>
      <c r="Q131" t="s">
        <v>40</v>
      </c>
      <c r="R131" s="3"/>
      <c r="U131" s="5">
        <v>42543</v>
      </c>
      <c r="V131">
        <v>272000</v>
      </c>
      <c r="W131" s="3">
        <v>41564</v>
      </c>
      <c r="X131">
        <v>245000</v>
      </c>
      <c r="Y131" t="s">
        <v>175</v>
      </c>
      <c r="Z131" t="s">
        <v>42</v>
      </c>
      <c r="AA131">
        <v>16034348</v>
      </c>
      <c r="AB131" t="s">
        <v>49</v>
      </c>
      <c r="AC131" t="s">
        <v>44</v>
      </c>
      <c r="AD131" t="s">
        <v>45</v>
      </c>
      <c r="AE131">
        <v>38.593496999999999</v>
      </c>
      <c r="AF131">
        <v>-90.638659000000004</v>
      </c>
      <c r="AG131" t="b">
        <v>0</v>
      </c>
    </row>
    <row r="132" spans="1:33" x14ac:dyDescent="0.15">
      <c r="A132" t="s">
        <v>33</v>
      </c>
      <c r="B132" t="s">
        <v>34</v>
      </c>
      <c r="C132" t="s">
        <v>337</v>
      </c>
      <c r="D132" t="s">
        <v>66</v>
      </c>
      <c r="E132" t="s">
        <v>37</v>
      </c>
      <c r="F132">
        <v>63017</v>
      </c>
      <c r="G132">
        <v>329900</v>
      </c>
      <c r="H132">
        <v>4</v>
      </c>
      <c r="I132">
        <v>3</v>
      </c>
      <c r="J132" t="s">
        <v>57</v>
      </c>
      <c r="K132">
        <v>1908</v>
      </c>
      <c r="L132">
        <v>8494</v>
      </c>
      <c r="M132">
        <v>1975</v>
      </c>
      <c r="N132">
        <v>2</v>
      </c>
      <c r="O132" t="s">
        <v>39</v>
      </c>
      <c r="P132">
        <v>3</v>
      </c>
      <c r="Q132" t="s">
        <v>40</v>
      </c>
      <c r="R132" s="3"/>
      <c r="U132" s="5"/>
      <c r="V132">
        <v>329900</v>
      </c>
      <c r="Y132" t="s">
        <v>338</v>
      </c>
      <c r="Z132" t="s">
        <v>42</v>
      </c>
      <c r="AA132">
        <v>16043992</v>
      </c>
      <c r="AB132" t="s">
        <v>339</v>
      </c>
      <c r="AC132" t="s">
        <v>44</v>
      </c>
      <c r="AD132" t="s">
        <v>45</v>
      </c>
      <c r="AE132">
        <v>38.618318000000002</v>
      </c>
      <c r="AF132">
        <v>-90.574866</v>
      </c>
      <c r="AG132" t="b">
        <v>0</v>
      </c>
    </row>
    <row r="133" spans="1:33" x14ac:dyDescent="0.15">
      <c r="A133" t="s">
        <v>33</v>
      </c>
      <c r="B133" t="s">
        <v>34</v>
      </c>
      <c r="C133" t="s">
        <v>227</v>
      </c>
      <c r="D133" t="s">
        <v>228</v>
      </c>
      <c r="E133" t="s">
        <v>37</v>
      </c>
      <c r="F133">
        <v>63011</v>
      </c>
      <c r="G133">
        <v>256780</v>
      </c>
      <c r="H133">
        <v>3</v>
      </c>
      <c r="I133">
        <v>3</v>
      </c>
      <c r="J133" t="s">
        <v>47</v>
      </c>
      <c r="K133">
        <v>1872</v>
      </c>
      <c r="L133">
        <v>9148</v>
      </c>
      <c r="M133">
        <v>1970</v>
      </c>
      <c r="N133">
        <v>2</v>
      </c>
      <c r="O133" t="s">
        <v>39</v>
      </c>
      <c r="P133">
        <v>58</v>
      </c>
      <c r="Q133" t="s">
        <v>40</v>
      </c>
      <c r="R133" s="3"/>
      <c r="U133" s="5">
        <v>42541</v>
      </c>
      <c r="V133">
        <v>267800</v>
      </c>
      <c r="Y133" t="s">
        <v>229</v>
      </c>
      <c r="Z133" t="s">
        <v>42</v>
      </c>
      <c r="AA133">
        <v>16028749</v>
      </c>
      <c r="AB133" t="s">
        <v>230</v>
      </c>
      <c r="AC133" t="s">
        <v>44</v>
      </c>
      <c r="AD133" t="s">
        <v>45</v>
      </c>
      <c r="AE133">
        <v>38.612043999999997</v>
      </c>
      <c r="AF133">
        <v>-90.502865999999997</v>
      </c>
      <c r="AG133" t="b">
        <v>0</v>
      </c>
    </row>
    <row r="134" spans="1:33" x14ac:dyDescent="0.15">
      <c r="A134" t="s">
        <v>33</v>
      </c>
      <c r="B134" t="s">
        <v>34</v>
      </c>
      <c r="C134" t="s">
        <v>181</v>
      </c>
      <c r="D134" t="s">
        <v>36</v>
      </c>
      <c r="E134" t="s">
        <v>37</v>
      </c>
      <c r="F134">
        <v>63011</v>
      </c>
      <c r="G134">
        <v>272000</v>
      </c>
      <c r="H134">
        <v>4</v>
      </c>
      <c r="I134">
        <v>3</v>
      </c>
      <c r="J134" t="s">
        <v>38</v>
      </c>
      <c r="K134">
        <v>1832</v>
      </c>
      <c r="L134">
        <v>9148</v>
      </c>
      <c r="M134">
        <v>1984</v>
      </c>
      <c r="N134">
        <v>2</v>
      </c>
      <c r="O134" t="s">
        <v>39</v>
      </c>
      <c r="P134">
        <v>39</v>
      </c>
      <c r="Q134" t="s">
        <v>40</v>
      </c>
      <c r="R134" s="3"/>
      <c r="U134" s="5"/>
      <c r="V134">
        <v>272000</v>
      </c>
      <c r="Y134" t="s">
        <v>182</v>
      </c>
      <c r="Z134" t="s">
        <v>42</v>
      </c>
      <c r="AA134">
        <v>16032760</v>
      </c>
      <c r="AB134" t="s">
        <v>49</v>
      </c>
      <c r="AC134" t="s">
        <v>44</v>
      </c>
      <c r="AD134" t="s">
        <v>45</v>
      </c>
      <c r="AE134">
        <v>38.588937999999999</v>
      </c>
      <c r="AF134">
        <v>-90.624557899999999</v>
      </c>
      <c r="AG134" t="b">
        <v>0</v>
      </c>
    </row>
    <row r="135" spans="1:33" x14ac:dyDescent="0.15">
      <c r="A135" t="s">
        <v>33</v>
      </c>
      <c r="B135" t="s">
        <v>34</v>
      </c>
      <c r="C135" t="s">
        <v>216</v>
      </c>
      <c r="D135" t="s">
        <v>36</v>
      </c>
      <c r="E135" t="s">
        <v>37</v>
      </c>
      <c r="F135">
        <v>63011</v>
      </c>
      <c r="G135">
        <v>254900</v>
      </c>
      <c r="H135">
        <v>4</v>
      </c>
      <c r="I135">
        <v>3</v>
      </c>
      <c r="J135" t="s">
        <v>38</v>
      </c>
      <c r="K135">
        <v>1536</v>
      </c>
      <c r="L135">
        <v>9148</v>
      </c>
      <c r="M135">
        <v>1985</v>
      </c>
      <c r="N135">
        <v>2</v>
      </c>
      <c r="O135" t="s">
        <v>39</v>
      </c>
      <c r="P135">
        <v>52</v>
      </c>
      <c r="Q135" t="s">
        <v>40</v>
      </c>
      <c r="R135" s="3">
        <v>42547</v>
      </c>
      <c r="S135" s="4">
        <v>0.54166666666666663</v>
      </c>
      <c r="T135" s="4">
        <v>0.625</v>
      </c>
      <c r="U135" s="5">
        <v>42541</v>
      </c>
      <c r="V135">
        <v>259000</v>
      </c>
      <c r="Y135" t="s">
        <v>217</v>
      </c>
      <c r="Z135" t="s">
        <v>42</v>
      </c>
      <c r="AA135">
        <v>16030221</v>
      </c>
      <c r="AB135" t="s">
        <v>52</v>
      </c>
      <c r="AC135" t="s">
        <v>44</v>
      </c>
      <c r="AD135" t="s">
        <v>45</v>
      </c>
      <c r="AE135">
        <v>38.588898999999998</v>
      </c>
      <c r="AF135">
        <v>-90.625714000000002</v>
      </c>
      <c r="AG135" t="b">
        <v>0</v>
      </c>
    </row>
    <row r="136" spans="1:33" x14ac:dyDescent="0.15">
      <c r="A136" t="s">
        <v>33</v>
      </c>
      <c r="B136" t="s">
        <v>34</v>
      </c>
      <c r="C136" t="s">
        <v>256</v>
      </c>
      <c r="D136" t="s">
        <v>36</v>
      </c>
      <c r="E136" t="s">
        <v>37</v>
      </c>
      <c r="F136">
        <v>63011</v>
      </c>
      <c r="G136">
        <v>283300</v>
      </c>
      <c r="H136">
        <v>4</v>
      </c>
      <c r="I136">
        <v>3</v>
      </c>
      <c r="J136" t="s">
        <v>38</v>
      </c>
      <c r="K136">
        <v>2142</v>
      </c>
      <c r="L136">
        <v>9583</v>
      </c>
      <c r="M136">
        <v>1986</v>
      </c>
      <c r="N136">
        <v>2</v>
      </c>
      <c r="O136" t="s">
        <v>39</v>
      </c>
      <c r="P136">
        <v>106</v>
      </c>
      <c r="Q136" t="s">
        <v>40</v>
      </c>
      <c r="R136" s="3"/>
      <c r="U136" s="5">
        <v>42516</v>
      </c>
      <c r="V136">
        <v>284900</v>
      </c>
      <c r="Y136" t="s">
        <v>257</v>
      </c>
      <c r="Z136" t="s">
        <v>42</v>
      </c>
      <c r="AA136">
        <v>16014771</v>
      </c>
      <c r="AB136" t="s">
        <v>226</v>
      </c>
      <c r="AC136" t="s">
        <v>44</v>
      </c>
      <c r="AD136" t="s">
        <v>45</v>
      </c>
      <c r="AE136">
        <v>38.591214999999998</v>
      </c>
      <c r="AF136">
        <v>-90.622693999999996</v>
      </c>
      <c r="AG136" t="b">
        <v>0</v>
      </c>
    </row>
    <row r="137" spans="1:33" x14ac:dyDescent="0.15">
      <c r="A137" t="s">
        <v>33</v>
      </c>
      <c r="B137" t="s">
        <v>34</v>
      </c>
      <c r="C137" t="s">
        <v>378</v>
      </c>
      <c r="D137" t="s">
        <v>66</v>
      </c>
      <c r="E137" t="s">
        <v>37</v>
      </c>
      <c r="F137">
        <v>63017</v>
      </c>
      <c r="G137">
        <v>225000</v>
      </c>
      <c r="H137">
        <v>3</v>
      </c>
      <c r="I137">
        <v>3</v>
      </c>
      <c r="J137" t="s">
        <v>309</v>
      </c>
      <c r="K137">
        <v>1338</v>
      </c>
      <c r="L137">
        <v>10019</v>
      </c>
      <c r="M137">
        <v>1967</v>
      </c>
      <c r="N137">
        <v>2</v>
      </c>
      <c r="O137" t="s">
        <v>39</v>
      </c>
      <c r="P137">
        <v>11</v>
      </c>
      <c r="Q137" t="s">
        <v>40</v>
      </c>
      <c r="R137" s="3"/>
      <c r="U137" s="5"/>
      <c r="V137">
        <v>225000</v>
      </c>
      <c r="Y137" t="s">
        <v>379</v>
      </c>
      <c r="Z137" t="s">
        <v>42</v>
      </c>
      <c r="AA137">
        <v>16041880</v>
      </c>
      <c r="AB137" t="s">
        <v>49</v>
      </c>
      <c r="AC137" t="s">
        <v>44</v>
      </c>
      <c r="AD137" t="s">
        <v>45</v>
      </c>
      <c r="AE137">
        <v>38.658289000000003</v>
      </c>
      <c r="AF137">
        <v>-90.549767000000003</v>
      </c>
      <c r="AG137" t="b">
        <v>0</v>
      </c>
    </row>
    <row r="138" spans="1:33" x14ac:dyDescent="0.15">
      <c r="A138" t="s">
        <v>33</v>
      </c>
      <c r="B138" t="s">
        <v>34</v>
      </c>
      <c r="C138" t="s">
        <v>380</v>
      </c>
      <c r="D138" t="s">
        <v>66</v>
      </c>
      <c r="E138" t="s">
        <v>37</v>
      </c>
      <c r="F138">
        <v>63017</v>
      </c>
      <c r="G138">
        <v>379900</v>
      </c>
      <c r="H138">
        <v>4</v>
      </c>
      <c r="I138">
        <v>3</v>
      </c>
      <c r="J138" t="s">
        <v>47</v>
      </c>
      <c r="K138">
        <v>2673</v>
      </c>
      <c r="L138">
        <v>10149</v>
      </c>
      <c r="M138">
        <v>1978</v>
      </c>
      <c r="N138">
        <v>2</v>
      </c>
      <c r="O138" t="s">
        <v>39</v>
      </c>
      <c r="P138">
        <v>11</v>
      </c>
      <c r="Q138" t="s">
        <v>40</v>
      </c>
      <c r="R138" s="3"/>
      <c r="U138" s="5"/>
      <c r="V138">
        <v>379900</v>
      </c>
      <c r="W138" s="3">
        <v>41487</v>
      </c>
      <c r="X138">
        <v>334000</v>
      </c>
      <c r="Y138" t="s">
        <v>381</v>
      </c>
      <c r="Z138" t="s">
        <v>42</v>
      </c>
      <c r="AA138">
        <v>16041658</v>
      </c>
      <c r="AB138" t="s">
        <v>382</v>
      </c>
      <c r="AC138" t="s">
        <v>44</v>
      </c>
      <c r="AD138" t="s">
        <v>45</v>
      </c>
      <c r="AE138">
        <v>38.637479900000002</v>
      </c>
      <c r="AF138">
        <v>-90.542952</v>
      </c>
      <c r="AG138" t="b">
        <v>0</v>
      </c>
    </row>
    <row r="139" spans="1:33" x14ac:dyDescent="0.15">
      <c r="A139" t="s">
        <v>33</v>
      </c>
      <c r="B139" t="s">
        <v>34</v>
      </c>
      <c r="C139" t="s">
        <v>647</v>
      </c>
      <c r="D139" t="s">
        <v>66</v>
      </c>
      <c r="E139" t="s">
        <v>37</v>
      </c>
      <c r="F139">
        <v>63017</v>
      </c>
      <c r="G139">
        <v>322000</v>
      </c>
      <c r="H139">
        <v>4</v>
      </c>
      <c r="I139">
        <v>3</v>
      </c>
      <c r="J139" t="s">
        <v>309</v>
      </c>
      <c r="K139">
        <v>2736</v>
      </c>
      <c r="L139">
        <v>10411</v>
      </c>
      <c r="M139">
        <v>1979</v>
      </c>
      <c r="N139">
        <v>2</v>
      </c>
      <c r="O139" t="s">
        <v>39</v>
      </c>
      <c r="P139">
        <v>163</v>
      </c>
      <c r="Q139" t="s">
        <v>40</v>
      </c>
      <c r="R139" s="3"/>
      <c r="U139" s="5">
        <v>42537</v>
      </c>
      <c r="V139">
        <v>339000</v>
      </c>
      <c r="Y139" t="s">
        <v>648</v>
      </c>
      <c r="Z139" t="s">
        <v>42</v>
      </c>
      <c r="AA139">
        <v>16001802</v>
      </c>
      <c r="AB139" t="s">
        <v>68</v>
      </c>
      <c r="AC139" t="s">
        <v>44</v>
      </c>
      <c r="AD139" t="s">
        <v>45</v>
      </c>
      <c r="AE139">
        <v>38.657412000000001</v>
      </c>
      <c r="AF139">
        <v>-90.518551000000002</v>
      </c>
      <c r="AG139" t="b">
        <v>0</v>
      </c>
    </row>
    <row r="140" spans="1:33" x14ac:dyDescent="0.15">
      <c r="A140" t="s">
        <v>33</v>
      </c>
      <c r="B140" t="s">
        <v>34</v>
      </c>
      <c r="C140" t="s">
        <v>103</v>
      </c>
      <c r="D140" t="s">
        <v>36</v>
      </c>
      <c r="E140" t="s">
        <v>37</v>
      </c>
      <c r="F140">
        <v>63011</v>
      </c>
      <c r="G140">
        <v>339900</v>
      </c>
      <c r="H140">
        <v>5</v>
      </c>
      <c r="I140">
        <v>3</v>
      </c>
      <c r="J140" t="s">
        <v>47</v>
      </c>
      <c r="K140">
        <v>2261</v>
      </c>
      <c r="L140">
        <v>10716</v>
      </c>
      <c r="M140">
        <v>1970</v>
      </c>
      <c r="N140">
        <v>2</v>
      </c>
      <c r="O140" t="s">
        <v>39</v>
      </c>
      <c r="P140">
        <v>11</v>
      </c>
      <c r="Q140" t="s">
        <v>40</v>
      </c>
      <c r="R140" s="3"/>
      <c r="U140" s="5"/>
      <c r="V140">
        <v>339900</v>
      </c>
      <c r="Y140" t="s">
        <v>104</v>
      </c>
      <c r="Z140" t="s">
        <v>42</v>
      </c>
      <c r="AA140">
        <v>16041765</v>
      </c>
      <c r="AB140" t="s">
        <v>49</v>
      </c>
      <c r="AC140" t="s">
        <v>44</v>
      </c>
      <c r="AD140" t="s">
        <v>45</v>
      </c>
      <c r="AE140">
        <v>38.613880999999999</v>
      </c>
      <c r="AF140">
        <v>-90.507288000000003</v>
      </c>
      <c r="AG140" t="b">
        <v>0</v>
      </c>
    </row>
    <row r="141" spans="1:33" x14ac:dyDescent="0.15">
      <c r="A141" t="s">
        <v>33</v>
      </c>
      <c r="B141" t="s">
        <v>34</v>
      </c>
      <c r="C141" t="s">
        <v>572</v>
      </c>
      <c r="D141" t="s">
        <v>66</v>
      </c>
      <c r="E141" t="s">
        <v>37</v>
      </c>
      <c r="F141">
        <v>63017</v>
      </c>
      <c r="G141">
        <v>295000</v>
      </c>
      <c r="H141">
        <v>3</v>
      </c>
      <c r="I141">
        <v>3</v>
      </c>
      <c r="J141" t="s">
        <v>47</v>
      </c>
      <c r="K141">
        <v>1932</v>
      </c>
      <c r="L141">
        <v>10759</v>
      </c>
      <c r="M141">
        <v>1977</v>
      </c>
      <c r="N141">
        <v>2</v>
      </c>
      <c r="O141" t="s">
        <v>39</v>
      </c>
      <c r="P141">
        <v>76</v>
      </c>
      <c r="Q141" t="s">
        <v>40</v>
      </c>
      <c r="R141" s="3">
        <v>42547</v>
      </c>
      <c r="S141" s="4">
        <v>0.54166666666666663</v>
      </c>
      <c r="T141" s="4">
        <v>0.625</v>
      </c>
      <c r="U141" s="5">
        <v>42523</v>
      </c>
      <c r="V141">
        <v>295000</v>
      </c>
      <c r="Y141" t="s">
        <v>573</v>
      </c>
      <c r="Z141" t="s">
        <v>42</v>
      </c>
      <c r="AA141">
        <v>16023167</v>
      </c>
      <c r="AB141" t="s">
        <v>68</v>
      </c>
      <c r="AC141" t="s">
        <v>44</v>
      </c>
      <c r="AD141" t="s">
        <v>45</v>
      </c>
      <c r="AE141">
        <v>38.637081000000002</v>
      </c>
      <c r="AF141">
        <v>-90.545730000000006</v>
      </c>
      <c r="AG141" t="b">
        <v>0</v>
      </c>
    </row>
    <row r="142" spans="1:33" x14ac:dyDescent="0.15">
      <c r="A142" t="s">
        <v>33</v>
      </c>
      <c r="B142" t="s">
        <v>34</v>
      </c>
      <c r="C142" t="s">
        <v>453</v>
      </c>
      <c r="D142" t="s">
        <v>66</v>
      </c>
      <c r="E142" t="s">
        <v>37</v>
      </c>
      <c r="F142">
        <v>63017</v>
      </c>
      <c r="G142">
        <v>314900</v>
      </c>
      <c r="H142">
        <v>4</v>
      </c>
      <c r="I142">
        <v>3</v>
      </c>
      <c r="J142" t="s">
        <v>309</v>
      </c>
      <c r="K142">
        <v>2196</v>
      </c>
      <c r="L142">
        <v>10890</v>
      </c>
      <c r="M142">
        <v>1972</v>
      </c>
      <c r="N142">
        <v>2</v>
      </c>
      <c r="O142" t="s">
        <v>39</v>
      </c>
      <c r="P142">
        <v>31</v>
      </c>
      <c r="Q142" t="s">
        <v>40</v>
      </c>
      <c r="R142" s="3"/>
      <c r="U142" s="5"/>
      <c r="V142">
        <v>314900</v>
      </c>
      <c r="Y142" t="s">
        <v>454</v>
      </c>
      <c r="Z142" t="s">
        <v>42</v>
      </c>
      <c r="AA142">
        <v>16036077</v>
      </c>
      <c r="AB142" t="s">
        <v>323</v>
      </c>
      <c r="AC142" t="s">
        <v>44</v>
      </c>
      <c r="AD142" t="s">
        <v>45</v>
      </c>
      <c r="AE142">
        <v>38.639671</v>
      </c>
      <c r="AF142">
        <v>-90.559482000000003</v>
      </c>
      <c r="AG142" t="b">
        <v>0</v>
      </c>
    </row>
    <row r="143" spans="1:33" x14ac:dyDescent="0.15">
      <c r="A143" t="s">
        <v>33</v>
      </c>
      <c r="B143" t="s">
        <v>34</v>
      </c>
      <c r="C143" t="s">
        <v>430</v>
      </c>
      <c r="D143" t="s">
        <v>66</v>
      </c>
      <c r="E143" t="s">
        <v>37</v>
      </c>
      <c r="F143">
        <v>63017</v>
      </c>
      <c r="G143">
        <v>349900</v>
      </c>
      <c r="H143">
        <v>4</v>
      </c>
      <c r="I143">
        <v>3</v>
      </c>
      <c r="J143" t="s">
        <v>309</v>
      </c>
      <c r="K143">
        <v>2250</v>
      </c>
      <c r="L143">
        <v>10890</v>
      </c>
      <c r="M143">
        <v>1984</v>
      </c>
      <c r="N143">
        <v>2</v>
      </c>
      <c r="O143" t="s">
        <v>39</v>
      </c>
      <c r="P143">
        <v>23</v>
      </c>
      <c r="Q143" t="s">
        <v>40</v>
      </c>
      <c r="R143" s="3">
        <v>42547</v>
      </c>
      <c r="S143" s="4">
        <v>0.54166666666666663</v>
      </c>
      <c r="T143" s="4">
        <v>0.625</v>
      </c>
      <c r="U143" s="5">
        <v>42544</v>
      </c>
      <c r="V143">
        <v>359900</v>
      </c>
      <c r="Y143" t="s">
        <v>431</v>
      </c>
      <c r="Z143" t="s">
        <v>42</v>
      </c>
      <c r="AA143">
        <v>16034524</v>
      </c>
      <c r="AB143" t="s">
        <v>432</v>
      </c>
      <c r="AC143" t="s">
        <v>44</v>
      </c>
      <c r="AD143" t="s">
        <v>45</v>
      </c>
      <c r="AE143">
        <v>38.657395999999999</v>
      </c>
      <c r="AF143">
        <v>-90.529458000000005</v>
      </c>
      <c r="AG143" t="b">
        <v>0</v>
      </c>
    </row>
    <row r="144" spans="1:33" x14ac:dyDescent="0.15">
      <c r="A144" t="s">
        <v>33</v>
      </c>
      <c r="B144" t="s">
        <v>34</v>
      </c>
      <c r="C144" t="s">
        <v>427</v>
      </c>
      <c r="D144" t="s">
        <v>66</v>
      </c>
      <c r="E144" t="s">
        <v>37</v>
      </c>
      <c r="F144">
        <v>63017</v>
      </c>
      <c r="G144">
        <v>349900</v>
      </c>
      <c r="H144">
        <v>4</v>
      </c>
      <c r="I144">
        <v>3</v>
      </c>
      <c r="J144" t="s">
        <v>47</v>
      </c>
      <c r="K144">
        <v>2365</v>
      </c>
      <c r="L144">
        <v>10890</v>
      </c>
      <c r="M144">
        <v>1995</v>
      </c>
      <c r="N144">
        <v>2</v>
      </c>
      <c r="O144" t="s">
        <v>39</v>
      </c>
      <c r="P144">
        <v>23</v>
      </c>
      <c r="Q144" t="s">
        <v>40</v>
      </c>
      <c r="R144" s="3"/>
      <c r="U144" s="5"/>
      <c r="V144">
        <v>349900</v>
      </c>
      <c r="Y144" t="s">
        <v>428</v>
      </c>
      <c r="Z144" t="s">
        <v>42</v>
      </c>
      <c r="AA144">
        <v>16038683</v>
      </c>
      <c r="AB144" t="s">
        <v>429</v>
      </c>
      <c r="AC144" t="s">
        <v>44</v>
      </c>
      <c r="AD144" t="s">
        <v>45</v>
      </c>
      <c r="AE144">
        <v>38.621957000000002</v>
      </c>
      <c r="AF144">
        <v>-90.536890999999997</v>
      </c>
      <c r="AG144" t="b">
        <v>0</v>
      </c>
    </row>
    <row r="145" spans="1:33" x14ac:dyDescent="0.15">
      <c r="A145" t="s">
        <v>33</v>
      </c>
      <c r="B145" t="s">
        <v>34</v>
      </c>
      <c r="C145" t="s">
        <v>143</v>
      </c>
      <c r="D145" t="s">
        <v>36</v>
      </c>
      <c r="E145" t="s">
        <v>37</v>
      </c>
      <c r="F145">
        <v>63011</v>
      </c>
      <c r="G145">
        <v>339000</v>
      </c>
      <c r="H145">
        <v>0</v>
      </c>
      <c r="I145">
        <v>3</v>
      </c>
      <c r="J145" t="s">
        <v>47</v>
      </c>
      <c r="K145">
        <v>2339</v>
      </c>
      <c r="L145">
        <v>11151</v>
      </c>
      <c r="M145">
        <v>1969</v>
      </c>
      <c r="N145">
        <v>2</v>
      </c>
      <c r="O145" t="s">
        <v>39</v>
      </c>
      <c r="P145">
        <v>19</v>
      </c>
      <c r="Q145" t="s">
        <v>40</v>
      </c>
      <c r="R145" s="3">
        <v>42547</v>
      </c>
      <c r="S145" s="4">
        <v>0.54166666666666663</v>
      </c>
      <c r="T145" s="4">
        <v>0.625</v>
      </c>
      <c r="U145" s="5">
        <v>42545</v>
      </c>
      <c r="V145">
        <v>349000</v>
      </c>
      <c r="Y145" t="s">
        <v>144</v>
      </c>
      <c r="Z145" t="s">
        <v>42</v>
      </c>
      <c r="AA145">
        <v>16039523</v>
      </c>
      <c r="AB145" t="s">
        <v>145</v>
      </c>
      <c r="AC145" t="s">
        <v>44</v>
      </c>
      <c r="AD145" t="s">
        <v>45</v>
      </c>
      <c r="AE145">
        <v>38.613078000000002</v>
      </c>
      <c r="AF145">
        <v>-90.510048999999995</v>
      </c>
      <c r="AG145" t="b">
        <v>0</v>
      </c>
    </row>
    <row r="146" spans="1:33" x14ac:dyDescent="0.15">
      <c r="A146" t="s">
        <v>33</v>
      </c>
      <c r="B146" t="s">
        <v>34</v>
      </c>
      <c r="C146" t="s">
        <v>146</v>
      </c>
      <c r="D146" t="s">
        <v>75</v>
      </c>
      <c r="E146" t="s">
        <v>37</v>
      </c>
      <c r="F146">
        <v>63011</v>
      </c>
      <c r="G146">
        <v>284900</v>
      </c>
      <c r="H146">
        <v>4</v>
      </c>
      <c r="I146">
        <v>3</v>
      </c>
      <c r="J146" t="s">
        <v>38</v>
      </c>
      <c r="K146">
        <v>1987</v>
      </c>
      <c r="L146">
        <v>11195</v>
      </c>
      <c r="M146">
        <v>1981</v>
      </c>
      <c r="N146">
        <v>2</v>
      </c>
      <c r="O146" t="s">
        <v>39</v>
      </c>
      <c r="P146">
        <v>19</v>
      </c>
      <c r="Q146" t="s">
        <v>40</v>
      </c>
      <c r="R146" s="3"/>
      <c r="U146" s="5"/>
      <c r="V146">
        <v>284900</v>
      </c>
      <c r="W146" s="3">
        <v>39469</v>
      </c>
      <c r="X146">
        <v>161780</v>
      </c>
      <c r="Y146" t="s">
        <v>147</v>
      </c>
      <c r="Z146" t="s">
        <v>42</v>
      </c>
      <c r="AA146">
        <v>16039276</v>
      </c>
      <c r="AB146" t="s">
        <v>49</v>
      </c>
      <c r="AC146" t="s">
        <v>44</v>
      </c>
      <c r="AD146" t="s">
        <v>45</v>
      </c>
      <c r="AE146">
        <v>38.585107000000001</v>
      </c>
      <c r="AF146">
        <v>-90.624645999999998</v>
      </c>
      <c r="AG146" t="b">
        <v>0</v>
      </c>
    </row>
    <row r="147" spans="1:33" x14ac:dyDescent="0.15">
      <c r="A147" t="s">
        <v>33</v>
      </c>
      <c r="B147" t="s">
        <v>34</v>
      </c>
      <c r="C147" t="s">
        <v>346</v>
      </c>
      <c r="D147" t="s">
        <v>66</v>
      </c>
      <c r="E147" t="s">
        <v>37</v>
      </c>
      <c r="F147">
        <v>63017</v>
      </c>
      <c r="G147">
        <v>394444</v>
      </c>
      <c r="H147">
        <v>4</v>
      </c>
      <c r="I147">
        <v>3</v>
      </c>
      <c r="J147" t="s">
        <v>57</v>
      </c>
      <c r="K147">
        <v>2042</v>
      </c>
      <c r="L147">
        <v>11238</v>
      </c>
      <c r="M147">
        <v>1975</v>
      </c>
      <c r="N147">
        <v>2</v>
      </c>
      <c r="O147" t="s">
        <v>39</v>
      </c>
      <c r="P147">
        <v>8</v>
      </c>
      <c r="Q147" t="s">
        <v>40</v>
      </c>
      <c r="R147" s="3"/>
      <c r="U147" s="5"/>
      <c r="V147">
        <v>394444</v>
      </c>
      <c r="Y147" t="s">
        <v>347</v>
      </c>
      <c r="Z147" t="s">
        <v>42</v>
      </c>
      <c r="AA147">
        <v>16042896</v>
      </c>
      <c r="AB147" t="s">
        <v>64</v>
      </c>
      <c r="AC147" t="s">
        <v>44</v>
      </c>
      <c r="AD147" t="s">
        <v>45</v>
      </c>
      <c r="AE147">
        <v>38.628535900000003</v>
      </c>
      <c r="AF147">
        <v>-90.574613999999997</v>
      </c>
      <c r="AG147" t="b">
        <v>0</v>
      </c>
    </row>
    <row r="148" spans="1:33" x14ac:dyDescent="0.15">
      <c r="A148" t="s">
        <v>33</v>
      </c>
      <c r="B148" t="s">
        <v>34</v>
      </c>
      <c r="C148" t="s">
        <v>565</v>
      </c>
      <c r="D148" t="s">
        <v>66</v>
      </c>
      <c r="E148" t="s">
        <v>37</v>
      </c>
      <c r="F148">
        <v>63017</v>
      </c>
      <c r="G148">
        <v>299900</v>
      </c>
      <c r="H148">
        <v>3</v>
      </c>
      <c r="I148">
        <v>3</v>
      </c>
      <c r="J148" t="s">
        <v>309</v>
      </c>
      <c r="K148">
        <v>1836</v>
      </c>
      <c r="L148">
        <v>11282</v>
      </c>
      <c r="M148">
        <v>1976</v>
      </c>
      <c r="N148">
        <v>2</v>
      </c>
      <c r="O148" t="s">
        <v>39</v>
      </c>
      <c r="P148">
        <v>72</v>
      </c>
      <c r="Q148" t="s">
        <v>40</v>
      </c>
      <c r="R148" s="3">
        <v>42547</v>
      </c>
      <c r="S148" s="4">
        <v>0.54166666666666663</v>
      </c>
      <c r="T148" s="4">
        <v>0.625</v>
      </c>
      <c r="U148" s="5">
        <v>42514</v>
      </c>
      <c r="V148">
        <v>329900</v>
      </c>
      <c r="Y148" t="s">
        <v>566</v>
      </c>
      <c r="Z148" t="s">
        <v>42</v>
      </c>
      <c r="AA148">
        <v>16021715</v>
      </c>
      <c r="AB148" t="s">
        <v>84</v>
      </c>
      <c r="AC148" t="s">
        <v>44</v>
      </c>
      <c r="AD148" t="s">
        <v>45</v>
      </c>
      <c r="AE148">
        <v>38.637667999999998</v>
      </c>
      <c r="AF148">
        <v>-90.556465000000003</v>
      </c>
      <c r="AG148" t="b">
        <v>0</v>
      </c>
    </row>
    <row r="149" spans="1:33" x14ac:dyDescent="0.15">
      <c r="A149" t="s">
        <v>33</v>
      </c>
      <c r="B149" t="s">
        <v>34</v>
      </c>
      <c r="C149" t="s">
        <v>396</v>
      </c>
      <c r="D149" t="s">
        <v>66</v>
      </c>
      <c r="E149" t="s">
        <v>37</v>
      </c>
      <c r="F149">
        <v>63017</v>
      </c>
      <c r="G149">
        <v>345000</v>
      </c>
      <c r="H149">
        <v>3</v>
      </c>
      <c r="I149">
        <v>3</v>
      </c>
      <c r="J149" t="s">
        <v>57</v>
      </c>
      <c r="K149">
        <v>2618</v>
      </c>
      <c r="L149">
        <v>11326</v>
      </c>
      <c r="M149">
        <v>1985</v>
      </c>
      <c r="N149">
        <v>2</v>
      </c>
      <c r="O149" t="s">
        <v>39</v>
      </c>
      <c r="P149">
        <v>16</v>
      </c>
      <c r="Q149" t="s">
        <v>40</v>
      </c>
      <c r="R149" s="3"/>
      <c r="U149" s="5"/>
      <c r="V149">
        <v>345000</v>
      </c>
      <c r="Y149" t="s">
        <v>397</v>
      </c>
      <c r="Z149" t="s">
        <v>42</v>
      </c>
      <c r="AA149">
        <v>16040301</v>
      </c>
      <c r="AB149" t="s">
        <v>49</v>
      </c>
      <c r="AC149" t="s">
        <v>44</v>
      </c>
      <c r="AD149" t="s">
        <v>45</v>
      </c>
      <c r="AE149">
        <v>38.618276000000002</v>
      </c>
      <c r="AF149">
        <v>-90.578964999999997</v>
      </c>
      <c r="AG149" t="b">
        <v>0</v>
      </c>
    </row>
    <row r="150" spans="1:33" x14ac:dyDescent="0.15">
      <c r="A150" t="s">
        <v>33</v>
      </c>
      <c r="B150" t="s">
        <v>34</v>
      </c>
      <c r="C150" t="s">
        <v>35</v>
      </c>
      <c r="D150" t="s">
        <v>36</v>
      </c>
      <c r="E150" t="s">
        <v>37</v>
      </c>
      <c r="F150">
        <v>63011</v>
      </c>
      <c r="G150">
        <v>274900</v>
      </c>
      <c r="H150">
        <v>4</v>
      </c>
      <c r="I150">
        <v>3</v>
      </c>
      <c r="J150" t="s">
        <v>38</v>
      </c>
      <c r="K150">
        <v>2534</v>
      </c>
      <c r="L150">
        <v>12502</v>
      </c>
      <c r="M150">
        <v>1979</v>
      </c>
      <c r="N150">
        <v>2</v>
      </c>
      <c r="O150" t="s">
        <v>39</v>
      </c>
      <c r="P150">
        <v>1</v>
      </c>
      <c r="Q150" t="s">
        <v>40</v>
      </c>
      <c r="R150" s="3"/>
      <c r="U150" s="5"/>
      <c r="V150">
        <v>274900</v>
      </c>
      <c r="W150" s="3">
        <v>40521</v>
      </c>
      <c r="X150">
        <v>190000</v>
      </c>
      <c r="Y150" t="s">
        <v>41</v>
      </c>
      <c r="Z150" t="s">
        <v>42</v>
      </c>
      <c r="AA150">
        <v>16039735</v>
      </c>
      <c r="AB150" t="s">
        <v>43</v>
      </c>
      <c r="AC150" t="s">
        <v>44</v>
      </c>
      <c r="AD150" t="s">
        <v>45</v>
      </c>
      <c r="AE150">
        <v>38.587496999999999</v>
      </c>
      <c r="AF150">
        <v>-90.615030000000004</v>
      </c>
      <c r="AG150" t="b">
        <v>0</v>
      </c>
    </row>
    <row r="151" spans="1:33" x14ac:dyDescent="0.15">
      <c r="A151" t="s">
        <v>33</v>
      </c>
      <c r="B151" t="s">
        <v>34</v>
      </c>
      <c r="C151" t="s">
        <v>296</v>
      </c>
      <c r="D151" t="s">
        <v>36</v>
      </c>
      <c r="E151" t="s">
        <v>37</v>
      </c>
      <c r="F151">
        <v>63011</v>
      </c>
      <c r="G151">
        <v>279900</v>
      </c>
      <c r="H151">
        <v>5</v>
      </c>
      <c r="I151">
        <v>3</v>
      </c>
      <c r="J151" t="s">
        <v>47</v>
      </c>
      <c r="K151">
        <v>2466</v>
      </c>
      <c r="L151">
        <v>12545</v>
      </c>
      <c r="M151">
        <v>1970</v>
      </c>
      <c r="N151">
        <v>2</v>
      </c>
      <c r="O151" t="s">
        <v>39</v>
      </c>
      <c r="P151">
        <v>233</v>
      </c>
      <c r="Q151" t="s">
        <v>40</v>
      </c>
      <c r="R151" s="3"/>
      <c r="U151" s="5">
        <v>42530</v>
      </c>
      <c r="V151">
        <v>295000</v>
      </c>
      <c r="Y151" t="s">
        <v>297</v>
      </c>
      <c r="Z151" t="s">
        <v>42</v>
      </c>
      <c r="AA151">
        <v>15061971</v>
      </c>
      <c r="AB151" t="s">
        <v>298</v>
      </c>
      <c r="AC151" t="s">
        <v>44</v>
      </c>
      <c r="AD151" t="s">
        <v>45</v>
      </c>
      <c r="AE151">
        <v>38.601578000000003</v>
      </c>
      <c r="AF151">
        <v>-90.520708999999997</v>
      </c>
      <c r="AG151" t="b">
        <v>0</v>
      </c>
    </row>
    <row r="152" spans="1:33" x14ac:dyDescent="0.15">
      <c r="A152" t="s">
        <v>33</v>
      </c>
      <c r="B152" t="s">
        <v>34</v>
      </c>
      <c r="C152" t="s">
        <v>404</v>
      </c>
      <c r="D152" t="s">
        <v>66</v>
      </c>
      <c r="E152" t="s">
        <v>37</v>
      </c>
      <c r="F152">
        <v>63017</v>
      </c>
      <c r="G152">
        <v>319900</v>
      </c>
      <c r="H152">
        <v>4</v>
      </c>
      <c r="I152">
        <v>3</v>
      </c>
      <c r="J152" t="s">
        <v>57</v>
      </c>
      <c r="K152">
        <v>2379</v>
      </c>
      <c r="L152">
        <v>12632</v>
      </c>
      <c r="M152">
        <v>1977</v>
      </c>
      <c r="N152">
        <v>2</v>
      </c>
      <c r="O152" t="s">
        <v>39</v>
      </c>
      <c r="P152">
        <v>16</v>
      </c>
      <c r="Q152" t="s">
        <v>40</v>
      </c>
      <c r="R152" s="3"/>
      <c r="U152" s="5">
        <v>42544</v>
      </c>
      <c r="V152">
        <v>325000</v>
      </c>
      <c r="W152" s="3">
        <v>41100</v>
      </c>
      <c r="X152">
        <v>295000</v>
      </c>
      <c r="Y152" t="s">
        <v>405</v>
      </c>
      <c r="Z152" t="s">
        <v>42</v>
      </c>
      <c r="AA152">
        <v>16040520</v>
      </c>
      <c r="AB152" t="s">
        <v>160</v>
      </c>
      <c r="AC152" t="s">
        <v>44</v>
      </c>
      <c r="AD152" t="s">
        <v>45</v>
      </c>
      <c r="AE152">
        <v>38.626393</v>
      </c>
      <c r="AF152">
        <v>-90.574068999999994</v>
      </c>
      <c r="AG152" t="b">
        <v>0</v>
      </c>
    </row>
    <row r="153" spans="1:33" x14ac:dyDescent="0.15">
      <c r="A153" t="s">
        <v>33</v>
      </c>
      <c r="B153" t="s">
        <v>34</v>
      </c>
      <c r="C153" t="s">
        <v>56</v>
      </c>
      <c r="D153" t="s">
        <v>36</v>
      </c>
      <c r="E153" t="s">
        <v>37</v>
      </c>
      <c r="F153">
        <v>63011</v>
      </c>
      <c r="G153">
        <v>345900</v>
      </c>
      <c r="H153">
        <v>4</v>
      </c>
      <c r="I153">
        <v>3</v>
      </c>
      <c r="J153" t="s">
        <v>57</v>
      </c>
      <c r="K153">
        <v>2279</v>
      </c>
      <c r="L153">
        <v>12632</v>
      </c>
      <c r="M153">
        <v>1985</v>
      </c>
      <c r="N153">
        <v>2</v>
      </c>
      <c r="O153" t="s">
        <v>39</v>
      </c>
      <c r="P153">
        <v>2</v>
      </c>
      <c r="Q153" t="s">
        <v>40</v>
      </c>
      <c r="R153" s="3"/>
      <c r="U153" s="5"/>
      <c r="V153">
        <v>345900</v>
      </c>
      <c r="Y153" t="s">
        <v>58</v>
      </c>
      <c r="Z153" t="s">
        <v>42</v>
      </c>
      <c r="AA153">
        <v>16044626</v>
      </c>
      <c r="AB153" t="s">
        <v>59</v>
      </c>
      <c r="AC153" t="s">
        <v>44</v>
      </c>
      <c r="AD153" t="s">
        <v>45</v>
      </c>
      <c r="AE153">
        <v>38.606681000000002</v>
      </c>
      <c r="AF153">
        <v>-90.580662000000004</v>
      </c>
      <c r="AG153" t="b">
        <v>0</v>
      </c>
    </row>
    <row r="154" spans="1:33" x14ac:dyDescent="0.15">
      <c r="A154" t="s">
        <v>33</v>
      </c>
      <c r="B154" t="s">
        <v>34</v>
      </c>
      <c r="C154" t="s">
        <v>460</v>
      </c>
      <c r="D154" t="s">
        <v>66</v>
      </c>
      <c r="E154" t="s">
        <v>37</v>
      </c>
      <c r="F154">
        <v>63017</v>
      </c>
      <c r="G154">
        <v>310000</v>
      </c>
      <c r="H154">
        <v>3</v>
      </c>
      <c r="I154">
        <v>3</v>
      </c>
      <c r="J154" t="s">
        <v>47</v>
      </c>
      <c r="K154">
        <v>1640</v>
      </c>
      <c r="L154">
        <v>12763</v>
      </c>
      <c r="M154">
        <v>1972</v>
      </c>
      <c r="N154">
        <v>2</v>
      </c>
      <c r="O154" t="s">
        <v>39</v>
      </c>
      <c r="P154">
        <v>37</v>
      </c>
      <c r="Q154" t="s">
        <v>40</v>
      </c>
      <c r="R154" s="3"/>
      <c r="U154" s="5">
        <v>42537</v>
      </c>
      <c r="V154">
        <v>320000</v>
      </c>
      <c r="W154" s="3">
        <v>41879</v>
      </c>
      <c r="X154">
        <v>255000</v>
      </c>
      <c r="Y154" t="s">
        <v>461</v>
      </c>
      <c r="Z154" t="s">
        <v>42</v>
      </c>
      <c r="AA154">
        <v>16031451</v>
      </c>
      <c r="AB154" t="s">
        <v>238</v>
      </c>
      <c r="AC154" t="s">
        <v>44</v>
      </c>
      <c r="AD154" t="s">
        <v>45</v>
      </c>
      <c r="AE154">
        <v>38.628549</v>
      </c>
      <c r="AF154">
        <v>-90.554940999999999</v>
      </c>
      <c r="AG154" t="b">
        <v>0</v>
      </c>
    </row>
    <row r="155" spans="1:33" x14ac:dyDescent="0.15">
      <c r="A155" t="s">
        <v>33</v>
      </c>
      <c r="B155" t="s">
        <v>34</v>
      </c>
      <c r="C155" t="s">
        <v>472</v>
      </c>
      <c r="D155" t="s">
        <v>66</v>
      </c>
      <c r="E155" t="s">
        <v>37</v>
      </c>
      <c r="F155">
        <v>63017</v>
      </c>
      <c r="G155">
        <v>459000</v>
      </c>
      <c r="H155">
        <v>4</v>
      </c>
      <c r="I155">
        <v>3</v>
      </c>
      <c r="J155" t="s">
        <v>309</v>
      </c>
      <c r="K155">
        <v>3108</v>
      </c>
      <c r="L155">
        <v>12981</v>
      </c>
      <c r="M155">
        <v>1984</v>
      </c>
      <c r="N155">
        <v>2</v>
      </c>
      <c r="O155" t="s">
        <v>39</v>
      </c>
      <c r="P155">
        <v>38</v>
      </c>
      <c r="Q155" t="s">
        <v>40</v>
      </c>
      <c r="R155" s="3"/>
      <c r="U155" s="5"/>
      <c r="V155">
        <v>459000</v>
      </c>
      <c r="W155" s="3">
        <v>38631</v>
      </c>
      <c r="X155">
        <v>333000</v>
      </c>
      <c r="Y155" t="s">
        <v>473</v>
      </c>
      <c r="Z155" t="s">
        <v>42</v>
      </c>
      <c r="AA155">
        <v>16033840</v>
      </c>
      <c r="AB155" t="s">
        <v>474</v>
      </c>
      <c r="AC155" t="s">
        <v>44</v>
      </c>
      <c r="AD155" t="s">
        <v>45</v>
      </c>
      <c r="AE155">
        <v>38.645314900000002</v>
      </c>
      <c r="AF155">
        <v>-90.543682000000004</v>
      </c>
      <c r="AG155" t="b">
        <v>0</v>
      </c>
    </row>
    <row r="156" spans="1:33" x14ac:dyDescent="0.15">
      <c r="A156" t="s">
        <v>33</v>
      </c>
      <c r="B156" t="s">
        <v>34</v>
      </c>
      <c r="C156" t="s">
        <v>77</v>
      </c>
      <c r="D156" t="s">
        <v>71</v>
      </c>
      <c r="E156" t="s">
        <v>37</v>
      </c>
      <c r="F156">
        <v>63011</v>
      </c>
      <c r="G156">
        <v>259900</v>
      </c>
      <c r="H156">
        <v>4</v>
      </c>
      <c r="I156">
        <v>3</v>
      </c>
      <c r="J156" t="s">
        <v>78</v>
      </c>
      <c r="K156">
        <v>2278</v>
      </c>
      <c r="L156">
        <v>13112</v>
      </c>
      <c r="M156">
        <v>1977</v>
      </c>
      <c r="N156">
        <v>2</v>
      </c>
      <c r="O156" t="s">
        <v>39</v>
      </c>
      <c r="P156">
        <v>3</v>
      </c>
      <c r="Q156" t="s">
        <v>40</v>
      </c>
      <c r="R156" s="3"/>
      <c r="U156" s="5"/>
      <c r="V156">
        <v>259900</v>
      </c>
      <c r="Y156" t="s">
        <v>79</v>
      </c>
      <c r="Z156" t="s">
        <v>42</v>
      </c>
      <c r="AA156">
        <v>16044063</v>
      </c>
      <c r="AB156" t="s">
        <v>52</v>
      </c>
      <c r="AC156" t="s">
        <v>44</v>
      </c>
      <c r="AD156" t="s">
        <v>45</v>
      </c>
      <c r="AE156">
        <v>38.593622000000003</v>
      </c>
      <c r="AF156">
        <v>-90.606742999999994</v>
      </c>
      <c r="AG156" t="b">
        <v>0</v>
      </c>
    </row>
    <row r="157" spans="1:33" x14ac:dyDescent="0.15">
      <c r="A157" t="s">
        <v>33</v>
      </c>
      <c r="B157" t="s">
        <v>34</v>
      </c>
      <c r="C157" t="s">
        <v>525</v>
      </c>
      <c r="D157" t="s">
        <v>66</v>
      </c>
      <c r="E157" t="s">
        <v>37</v>
      </c>
      <c r="F157">
        <v>63017</v>
      </c>
      <c r="G157">
        <v>425000</v>
      </c>
      <c r="H157">
        <v>4</v>
      </c>
      <c r="I157">
        <v>3</v>
      </c>
      <c r="J157" t="s">
        <v>309</v>
      </c>
      <c r="K157">
        <v>2834</v>
      </c>
      <c r="L157">
        <v>13155</v>
      </c>
      <c r="M157">
        <v>1979</v>
      </c>
      <c r="N157">
        <v>2</v>
      </c>
      <c r="O157" t="s">
        <v>39</v>
      </c>
      <c r="P157">
        <v>57</v>
      </c>
      <c r="Q157" t="s">
        <v>40</v>
      </c>
      <c r="R157" s="3"/>
      <c r="U157" s="5">
        <v>42514</v>
      </c>
      <c r="V157">
        <v>435000</v>
      </c>
      <c r="Y157" t="s">
        <v>526</v>
      </c>
      <c r="Z157" t="s">
        <v>42</v>
      </c>
      <c r="AA157">
        <v>16028643</v>
      </c>
      <c r="AB157" t="s">
        <v>49</v>
      </c>
      <c r="AC157" t="s">
        <v>44</v>
      </c>
      <c r="AD157" t="s">
        <v>45</v>
      </c>
      <c r="AE157">
        <v>38.678648000000003</v>
      </c>
      <c r="AF157">
        <v>-90.519524000000004</v>
      </c>
      <c r="AG157" t="b">
        <v>0</v>
      </c>
    </row>
    <row r="158" spans="1:33" x14ac:dyDescent="0.15">
      <c r="A158" t="s">
        <v>33</v>
      </c>
      <c r="B158" t="s">
        <v>34</v>
      </c>
      <c r="C158" t="s">
        <v>246</v>
      </c>
      <c r="D158" t="s">
        <v>36</v>
      </c>
      <c r="E158" t="s">
        <v>37</v>
      </c>
      <c r="F158">
        <v>63011</v>
      </c>
      <c r="G158">
        <v>309000</v>
      </c>
      <c r="H158">
        <v>5</v>
      </c>
      <c r="I158">
        <v>3</v>
      </c>
      <c r="J158" t="s">
        <v>47</v>
      </c>
      <c r="K158">
        <v>2535</v>
      </c>
      <c r="L158">
        <v>13547</v>
      </c>
      <c r="M158">
        <v>1970</v>
      </c>
      <c r="N158">
        <v>2</v>
      </c>
      <c r="O158" t="s">
        <v>39</v>
      </c>
      <c r="P158">
        <v>75</v>
      </c>
      <c r="Q158" t="s">
        <v>40</v>
      </c>
      <c r="R158" s="3"/>
      <c r="U158" s="5">
        <v>42516</v>
      </c>
      <c r="V158">
        <v>319900</v>
      </c>
      <c r="Y158" t="s">
        <v>247</v>
      </c>
      <c r="Z158" t="s">
        <v>42</v>
      </c>
      <c r="AA158">
        <v>16023007</v>
      </c>
      <c r="AB158" t="s">
        <v>68</v>
      </c>
      <c r="AC158" t="s">
        <v>44</v>
      </c>
      <c r="AD158" t="s">
        <v>45</v>
      </c>
      <c r="AE158">
        <v>38.601315</v>
      </c>
      <c r="AF158">
        <v>-90.522157000000007</v>
      </c>
      <c r="AG158" t="b">
        <v>0</v>
      </c>
    </row>
    <row r="159" spans="1:33" x14ac:dyDescent="0.15">
      <c r="A159" t="s">
        <v>33</v>
      </c>
      <c r="B159" t="s">
        <v>34</v>
      </c>
      <c r="C159" t="s">
        <v>194</v>
      </c>
      <c r="D159" t="s">
        <v>36</v>
      </c>
      <c r="E159" t="s">
        <v>37</v>
      </c>
      <c r="F159">
        <v>63011</v>
      </c>
      <c r="G159">
        <v>359900</v>
      </c>
      <c r="H159">
        <v>4</v>
      </c>
      <c r="I159">
        <v>3</v>
      </c>
      <c r="J159" t="s">
        <v>57</v>
      </c>
      <c r="K159">
        <v>2234</v>
      </c>
      <c r="L159">
        <v>13678</v>
      </c>
      <c r="M159">
        <v>1973</v>
      </c>
      <c r="N159">
        <v>2</v>
      </c>
      <c r="O159" t="s">
        <v>39</v>
      </c>
      <c r="P159">
        <v>45</v>
      </c>
      <c r="Q159" t="s">
        <v>40</v>
      </c>
      <c r="R159" s="3"/>
      <c r="U159" s="5">
        <v>42543</v>
      </c>
      <c r="V159">
        <v>369900</v>
      </c>
      <c r="W159" s="3">
        <v>42369</v>
      </c>
      <c r="X159">
        <v>231500</v>
      </c>
      <c r="Y159" t="s">
        <v>195</v>
      </c>
      <c r="Z159" t="s">
        <v>42</v>
      </c>
      <c r="AA159">
        <v>16032265</v>
      </c>
      <c r="AB159" t="s">
        <v>68</v>
      </c>
      <c r="AC159" t="s">
        <v>44</v>
      </c>
      <c r="AD159" t="s">
        <v>45</v>
      </c>
      <c r="AE159">
        <v>38.605573</v>
      </c>
      <c r="AF159">
        <v>-90.577015000000003</v>
      </c>
      <c r="AG159" t="b">
        <v>0</v>
      </c>
    </row>
    <row r="160" spans="1:33" x14ac:dyDescent="0.15">
      <c r="A160" t="s">
        <v>33</v>
      </c>
      <c r="B160" t="s">
        <v>34</v>
      </c>
      <c r="C160" t="s">
        <v>527</v>
      </c>
      <c r="D160" t="s">
        <v>66</v>
      </c>
      <c r="E160" t="s">
        <v>37</v>
      </c>
      <c r="F160">
        <v>63017</v>
      </c>
      <c r="G160">
        <v>400000</v>
      </c>
      <c r="H160">
        <v>4</v>
      </c>
      <c r="I160">
        <v>3</v>
      </c>
      <c r="J160" t="s">
        <v>57</v>
      </c>
      <c r="K160">
        <v>2544</v>
      </c>
      <c r="L160">
        <v>13939</v>
      </c>
      <c r="M160">
        <v>1984</v>
      </c>
      <c r="N160">
        <v>2</v>
      </c>
      <c r="O160" t="s">
        <v>39</v>
      </c>
      <c r="P160">
        <v>58</v>
      </c>
      <c r="Q160" t="s">
        <v>40</v>
      </c>
      <c r="R160" s="3"/>
      <c r="U160" s="5"/>
      <c r="V160">
        <v>399000</v>
      </c>
      <c r="Y160" t="s">
        <v>528</v>
      </c>
      <c r="Z160" t="s">
        <v>42</v>
      </c>
      <c r="AA160">
        <v>16028594</v>
      </c>
      <c r="AB160" t="s">
        <v>49</v>
      </c>
      <c r="AC160" t="s">
        <v>44</v>
      </c>
      <c r="AD160" t="s">
        <v>45</v>
      </c>
      <c r="AE160">
        <v>38.625931999999999</v>
      </c>
      <c r="AF160">
        <v>-90.568451899999999</v>
      </c>
      <c r="AG160" t="b">
        <v>0</v>
      </c>
    </row>
    <row r="161" spans="1:33" x14ac:dyDescent="0.15">
      <c r="A161" t="s">
        <v>33</v>
      </c>
      <c r="B161" t="s">
        <v>34</v>
      </c>
      <c r="C161" t="s">
        <v>535</v>
      </c>
      <c r="D161" t="s">
        <v>66</v>
      </c>
      <c r="E161" t="s">
        <v>37</v>
      </c>
      <c r="F161">
        <v>63017</v>
      </c>
      <c r="G161">
        <v>419000</v>
      </c>
      <c r="H161">
        <v>4</v>
      </c>
      <c r="I161">
        <v>3</v>
      </c>
      <c r="J161" t="s">
        <v>309</v>
      </c>
      <c r="K161">
        <v>2242</v>
      </c>
      <c r="L161">
        <v>14375</v>
      </c>
      <c r="M161">
        <v>1967</v>
      </c>
      <c r="N161">
        <v>2</v>
      </c>
      <c r="O161" t="s">
        <v>39</v>
      </c>
      <c r="P161">
        <v>60</v>
      </c>
      <c r="Q161" t="s">
        <v>40</v>
      </c>
      <c r="R161" s="3"/>
      <c r="U161" s="5"/>
      <c r="V161">
        <v>419000</v>
      </c>
      <c r="Y161" t="s">
        <v>536</v>
      </c>
      <c r="Z161" t="s">
        <v>42</v>
      </c>
      <c r="AA161">
        <v>16028082</v>
      </c>
      <c r="AB161" t="s">
        <v>68</v>
      </c>
      <c r="AC161" t="s">
        <v>44</v>
      </c>
      <c r="AD161" t="s">
        <v>45</v>
      </c>
      <c r="AE161">
        <v>38.674562999999999</v>
      </c>
      <c r="AF161">
        <v>-90.510610999999997</v>
      </c>
      <c r="AG161" t="b">
        <v>0</v>
      </c>
    </row>
    <row r="162" spans="1:33" x14ac:dyDescent="0.15">
      <c r="A162" t="s">
        <v>33</v>
      </c>
      <c r="B162" t="s">
        <v>34</v>
      </c>
      <c r="C162" t="s">
        <v>406</v>
      </c>
      <c r="D162" t="s">
        <v>66</v>
      </c>
      <c r="E162" t="s">
        <v>37</v>
      </c>
      <c r="F162">
        <v>63017</v>
      </c>
      <c r="G162">
        <v>325000</v>
      </c>
      <c r="H162">
        <v>4</v>
      </c>
      <c r="I162">
        <v>3</v>
      </c>
      <c r="J162" t="s">
        <v>57</v>
      </c>
      <c r="K162">
        <v>2449</v>
      </c>
      <c r="L162">
        <v>14375</v>
      </c>
      <c r="M162">
        <v>1976</v>
      </c>
      <c r="N162">
        <v>2</v>
      </c>
      <c r="O162" t="s">
        <v>39</v>
      </c>
      <c r="P162">
        <v>16</v>
      </c>
      <c r="Q162" t="s">
        <v>40</v>
      </c>
      <c r="R162" s="3">
        <v>42547</v>
      </c>
      <c r="S162" s="4">
        <v>0.54166666666666663</v>
      </c>
      <c r="T162" s="4">
        <v>0.625</v>
      </c>
      <c r="U162" s="5"/>
      <c r="V162">
        <v>325000</v>
      </c>
      <c r="W162" s="3">
        <v>41192</v>
      </c>
      <c r="X162">
        <v>270000</v>
      </c>
      <c r="Y162" t="s">
        <v>407</v>
      </c>
      <c r="Z162" t="s">
        <v>42</v>
      </c>
      <c r="AA162">
        <v>16040452</v>
      </c>
      <c r="AB162" t="s">
        <v>52</v>
      </c>
      <c r="AC162" t="s">
        <v>44</v>
      </c>
      <c r="AD162" t="s">
        <v>45</v>
      </c>
      <c r="AE162">
        <v>38.625360000000001</v>
      </c>
      <c r="AF162">
        <v>-90.579391000000001</v>
      </c>
      <c r="AG162" t="b">
        <v>0</v>
      </c>
    </row>
    <row r="163" spans="1:33" x14ac:dyDescent="0.15">
      <c r="A163" t="s">
        <v>33</v>
      </c>
      <c r="B163" t="s">
        <v>34</v>
      </c>
      <c r="C163" t="s">
        <v>280</v>
      </c>
      <c r="D163" t="s">
        <v>36</v>
      </c>
      <c r="E163" t="s">
        <v>37</v>
      </c>
      <c r="F163">
        <v>63011</v>
      </c>
      <c r="G163">
        <v>359900</v>
      </c>
      <c r="H163">
        <v>4</v>
      </c>
      <c r="I163">
        <v>3</v>
      </c>
      <c r="J163" t="s">
        <v>47</v>
      </c>
      <c r="K163">
        <v>2658</v>
      </c>
      <c r="L163">
        <v>14593</v>
      </c>
      <c r="M163">
        <v>1964</v>
      </c>
      <c r="N163">
        <v>2</v>
      </c>
      <c r="O163" t="s">
        <v>39</v>
      </c>
      <c r="P163">
        <v>120</v>
      </c>
      <c r="Q163" t="s">
        <v>40</v>
      </c>
      <c r="R163" s="3"/>
      <c r="U163" s="5">
        <v>42542</v>
      </c>
      <c r="V163">
        <v>364900</v>
      </c>
      <c r="W163" s="3">
        <v>42354</v>
      </c>
      <c r="X163">
        <v>246500</v>
      </c>
      <c r="Y163" t="s">
        <v>281</v>
      </c>
      <c r="Z163" t="s">
        <v>42</v>
      </c>
      <c r="AA163">
        <v>16010795</v>
      </c>
      <c r="AB163" t="s">
        <v>282</v>
      </c>
      <c r="AC163" t="s">
        <v>44</v>
      </c>
      <c r="AD163" t="s">
        <v>45</v>
      </c>
      <c r="AE163">
        <v>38.610636</v>
      </c>
      <c r="AF163">
        <v>-90.543535000000006</v>
      </c>
      <c r="AG163" t="b">
        <v>0</v>
      </c>
    </row>
    <row r="164" spans="1:33" x14ac:dyDescent="0.15">
      <c r="A164" t="s">
        <v>33</v>
      </c>
      <c r="B164" t="s">
        <v>34</v>
      </c>
      <c r="C164" t="s">
        <v>485</v>
      </c>
      <c r="D164" t="s">
        <v>66</v>
      </c>
      <c r="E164" t="s">
        <v>37</v>
      </c>
      <c r="F164">
        <v>63017</v>
      </c>
      <c r="G164">
        <v>339000</v>
      </c>
      <c r="H164">
        <v>4</v>
      </c>
      <c r="I164">
        <v>3</v>
      </c>
      <c r="J164" t="s">
        <v>309</v>
      </c>
      <c r="K164">
        <v>2796</v>
      </c>
      <c r="L164">
        <v>15246</v>
      </c>
      <c r="M164">
        <v>1979</v>
      </c>
      <c r="N164">
        <v>2</v>
      </c>
      <c r="O164" t="s">
        <v>39</v>
      </c>
      <c r="P164">
        <v>43</v>
      </c>
      <c r="Q164" t="s">
        <v>40</v>
      </c>
      <c r="R164" s="3"/>
      <c r="U164" s="5">
        <v>42543</v>
      </c>
      <c r="V164">
        <v>349000</v>
      </c>
      <c r="Y164" t="s">
        <v>486</v>
      </c>
      <c r="Z164" t="s">
        <v>42</v>
      </c>
      <c r="AA164">
        <v>16023996</v>
      </c>
      <c r="AB164" t="s">
        <v>59</v>
      </c>
      <c r="AC164" t="s">
        <v>44</v>
      </c>
      <c r="AD164" t="s">
        <v>45</v>
      </c>
      <c r="AE164">
        <v>38.646591999999998</v>
      </c>
      <c r="AF164">
        <v>-90.538770999999997</v>
      </c>
      <c r="AG164" t="b">
        <v>0</v>
      </c>
    </row>
    <row r="165" spans="1:33" x14ac:dyDescent="0.15">
      <c r="A165" t="s">
        <v>33</v>
      </c>
      <c r="B165" t="s">
        <v>34</v>
      </c>
      <c r="C165" t="s">
        <v>60</v>
      </c>
      <c r="D165" t="s">
        <v>36</v>
      </c>
      <c r="E165" t="s">
        <v>37</v>
      </c>
      <c r="F165">
        <v>63011</v>
      </c>
      <c r="G165">
        <v>394800</v>
      </c>
      <c r="H165">
        <v>4</v>
      </c>
      <c r="I165">
        <v>3</v>
      </c>
      <c r="J165" t="s">
        <v>57</v>
      </c>
      <c r="K165">
        <v>2283</v>
      </c>
      <c r="L165">
        <v>15246</v>
      </c>
      <c r="M165">
        <v>1985</v>
      </c>
      <c r="N165">
        <v>2</v>
      </c>
      <c r="O165" t="s">
        <v>39</v>
      </c>
      <c r="P165">
        <v>2</v>
      </c>
      <c r="Q165" t="s">
        <v>40</v>
      </c>
      <c r="R165" s="3">
        <v>42547</v>
      </c>
      <c r="S165" s="4">
        <v>0.58333333333333337</v>
      </c>
      <c r="T165" s="4">
        <v>0.66666666666666663</v>
      </c>
      <c r="U165" s="5"/>
      <c r="V165">
        <v>394800</v>
      </c>
      <c r="W165" s="3">
        <v>41758</v>
      </c>
      <c r="X165">
        <v>294500</v>
      </c>
      <c r="Y165" t="s">
        <v>61</v>
      </c>
      <c r="Z165" t="s">
        <v>42</v>
      </c>
      <c r="AA165">
        <v>16044597</v>
      </c>
      <c r="AB165" t="s">
        <v>59</v>
      </c>
      <c r="AC165" t="s">
        <v>44</v>
      </c>
      <c r="AD165" t="s">
        <v>45</v>
      </c>
      <c r="AE165">
        <v>38.605530999999999</v>
      </c>
      <c r="AF165">
        <v>-90.580121000000005</v>
      </c>
      <c r="AG165" t="b">
        <v>0</v>
      </c>
    </row>
    <row r="166" spans="1:33" x14ac:dyDescent="0.15">
      <c r="A166" t="s">
        <v>33</v>
      </c>
      <c r="B166" t="s">
        <v>34</v>
      </c>
      <c r="C166" t="s">
        <v>123</v>
      </c>
      <c r="D166" t="s">
        <v>36</v>
      </c>
      <c r="E166" t="s">
        <v>37</v>
      </c>
      <c r="F166">
        <v>63011</v>
      </c>
      <c r="G166">
        <v>207000</v>
      </c>
      <c r="H166">
        <v>3</v>
      </c>
      <c r="I166">
        <v>3</v>
      </c>
      <c r="J166" t="s">
        <v>47</v>
      </c>
      <c r="K166">
        <v>1330</v>
      </c>
      <c r="L166">
        <v>15507</v>
      </c>
      <c r="M166">
        <v>1966</v>
      </c>
      <c r="N166">
        <v>2</v>
      </c>
      <c r="O166" t="s">
        <v>39</v>
      </c>
      <c r="P166">
        <v>17</v>
      </c>
      <c r="Q166" t="s">
        <v>40</v>
      </c>
      <c r="R166" s="3"/>
      <c r="U166" s="5"/>
      <c r="V166">
        <v>207000</v>
      </c>
      <c r="W166" s="3">
        <v>38679</v>
      </c>
      <c r="X166">
        <v>176000</v>
      </c>
      <c r="Y166" t="s">
        <v>124</v>
      </c>
      <c r="Z166" t="s">
        <v>42</v>
      </c>
      <c r="AA166">
        <v>16040291</v>
      </c>
      <c r="AB166" t="s">
        <v>125</v>
      </c>
      <c r="AC166" t="s">
        <v>44</v>
      </c>
      <c r="AD166" t="s">
        <v>45</v>
      </c>
      <c r="AE166">
        <v>38.602949000000002</v>
      </c>
      <c r="AF166">
        <v>-90.525323</v>
      </c>
      <c r="AG166" t="b">
        <v>0</v>
      </c>
    </row>
    <row r="167" spans="1:33" x14ac:dyDescent="0.15">
      <c r="A167" t="s">
        <v>33</v>
      </c>
      <c r="B167" t="s">
        <v>34</v>
      </c>
      <c r="C167" t="s">
        <v>652</v>
      </c>
      <c r="D167" t="s">
        <v>66</v>
      </c>
      <c r="E167" t="s">
        <v>37</v>
      </c>
      <c r="F167">
        <v>63017</v>
      </c>
      <c r="G167">
        <v>374900</v>
      </c>
      <c r="H167">
        <v>4</v>
      </c>
      <c r="I167">
        <v>3</v>
      </c>
      <c r="J167" t="s">
        <v>309</v>
      </c>
      <c r="K167">
        <v>2538</v>
      </c>
      <c r="L167">
        <v>15682</v>
      </c>
      <c r="M167">
        <v>1985</v>
      </c>
      <c r="N167">
        <v>2</v>
      </c>
      <c r="O167" t="s">
        <v>39</v>
      </c>
      <c r="P167">
        <v>199</v>
      </c>
      <c r="Q167" t="s">
        <v>40</v>
      </c>
      <c r="R167" s="3"/>
      <c r="U167" s="5"/>
      <c r="V167">
        <v>374900</v>
      </c>
      <c r="Y167" t="s">
        <v>653</v>
      </c>
      <c r="Z167" t="s">
        <v>42</v>
      </c>
      <c r="AA167">
        <v>15065592</v>
      </c>
      <c r="AB167" t="s">
        <v>49</v>
      </c>
      <c r="AC167" t="s">
        <v>44</v>
      </c>
      <c r="AD167" t="s">
        <v>45</v>
      </c>
      <c r="AE167">
        <v>38.647823000000002</v>
      </c>
      <c r="AF167">
        <v>-90.541627000000005</v>
      </c>
      <c r="AG167" t="b">
        <v>0</v>
      </c>
    </row>
    <row r="168" spans="1:33" x14ac:dyDescent="0.15">
      <c r="A168" t="s">
        <v>33</v>
      </c>
      <c r="B168" t="s">
        <v>34</v>
      </c>
      <c r="C168" t="s">
        <v>477</v>
      </c>
      <c r="D168" t="s">
        <v>66</v>
      </c>
      <c r="E168" t="s">
        <v>37</v>
      </c>
      <c r="F168">
        <v>63017</v>
      </c>
      <c r="G168">
        <v>369900</v>
      </c>
      <c r="H168">
        <v>4</v>
      </c>
      <c r="I168">
        <v>3</v>
      </c>
      <c r="J168" t="s">
        <v>309</v>
      </c>
      <c r="K168">
        <v>2488</v>
      </c>
      <c r="L168">
        <v>16074</v>
      </c>
      <c r="M168">
        <v>1977</v>
      </c>
      <c r="N168">
        <v>2</v>
      </c>
      <c r="O168" t="s">
        <v>39</v>
      </c>
      <c r="P168">
        <v>40</v>
      </c>
      <c r="Q168" t="s">
        <v>40</v>
      </c>
      <c r="R168" s="3">
        <v>42547</v>
      </c>
      <c r="S168" s="4">
        <v>0.58333333333333337</v>
      </c>
      <c r="T168" s="4">
        <v>0.66666666666666663</v>
      </c>
      <c r="U168" s="5">
        <v>42543</v>
      </c>
      <c r="V168">
        <v>394500</v>
      </c>
      <c r="Y168" t="s">
        <v>478</v>
      </c>
      <c r="Z168" t="s">
        <v>42</v>
      </c>
      <c r="AA168">
        <v>16033625</v>
      </c>
      <c r="AB168" t="s">
        <v>160</v>
      </c>
      <c r="AC168" t="s">
        <v>44</v>
      </c>
      <c r="AD168" t="s">
        <v>45</v>
      </c>
      <c r="AE168">
        <v>38.633986999999998</v>
      </c>
      <c r="AF168">
        <v>-90.557754000000003</v>
      </c>
      <c r="AG168" t="b">
        <v>0</v>
      </c>
    </row>
    <row r="169" spans="1:33" x14ac:dyDescent="0.15">
      <c r="A169" t="s">
        <v>33</v>
      </c>
      <c r="B169" t="s">
        <v>34</v>
      </c>
      <c r="C169" t="s">
        <v>50</v>
      </c>
      <c r="D169" t="s">
        <v>36</v>
      </c>
      <c r="E169" t="s">
        <v>37</v>
      </c>
      <c r="F169">
        <v>63011</v>
      </c>
      <c r="G169">
        <v>487900</v>
      </c>
      <c r="H169">
        <v>4</v>
      </c>
      <c r="I169">
        <v>3</v>
      </c>
      <c r="J169" t="s">
        <v>47</v>
      </c>
      <c r="K169">
        <v>2512</v>
      </c>
      <c r="L169">
        <v>16117</v>
      </c>
      <c r="M169">
        <v>1978</v>
      </c>
      <c r="N169">
        <v>2</v>
      </c>
      <c r="O169" t="s">
        <v>39</v>
      </c>
      <c r="P169">
        <v>1</v>
      </c>
      <c r="Q169" t="s">
        <v>40</v>
      </c>
      <c r="R169" s="3">
        <v>42546</v>
      </c>
      <c r="S169" s="4">
        <v>0.54166666666666663</v>
      </c>
      <c r="T169" s="4">
        <v>0.66666666666666663</v>
      </c>
      <c r="U169" s="5"/>
      <c r="V169">
        <v>487900</v>
      </c>
      <c r="W169" s="3">
        <v>41157</v>
      </c>
      <c r="X169">
        <v>335000</v>
      </c>
      <c r="Y169" t="s">
        <v>51</v>
      </c>
      <c r="Z169" t="s">
        <v>42</v>
      </c>
      <c r="AA169">
        <v>16044825</v>
      </c>
      <c r="AB169" t="s">
        <v>52</v>
      </c>
      <c r="AC169" t="s">
        <v>44</v>
      </c>
      <c r="AD169" t="s">
        <v>45</v>
      </c>
      <c r="AE169">
        <v>38.621552000000001</v>
      </c>
      <c r="AF169">
        <v>-90.501300999999998</v>
      </c>
      <c r="AG169" t="b">
        <v>0</v>
      </c>
    </row>
    <row r="170" spans="1:33" x14ac:dyDescent="0.15">
      <c r="A170" t="s">
        <v>33</v>
      </c>
      <c r="B170" t="s">
        <v>34</v>
      </c>
      <c r="C170" t="s">
        <v>929</v>
      </c>
      <c r="D170" t="s">
        <v>82</v>
      </c>
      <c r="E170" t="s">
        <v>37</v>
      </c>
      <c r="F170">
        <v>63123</v>
      </c>
      <c r="G170">
        <v>240000</v>
      </c>
      <c r="H170">
        <v>4</v>
      </c>
      <c r="I170">
        <v>3</v>
      </c>
      <c r="J170" t="s">
        <v>720</v>
      </c>
      <c r="K170">
        <v>2165</v>
      </c>
      <c r="L170">
        <v>16335</v>
      </c>
      <c r="M170">
        <v>1940</v>
      </c>
      <c r="N170">
        <v>2</v>
      </c>
      <c r="O170" t="s">
        <v>39</v>
      </c>
      <c r="P170">
        <v>37</v>
      </c>
      <c r="Q170" t="s">
        <v>40</v>
      </c>
      <c r="R170" s="3"/>
      <c r="U170" s="5">
        <v>42538</v>
      </c>
      <c r="V170">
        <v>245000</v>
      </c>
      <c r="W170" s="3">
        <v>41156</v>
      </c>
      <c r="X170">
        <v>199000</v>
      </c>
      <c r="Y170" t="s">
        <v>930</v>
      </c>
      <c r="Z170" t="s">
        <v>42</v>
      </c>
      <c r="AA170">
        <v>16034025</v>
      </c>
      <c r="AB170" t="s">
        <v>226</v>
      </c>
      <c r="AC170" t="s">
        <v>44</v>
      </c>
      <c r="AD170" t="s">
        <v>45</v>
      </c>
      <c r="AE170">
        <v>38.540762000000001</v>
      </c>
      <c r="AF170">
        <v>-90.330382</v>
      </c>
      <c r="AG170" t="b">
        <v>0</v>
      </c>
    </row>
    <row r="171" spans="1:33" x14ac:dyDescent="0.15">
      <c r="A171" t="s">
        <v>33</v>
      </c>
      <c r="B171" t="s">
        <v>34</v>
      </c>
      <c r="C171" t="s">
        <v>130</v>
      </c>
      <c r="D171" t="s">
        <v>36</v>
      </c>
      <c r="E171" t="s">
        <v>37</v>
      </c>
      <c r="F171">
        <v>63011</v>
      </c>
      <c r="G171">
        <v>274900</v>
      </c>
      <c r="H171">
        <v>3</v>
      </c>
      <c r="I171">
        <v>3</v>
      </c>
      <c r="J171" t="s">
        <v>47</v>
      </c>
      <c r="K171">
        <v>1608</v>
      </c>
      <c r="L171">
        <v>17032</v>
      </c>
      <c r="M171">
        <v>1975</v>
      </c>
      <c r="N171">
        <v>2</v>
      </c>
      <c r="O171" t="s">
        <v>39</v>
      </c>
      <c r="P171">
        <v>17</v>
      </c>
      <c r="Q171" t="s">
        <v>40</v>
      </c>
      <c r="R171" s="3"/>
      <c r="U171" s="5">
        <v>42536</v>
      </c>
      <c r="V171">
        <v>284900</v>
      </c>
      <c r="Y171" t="s">
        <v>131</v>
      </c>
      <c r="Z171" t="s">
        <v>42</v>
      </c>
      <c r="AA171">
        <v>16038172</v>
      </c>
      <c r="AB171" t="s">
        <v>68</v>
      </c>
      <c r="AC171" t="s">
        <v>44</v>
      </c>
      <c r="AD171" t="s">
        <v>45</v>
      </c>
      <c r="AE171">
        <v>38.617525000000001</v>
      </c>
      <c r="AF171">
        <v>-90.526306000000005</v>
      </c>
      <c r="AG171" t="b">
        <v>0</v>
      </c>
    </row>
    <row r="172" spans="1:33" x14ac:dyDescent="0.15">
      <c r="A172" t="s">
        <v>33</v>
      </c>
      <c r="B172" t="s">
        <v>34</v>
      </c>
      <c r="C172" t="s">
        <v>128</v>
      </c>
      <c r="D172" t="s">
        <v>36</v>
      </c>
      <c r="E172" t="s">
        <v>37</v>
      </c>
      <c r="F172">
        <v>63011</v>
      </c>
      <c r="G172">
        <v>342500</v>
      </c>
      <c r="H172">
        <v>4</v>
      </c>
      <c r="I172">
        <v>3</v>
      </c>
      <c r="J172" t="s">
        <v>47</v>
      </c>
      <c r="K172">
        <v>2190</v>
      </c>
      <c r="L172">
        <v>17380</v>
      </c>
      <c r="M172">
        <v>1966</v>
      </c>
      <c r="N172">
        <v>2</v>
      </c>
      <c r="O172" t="s">
        <v>39</v>
      </c>
      <c r="P172">
        <v>17</v>
      </c>
      <c r="Q172" t="s">
        <v>40</v>
      </c>
      <c r="R172" s="3">
        <v>42547</v>
      </c>
      <c r="S172" s="4">
        <v>0.5</v>
      </c>
      <c r="T172" s="4">
        <v>0.58333333333333337</v>
      </c>
      <c r="U172" s="5">
        <v>42544</v>
      </c>
      <c r="V172">
        <v>325000</v>
      </c>
      <c r="Y172" t="s">
        <v>129</v>
      </c>
      <c r="Z172" t="s">
        <v>42</v>
      </c>
      <c r="AA172">
        <v>16025928</v>
      </c>
      <c r="AB172" t="s">
        <v>52</v>
      </c>
      <c r="AC172" t="s">
        <v>44</v>
      </c>
      <c r="AD172" t="s">
        <v>45</v>
      </c>
      <c r="AE172">
        <v>38.606788999999999</v>
      </c>
      <c r="AF172">
        <v>-90.554165999999995</v>
      </c>
      <c r="AG172" t="b">
        <v>0</v>
      </c>
    </row>
    <row r="173" spans="1:33" x14ac:dyDescent="0.15">
      <c r="A173" t="s">
        <v>33</v>
      </c>
      <c r="B173" t="s">
        <v>34</v>
      </c>
      <c r="C173" t="s">
        <v>925</v>
      </c>
      <c r="D173" t="s">
        <v>82</v>
      </c>
      <c r="E173" t="s">
        <v>37</v>
      </c>
      <c r="F173">
        <v>63123</v>
      </c>
      <c r="G173">
        <v>229900</v>
      </c>
      <c r="H173">
        <v>4</v>
      </c>
      <c r="I173">
        <v>3</v>
      </c>
      <c r="J173" t="s">
        <v>720</v>
      </c>
      <c r="K173">
        <v>1944</v>
      </c>
      <c r="L173">
        <v>18295</v>
      </c>
      <c r="M173">
        <v>1946</v>
      </c>
      <c r="N173">
        <v>2</v>
      </c>
      <c r="O173" t="s">
        <v>39</v>
      </c>
      <c r="P173">
        <v>36</v>
      </c>
      <c r="Q173" t="s">
        <v>40</v>
      </c>
      <c r="R173" s="3"/>
      <c r="U173" s="5">
        <v>42531</v>
      </c>
      <c r="V173">
        <v>235000</v>
      </c>
      <c r="Y173" t="s">
        <v>926</v>
      </c>
      <c r="Z173" t="s">
        <v>42</v>
      </c>
      <c r="AA173">
        <v>16035036</v>
      </c>
      <c r="AB173" t="s">
        <v>102</v>
      </c>
      <c r="AC173" t="s">
        <v>44</v>
      </c>
      <c r="AD173" t="s">
        <v>45</v>
      </c>
      <c r="AE173">
        <v>38.566706000000003</v>
      </c>
      <c r="AF173">
        <v>-90.315207000000001</v>
      </c>
      <c r="AG173" t="b">
        <v>0</v>
      </c>
    </row>
    <row r="174" spans="1:33" x14ac:dyDescent="0.15">
      <c r="A174" t="s">
        <v>33</v>
      </c>
      <c r="B174" t="s">
        <v>34</v>
      </c>
      <c r="C174" t="s">
        <v>420</v>
      </c>
      <c r="D174" t="s">
        <v>66</v>
      </c>
      <c r="E174" t="s">
        <v>37</v>
      </c>
      <c r="F174">
        <v>63017</v>
      </c>
      <c r="G174">
        <v>475000</v>
      </c>
      <c r="H174">
        <v>4</v>
      </c>
      <c r="I174">
        <v>3</v>
      </c>
      <c r="J174" t="s">
        <v>309</v>
      </c>
      <c r="K174">
        <v>2785</v>
      </c>
      <c r="L174">
        <v>19166</v>
      </c>
      <c r="M174">
        <v>1984</v>
      </c>
      <c r="N174">
        <v>2</v>
      </c>
      <c r="O174" t="s">
        <v>39</v>
      </c>
      <c r="P174">
        <v>22</v>
      </c>
      <c r="Q174" t="s">
        <v>40</v>
      </c>
      <c r="R174" s="3">
        <v>42547</v>
      </c>
      <c r="S174" s="4">
        <v>0.54166666666666663</v>
      </c>
      <c r="T174" s="4">
        <v>0.625</v>
      </c>
      <c r="U174" s="5">
        <v>42541</v>
      </c>
      <c r="V174">
        <v>490000</v>
      </c>
      <c r="W174" s="3">
        <v>40352</v>
      </c>
      <c r="X174">
        <v>435000</v>
      </c>
      <c r="Y174" t="s">
        <v>421</v>
      </c>
      <c r="Z174" t="s">
        <v>42</v>
      </c>
      <c r="AA174">
        <v>16038836</v>
      </c>
      <c r="AB174" t="s">
        <v>68</v>
      </c>
      <c r="AC174" t="s">
        <v>44</v>
      </c>
      <c r="AD174" t="s">
        <v>45</v>
      </c>
      <c r="AE174">
        <v>38.641742000000001</v>
      </c>
      <c r="AF174">
        <v>-90.530985999999999</v>
      </c>
      <c r="AG174" t="b">
        <v>0</v>
      </c>
    </row>
    <row r="175" spans="1:33" x14ac:dyDescent="0.15">
      <c r="A175" t="s">
        <v>33</v>
      </c>
      <c r="B175" t="s">
        <v>34</v>
      </c>
      <c r="C175" t="s">
        <v>254</v>
      </c>
      <c r="D175" t="s">
        <v>36</v>
      </c>
      <c r="E175" t="s">
        <v>37</v>
      </c>
      <c r="F175">
        <v>63011</v>
      </c>
      <c r="G175">
        <v>348000</v>
      </c>
      <c r="H175">
        <v>4</v>
      </c>
      <c r="I175">
        <v>3</v>
      </c>
      <c r="J175" t="s">
        <v>47</v>
      </c>
      <c r="K175">
        <v>2366</v>
      </c>
      <c r="L175">
        <v>19166</v>
      </c>
      <c r="M175">
        <v>1987</v>
      </c>
      <c r="N175">
        <v>2</v>
      </c>
      <c r="O175" t="s">
        <v>39</v>
      </c>
      <c r="P175">
        <v>103</v>
      </c>
      <c r="Q175" t="s">
        <v>40</v>
      </c>
      <c r="R175" s="3"/>
      <c r="U175" s="5">
        <v>42534</v>
      </c>
      <c r="V175">
        <v>375000</v>
      </c>
      <c r="W175" s="3">
        <v>38153</v>
      </c>
      <c r="X175">
        <v>264500</v>
      </c>
      <c r="Y175" t="s">
        <v>255</v>
      </c>
      <c r="Z175" t="s">
        <v>42</v>
      </c>
      <c r="AA175">
        <v>16013899</v>
      </c>
      <c r="AB175" t="s">
        <v>160</v>
      </c>
      <c r="AC175" t="s">
        <v>44</v>
      </c>
      <c r="AD175" t="s">
        <v>45</v>
      </c>
      <c r="AE175">
        <v>38.605736999999998</v>
      </c>
      <c r="AF175">
        <v>-90.555272000000002</v>
      </c>
      <c r="AG175" t="b">
        <v>0</v>
      </c>
    </row>
    <row r="176" spans="1:33" x14ac:dyDescent="0.15">
      <c r="A176" t="s">
        <v>33</v>
      </c>
      <c r="B176" t="s">
        <v>34</v>
      </c>
      <c r="C176" t="s">
        <v>491</v>
      </c>
      <c r="D176" t="s">
        <v>66</v>
      </c>
      <c r="E176" t="s">
        <v>37</v>
      </c>
      <c r="F176">
        <v>63017</v>
      </c>
      <c r="G176">
        <v>285000</v>
      </c>
      <c r="H176">
        <v>4</v>
      </c>
      <c r="I176">
        <v>3</v>
      </c>
      <c r="J176" t="s">
        <v>309</v>
      </c>
      <c r="K176">
        <v>1842</v>
      </c>
      <c r="L176">
        <v>19863</v>
      </c>
      <c r="M176">
        <v>1969</v>
      </c>
      <c r="N176">
        <v>2</v>
      </c>
      <c r="O176" t="s">
        <v>39</v>
      </c>
      <c r="P176">
        <v>43</v>
      </c>
      <c r="Q176" t="s">
        <v>40</v>
      </c>
      <c r="R176" s="3"/>
      <c r="U176" s="5">
        <v>42535</v>
      </c>
      <c r="V176">
        <v>319900</v>
      </c>
      <c r="Y176" t="s">
        <v>492</v>
      </c>
      <c r="Z176" t="s">
        <v>42</v>
      </c>
      <c r="AA176">
        <v>16032386</v>
      </c>
      <c r="AB176" t="s">
        <v>49</v>
      </c>
      <c r="AC176" t="s">
        <v>44</v>
      </c>
      <c r="AD176" t="s">
        <v>45</v>
      </c>
      <c r="AE176">
        <v>38.668494000000003</v>
      </c>
      <c r="AF176">
        <v>-90.5333799</v>
      </c>
      <c r="AG176" t="b">
        <v>0</v>
      </c>
    </row>
    <row r="177" spans="1:33" x14ac:dyDescent="0.15">
      <c r="A177" t="s">
        <v>33</v>
      </c>
      <c r="B177" t="s">
        <v>34</v>
      </c>
      <c r="C177" t="s">
        <v>466</v>
      </c>
      <c r="D177" t="s">
        <v>66</v>
      </c>
      <c r="E177" t="s">
        <v>37</v>
      </c>
      <c r="F177">
        <v>63017</v>
      </c>
      <c r="G177">
        <v>369900</v>
      </c>
      <c r="H177">
        <v>4</v>
      </c>
      <c r="I177">
        <v>3</v>
      </c>
      <c r="J177" t="s">
        <v>47</v>
      </c>
      <c r="K177">
        <v>2398</v>
      </c>
      <c r="L177">
        <v>21127</v>
      </c>
      <c r="M177">
        <v>1977</v>
      </c>
      <c r="N177">
        <v>2</v>
      </c>
      <c r="O177" t="s">
        <v>39</v>
      </c>
      <c r="P177">
        <v>37</v>
      </c>
      <c r="Q177" t="s">
        <v>40</v>
      </c>
      <c r="R177" s="3"/>
      <c r="U177" s="5">
        <v>42538</v>
      </c>
      <c r="V177">
        <v>379900</v>
      </c>
      <c r="Y177" t="s">
        <v>467</v>
      </c>
      <c r="Z177" t="s">
        <v>42</v>
      </c>
      <c r="AA177">
        <v>16034128</v>
      </c>
      <c r="AB177" t="s">
        <v>52</v>
      </c>
      <c r="AC177" t="s">
        <v>44</v>
      </c>
      <c r="AD177" t="s">
        <v>45</v>
      </c>
      <c r="AE177">
        <v>38.623275</v>
      </c>
      <c r="AF177">
        <v>-90.547821999999996</v>
      </c>
      <c r="AG177" t="b">
        <v>0</v>
      </c>
    </row>
    <row r="178" spans="1:33" x14ac:dyDescent="0.15">
      <c r="A178" t="s">
        <v>33</v>
      </c>
      <c r="B178" t="s">
        <v>34</v>
      </c>
      <c r="C178" t="s">
        <v>156</v>
      </c>
      <c r="D178" t="s">
        <v>75</v>
      </c>
      <c r="E178" t="s">
        <v>37</v>
      </c>
      <c r="F178">
        <v>63011</v>
      </c>
      <c r="G178">
        <v>329900</v>
      </c>
      <c r="H178">
        <v>4</v>
      </c>
      <c r="I178">
        <v>3</v>
      </c>
      <c r="J178" t="s">
        <v>38</v>
      </c>
      <c r="K178">
        <v>2520</v>
      </c>
      <c r="L178">
        <v>21780</v>
      </c>
      <c r="M178">
        <v>1982</v>
      </c>
      <c r="N178">
        <v>2</v>
      </c>
      <c r="O178" t="s">
        <v>39</v>
      </c>
      <c r="P178">
        <v>24</v>
      </c>
      <c r="Q178" t="s">
        <v>40</v>
      </c>
      <c r="R178" s="3"/>
      <c r="U178" s="5">
        <v>42536</v>
      </c>
      <c r="V178">
        <v>340000</v>
      </c>
      <c r="W178" s="3">
        <v>40102</v>
      </c>
      <c r="X178">
        <v>270000</v>
      </c>
      <c r="Y178" t="s">
        <v>157</v>
      </c>
      <c r="Z178" t="s">
        <v>42</v>
      </c>
      <c r="AA178">
        <v>16037976</v>
      </c>
      <c r="AB178" t="s">
        <v>68</v>
      </c>
      <c r="AC178" t="s">
        <v>44</v>
      </c>
      <c r="AD178" t="s">
        <v>45</v>
      </c>
      <c r="AE178">
        <v>38.598827999999997</v>
      </c>
      <c r="AF178">
        <v>-90.622147999999996</v>
      </c>
      <c r="AG178" t="b">
        <v>0</v>
      </c>
    </row>
    <row r="179" spans="1:33" x14ac:dyDescent="0.15">
      <c r="A179" t="s">
        <v>33</v>
      </c>
      <c r="B179" t="s">
        <v>34</v>
      </c>
      <c r="C179" t="s">
        <v>624</v>
      </c>
      <c r="D179" t="s">
        <v>66</v>
      </c>
      <c r="E179" t="s">
        <v>37</v>
      </c>
      <c r="F179">
        <v>63017</v>
      </c>
      <c r="G179">
        <v>329000</v>
      </c>
      <c r="H179">
        <v>3</v>
      </c>
      <c r="I179">
        <v>3</v>
      </c>
      <c r="J179" t="s">
        <v>309</v>
      </c>
      <c r="K179">
        <v>2144</v>
      </c>
      <c r="L179">
        <v>21824</v>
      </c>
      <c r="M179">
        <v>1985</v>
      </c>
      <c r="N179">
        <v>2</v>
      </c>
      <c r="O179" t="s">
        <v>39</v>
      </c>
      <c r="P179">
        <v>130</v>
      </c>
      <c r="Q179" t="s">
        <v>40</v>
      </c>
      <c r="R179" s="3">
        <v>42547</v>
      </c>
      <c r="S179" s="4">
        <v>0.54166666666666663</v>
      </c>
      <c r="T179" s="4">
        <v>0.625</v>
      </c>
      <c r="U179" s="5">
        <v>42545</v>
      </c>
      <c r="V179">
        <v>339000</v>
      </c>
      <c r="Y179" t="s">
        <v>625</v>
      </c>
      <c r="Z179" t="s">
        <v>42</v>
      </c>
      <c r="AA179">
        <v>16008912</v>
      </c>
      <c r="AB179" t="s">
        <v>49</v>
      </c>
      <c r="AC179" t="s">
        <v>44</v>
      </c>
      <c r="AD179" t="s">
        <v>45</v>
      </c>
      <c r="AE179">
        <v>38.640743999999998</v>
      </c>
      <c r="AF179">
        <v>-90.536545000000004</v>
      </c>
      <c r="AG179" t="b">
        <v>0</v>
      </c>
    </row>
    <row r="180" spans="1:33" x14ac:dyDescent="0.15">
      <c r="A180" t="s">
        <v>33</v>
      </c>
      <c r="B180" t="s">
        <v>34</v>
      </c>
      <c r="C180" t="s">
        <v>622</v>
      </c>
      <c r="D180" t="s">
        <v>36</v>
      </c>
      <c r="E180" t="s">
        <v>37</v>
      </c>
      <c r="F180">
        <v>63017</v>
      </c>
      <c r="G180">
        <v>479900</v>
      </c>
      <c r="H180">
        <v>4</v>
      </c>
      <c r="I180">
        <v>3</v>
      </c>
      <c r="J180" t="s">
        <v>57</v>
      </c>
      <c r="K180">
        <v>2598</v>
      </c>
      <c r="L180">
        <v>23784</v>
      </c>
      <c r="M180">
        <v>1986</v>
      </c>
      <c r="N180">
        <v>2</v>
      </c>
      <c r="O180" t="s">
        <v>39</v>
      </c>
      <c r="P180">
        <v>127</v>
      </c>
      <c r="Q180" t="s">
        <v>40</v>
      </c>
      <c r="R180" s="3"/>
      <c r="U180" s="5">
        <v>42541</v>
      </c>
      <c r="V180">
        <v>499000</v>
      </c>
      <c r="W180" s="3">
        <v>39738</v>
      </c>
      <c r="X180">
        <v>320000</v>
      </c>
      <c r="Y180" t="s">
        <v>623</v>
      </c>
      <c r="Z180" t="s">
        <v>42</v>
      </c>
      <c r="AA180">
        <v>16009307</v>
      </c>
      <c r="AB180" t="s">
        <v>49</v>
      </c>
      <c r="AC180" t="s">
        <v>44</v>
      </c>
      <c r="AD180" t="s">
        <v>45</v>
      </c>
      <c r="AE180">
        <v>38.616902000000003</v>
      </c>
      <c r="AF180">
        <v>-90.584266999999997</v>
      </c>
      <c r="AG180" t="b">
        <v>0</v>
      </c>
    </row>
    <row r="181" spans="1:33" x14ac:dyDescent="0.15">
      <c r="A181" t="s">
        <v>33</v>
      </c>
      <c r="B181" t="s">
        <v>34</v>
      </c>
      <c r="C181" t="s">
        <v>609</v>
      </c>
      <c r="D181" t="s">
        <v>66</v>
      </c>
      <c r="E181" t="s">
        <v>37</v>
      </c>
      <c r="F181">
        <v>63017</v>
      </c>
      <c r="G181">
        <v>399000</v>
      </c>
      <c r="H181">
        <v>4</v>
      </c>
      <c r="I181">
        <v>3</v>
      </c>
      <c r="J181" t="s">
        <v>57</v>
      </c>
      <c r="K181">
        <v>3084</v>
      </c>
      <c r="L181">
        <v>24829</v>
      </c>
      <c r="M181">
        <v>1975</v>
      </c>
      <c r="N181">
        <v>2</v>
      </c>
      <c r="O181" t="s">
        <v>39</v>
      </c>
      <c r="P181">
        <v>113</v>
      </c>
      <c r="Q181" t="s">
        <v>40</v>
      </c>
      <c r="R181" s="3">
        <v>42546</v>
      </c>
      <c r="S181" s="4">
        <v>0.54166666666666663</v>
      </c>
      <c r="T181" s="4">
        <v>0.625</v>
      </c>
      <c r="U181" s="5">
        <v>42528</v>
      </c>
      <c r="V181">
        <v>425000</v>
      </c>
      <c r="W181" s="3">
        <v>40638</v>
      </c>
      <c r="X181">
        <v>385000</v>
      </c>
      <c r="Y181" t="s">
        <v>610</v>
      </c>
      <c r="Z181" t="s">
        <v>42</v>
      </c>
      <c r="AA181">
        <v>16011679</v>
      </c>
      <c r="AB181" t="s">
        <v>49</v>
      </c>
      <c r="AC181" t="s">
        <v>44</v>
      </c>
      <c r="AD181" t="s">
        <v>45</v>
      </c>
      <c r="AE181">
        <v>38.634827999999999</v>
      </c>
      <c r="AF181">
        <v>-90.568022999999997</v>
      </c>
      <c r="AG181" t="b">
        <v>0</v>
      </c>
    </row>
    <row r="182" spans="1:33" x14ac:dyDescent="0.15">
      <c r="A182" t="s">
        <v>33</v>
      </c>
      <c r="B182" t="s">
        <v>34</v>
      </c>
      <c r="C182" t="s">
        <v>218</v>
      </c>
      <c r="D182" t="s">
        <v>36</v>
      </c>
      <c r="E182" t="s">
        <v>37</v>
      </c>
      <c r="F182">
        <v>63011</v>
      </c>
      <c r="G182">
        <v>329900</v>
      </c>
      <c r="H182">
        <v>4</v>
      </c>
      <c r="I182">
        <v>3</v>
      </c>
      <c r="J182" t="s">
        <v>47</v>
      </c>
      <c r="K182">
        <v>2280</v>
      </c>
      <c r="L182">
        <v>24873</v>
      </c>
      <c r="M182">
        <v>1950</v>
      </c>
      <c r="N182">
        <v>2</v>
      </c>
      <c r="O182" t="s">
        <v>39</v>
      </c>
      <c r="P182">
        <v>53</v>
      </c>
      <c r="Q182" t="s">
        <v>40</v>
      </c>
      <c r="R182" s="3"/>
      <c r="U182" s="5"/>
      <c r="V182">
        <v>329900</v>
      </c>
      <c r="Y182" t="s">
        <v>219</v>
      </c>
      <c r="Z182" t="s">
        <v>42</v>
      </c>
      <c r="AA182">
        <v>16028825</v>
      </c>
      <c r="AB182" t="s">
        <v>49</v>
      </c>
      <c r="AC182" t="s">
        <v>44</v>
      </c>
      <c r="AD182" t="s">
        <v>45</v>
      </c>
      <c r="AE182">
        <v>38.607863000000002</v>
      </c>
      <c r="AF182">
        <v>-90.523812000000007</v>
      </c>
      <c r="AG182" t="b">
        <v>0</v>
      </c>
    </row>
    <row r="183" spans="1:33" x14ac:dyDescent="0.15">
      <c r="A183" t="s">
        <v>33</v>
      </c>
      <c r="B183" t="s">
        <v>34</v>
      </c>
      <c r="C183" t="s">
        <v>241</v>
      </c>
      <c r="D183" t="s">
        <v>36</v>
      </c>
      <c r="E183" t="s">
        <v>37</v>
      </c>
      <c r="F183">
        <v>63011</v>
      </c>
      <c r="G183">
        <v>369900</v>
      </c>
      <c r="H183">
        <v>3</v>
      </c>
      <c r="I183">
        <v>3</v>
      </c>
      <c r="J183" t="s">
        <v>38</v>
      </c>
      <c r="K183">
        <v>2427</v>
      </c>
      <c r="L183">
        <v>27878</v>
      </c>
      <c r="M183">
        <v>1983</v>
      </c>
      <c r="N183">
        <v>2</v>
      </c>
      <c r="O183" t="s">
        <v>39</v>
      </c>
      <c r="P183">
        <v>71</v>
      </c>
      <c r="Q183" t="s">
        <v>40</v>
      </c>
      <c r="R183" s="3">
        <v>42547</v>
      </c>
      <c r="S183" s="4">
        <v>0.54166666666666663</v>
      </c>
      <c r="T183" s="4">
        <v>0.625</v>
      </c>
      <c r="U183" s="5">
        <v>42531</v>
      </c>
      <c r="V183">
        <v>399900</v>
      </c>
      <c r="Y183" t="s">
        <v>242</v>
      </c>
      <c r="Z183" t="s">
        <v>42</v>
      </c>
      <c r="AA183">
        <v>16024995</v>
      </c>
      <c r="AB183" t="s">
        <v>68</v>
      </c>
      <c r="AC183" t="s">
        <v>44</v>
      </c>
      <c r="AD183" t="s">
        <v>45</v>
      </c>
      <c r="AE183">
        <v>38.599193</v>
      </c>
      <c r="AF183">
        <v>-90.622264999999999</v>
      </c>
      <c r="AG183" t="b">
        <v>0</v>
      </c>
    </row>
    <row r="184" spans="1:33" x14ac:dyDescent="0.15">
      <c r="A184" t="s">
        <v>33</v>
      </c>
      <c r="B184" t="s">
        <v>34</v>
      </c>
      <c r="C184" t="s">
        <v>158</v>
      </c>
      <c r="D184" t="s">
        <v>75</v>
      </c>
      <c r="E184" t="s">
        <v>37</v>
      </c>
      <c r="F184">
        <v>63011</v>
      </c>
      <c r="G184">
        <v>337900</v>
      </c>
      <c r="H184">
        <v>4</v>
      </c>
      <c r="I184">
        <v>3</v>
      </c>
      <c r="J184" t="s">
        <v>38</v>
      </c>
      <c r="K184">
        <v>2578</v>
      </c>
      <c r="L184">
        <v>28750</v>
      </c>
      <c r="M184">
        <v>1994</v>
      </c>
      <c r="N184">
        <v>2</v>
      </c>
      <c r="O184" t="s">
        <v>39</v>
      </c>
      <c r="P184">
        <v>24</v>
      </c>
      <c r="Q184" t="s">
        <v>40</v>
      </c>
      <c r="R184" s="3"/>
      <c r="U184" s="5">
        <v>42534</v>
      </c>
      <c r="V184">
        <v>350000</v>
      </c>
      <c r="Y184" t="s">
        <v>159</v>
      </c>
      <c r="Z184" t="s">
        <v>42</v>
      </c>
      <c r="AA184">
        <v>16037952</v>
      </c>
      <c r="AB184" t="s">
        <v>160</v>
      </c>
      <c r="AC184" t="s">
        <v>44</v>
      </c>
      <c r="AD184" t="s">
        <v>45</v>
      </c>
      <c r="AE184">
        <v>38.596794000000003</v>
      </c>
      <c r="AF184">
        <v>-90.608896000000001</v>
      </c>
      <c r="AG184" t="b">
        <v>0</v>
      </c>
    </row>
    <row r="185" spans="1:33" x14ac:dyDescent="0.15">
      <c r="A185" t="s">
        <v>33</v>
      </c>
      <c r="B185" t="s">
        <v>34</v>
      </c>
      <c r="C185" t="s">
        <v>435</v>
      </c>
      <c r="D185" t="s">
        <v>66</v>
      </c>
      <c r="E185" t="s">
        <v>37</v>
      </c>
      <c r="F185">
        <v>63017</v>
      </c>
      <c r="G185">
        <v>529000</v>
      </c>
      <c r="H185">
        <v>4</v>
      </c>
      <c r="I185">
        <v>3</v>
      </c>
      <c r="J185" t="s">
        <v>309</v>
      </c>
      <c r="K185">
        <v>3101</v>
      </c>
      <c r="L185">
        <v>45302</v>
      </c>
      <c r="M185">
        <v>1963</v>
      </c>
      <c r="N185">
        <v>2</v>
      </c>
      <c r="O185" t="s">
        <v>39</v>
      </c>
      <c r="P185">
        <v>24</v>
      </c>
      <c r="Q185" t="s">
        <v>40</v>
      </c>
      <c r="R185" s="3">
        <v>42547</v>
      </c>
      <c r="S185" s="4">
        <v>0.58333333333333337</v>
      </c>
      <c r="T185" s="4">
        <v>0.66666666666666663</v>
      </c>
      <c r="U185" s="5"/>
      <c r="V185">
        <v>529000</v>
      </c>
      <c r="Y185" t="s">
        <v>436</v>
      </c>
      <c r="Z185" t="s">
        <v>42</v>
      </c>
      <c r="AA185">
        <v>16031158</v>
      </c>
      <c r="AB185" t="s">
        <v>52</v>
      </c>
      <c r="AC185" t="s">
        <v>44</v>
      </c>
      <c r="AD185" t="s">
        <v>45</v>
      </c>
      <c r="AE185">
        <v>38.688110000000002</v>
      </c>
      <c r="AF185">
        <v>-90.509671999999995</v>
      </c>
      <c r="AG185" t="b">
        <v>0</v>
      </c>
    </row>
    <row r="186" spans="1:33" x14ac:dyDescent="0.15">
      <c r="A186" t="s">
        <v>33</v>
      </c>
      <c r="B186" t="s">
        <v>34</v>
      </c>
      <c r="C186" t="s">
        <v>593</v>
      </c>
      <c r="D186" t="s">
        <v>66</v>
      </c>
      <c r="E186" t="s">
        <v>37</v>
      </c>
      <c r="F186">
        <v>63017</v>
      </c>
      <c r="G186">
        <v>594900</v>
      </c>
      <c r="H186">
        <v>4</v>
      </c>
      <c r="I186">
        <v>3</v>
      </c>
      <c r="J186" t="s">
        <v>309</v>
      </c>
      <c r="K186">
        <v>2670</v>
      </c>
      <c r="L186">
        <v>88122</v>
      </c>
      <c r="M186">
        <v>1965</v>
      </c>
      <c r="N186">
        <v>2</v>
      </c>
      <c r="O186" t="s">
        <v>39</v>
      </c>
      <c r="P186">
        <v>93</v>
      </c>
      <c r="Q186" t="s">
        <v>40</v>
      </c>
      <c r="R186" s="3"/>
      <c r="U186" s="5">
        <v>42532</v>
      </c>
      <c r="V186">
        <v>699900</v>
      </c>
      <c r="Y186" t="s">
        <v>594</v>
      </c>
      <c r="Z186" t="s">
        <v>42</v>
      </c>
      <c r="AA186">
        <v>16018885</v>
      </c>
      <c r="AB186" t="s">
        <v>332</v>
      </c>
      <c r="AC186" t="s">
        <v>44</v>
      </c>
      <c r="AD186" t="s">
        <v>45</v>
      </c>
      <c r="AE186">
        <v>38.668979999999998</v>
      </c>
      <c r="AF186">
        <v>-90.548471000000006</v>
      </c>
      <c r="AG186" t="b">
        <v>0</v>
      </c>
    </row>
    <row r="187" spans="1:33" x14ac:dyDescent="0.15">
      <c r="A187" t="s">
        <v>33</v>
      </c>
      <c r="B187" t="s">
        <v>34</v>
      </c>
      <c r="C187" t="s">
        <v>283</v>
      </c>
      <c r="D187" t="s">
        <v>36</v>
      </c>
      <c r="E187" t="s">
        <v>37</v>
      </c>
      <c r="F187">
        <v>63011</v>
      </c>
      <c r="G187">
        <v>275000</v>
      </c>
      <c r="H187">
        <v>3</v>
      </c>
      <c r="I187">
        <v>3</v>
      </c>
      <c r="J187" t="s">
        <v>57</v>
      </c>
      <c r="K187">
        <v>1472</v>
      </c>
      <c r="L187">
        <v>117612</v>
      </c>
      <c r="M187">
        <v>1975</v>
      </c>
      <c r="N187">
        <v>2</v>
      </c>
      <c r="O187" t="s">
        <v>39</v>
      </c>
      <c r="P187">
        <v>142</v>
      </c>
      <c r="Q187" t="s">
        <v>40</v>
      </c>
      <c r="R187" s="3"/>
      <c r="U187" s="5">
        <v>42501</v>
      </c>
      <c r="V187">
        <v>300000</v>
      </c>
      <c r="Y187" t="s">
        <v>284</v>
      </c>
      <c r="Z187" t="s">
        <v>42</v>
      </c>
      <c r="AA187">
        <v>16005754</v>
      </c>
      <c r="AB187" t="s">
        <v>285</v>
      </c>
      <c r="AC187" t="s">
        <v>44</v>
      </c>
      <c r="AD187" t="s">
        <v>45</v>
      </c>
      <c r="AE187">
        <v>38.598044999999999</v>
      </c>
      <c r="AF187">
        <v>-90.608103</v>
      </c>
      <c r="AG187" t="b">
        <v>0</v>
      </c>
    </row>
    <row r="188" spans="1:33" x14ac:dyDescent="0.15">
      <c r="A188" t="s">
        <v>33</v>
      </c>
      <c r="B188" t="s">
        <v>34</v>
      </c>
      <c r="C188" t="s">
        <v>252</v>
      </c>
      <c r="D188" t="s">
        <v>36</v>
      </c>
      <c r="E188" t="s">
        <v>37</v>
      </c>
      <c r="F188">
        <v>63011</v>
      </c>
      <c r="G188">
        <v>249900</v>
      </c>
      <c r="H188">
        <v>4</v>
      </c>
      <c r="I188">
        <v>3</v>
      </c>
      <c r="J188" t="s">
        <v>38</v>
      </c>
      <c r="K188">
        <v>2160</v>
      </c>
      <c r="L188">
        <v>130724</v>
      </c>
      <c r="M188">
        <v>1975</v>
      </c>
      <c r="N188">
        <v>2</v>
      </c>
      <c r="O188" t="s">
        <v>39</v>
      </c>
      <c r="P188">
        <v>94</v>
      </c>
      <c r="Q188" t="s">
        <v>40</v>
      </c>
      <c r="R188" s="3"/>
      <c r="U188" s="5"/>
      <c r="V188">
        <v>249900</v>
      </c>
      <c r="Y188" t="s">
        <v>253</v>
      </c>
      <c r="Z188" t="s">
        <v>42</v>
      </c>
      <c r="AA188">
        <v>16017508</v>
      </c>
      <c r="AB188" t="s">
        <v>64</v>
      </c>
      <c r="AC188" t="s">
        <v>44</v>
      </c>
      <c r="AD188" t="s">
        <v>45</v>
      </c>
      <c r="AE188">
        <v>38.614586000000003</v>
      </c>
      <c r="AF188">
        <v>-90.614064999999997</v>
      </c>
      <c r="AG188" t="b">
        <v>0</v>
      </c>
    </row>
    <row r="189" spans="1:33" x14ac:dyDescent="0.15">
      <c r="A189" t="s">
        <v>33</v>
      </c>
      <c r="B189" t="s">
        <v>34</v>
      </c>
      <c r="C189" t="s">
        <v>445</v>
      </c>
      <c r="D189" t="s">
        <v>290</v>
      </c>
      <c r="E189" t="s">
        <v>37</v>
      </c>
      <c r="F189">
        <v>63017</v>
      </c>
      <c r="G189">
        <v>599000</v>
      </c>
      <c r="H189">
        <v>4</v>
      </c>
      <c r="I189">
        <v>3</v>
      </c>
      <c r="J189" t="s">
        <v>47</v>
      </c>
      <c r="K189">
        <v>3248</v>
      </c>
      <c r="L189">
        <v>7405</v>
      </c>
      <c r="M189">
        <v>2014</v>
      </c>
      <c r="N189">
        <v>3</v>
      </c>
      <c r="O189" t="s">
        <v>39</v>
      </c>
      <c r="P189">
        <v>29</v>
      </c>
      <c r="Q189" t="s">
        <v>40</v>
      </c>
      <c r="R189" s="3"/>
      <c r="U189" s="5"/>
      <c r="V189">
        <v>599000</v>
      </c>
      <c r="W189" s="3">
        <v>41908</v>
      </c>
      <c r="X189">
        <v>523583</v>
      </c>
      <c r="Y189" t="s">
        <v>446</v>
      </c>
      <c r="Z189" t="s">
        <v>42</v>
      </c>
      <c r="AA189">
        <v>16034647</v>
      </c>
      <c r="AB189" t="s">
        <v>59</v>
      </c>
      <c r="AC189" t="s">
        <v>44</v>
      </c>
      <c r="AD189" t="s">
        <v>45</v>
      </c>
      <c r="AE189">
        <v>38.620829999999998</v>
      </c>
      <c r="AF189">
        <v>-90.520210399999996</v>
      </c>
      <c r="AG189" t="b">
        <v>0</v>
      </c>
    </row>
    <row r="190" spans="1:33" x14ac:dyDescent="0.15">
      <c r="A190" t="s">
        <v>33</v>
      </c>
      <c r="B190" t="s">
        <v>34</v>
      </c>
      <c r="C190" t="s">
        <v>443</v>
      </c>
      <c r="D190" t="s">
        <v>290</v>
      </c>
      <c r="E190" t="s">
        <v>37</v>
      </c>
      <c r="F190">
        <v>63017</v>
      </c>
      <c r="G190">
        <v>634900</v>
      </c>
      <c r="H190">
        <v>4</v>
      </c>
      <c r="I190">
        <v>3</v>
      </c>
      <c r="J190" t="s">
        <v>47</v>
      </c>
      <c r="K190">
        <v>2997</v>
      </c>
      <c r="L190">
        <v>7841</v>
      </c>
      <c r="M190">
        <v>2015</v>
      </c>
      <c r="N190">
        <v>3</v>
      </c>
      <c r="O190" t="s">
        <v>39</v>
      </c>
      <c r="P190">
        <v>29</v>
      </c>
      <c r="Q190" t="s">
        <v>40</v>
      </c>
      <c r="R190" s="3"/>
      <c r="U190" s="5"/>
      <c r="V190">
        <v>634900</v>
      </c>
      <c r="W190" s="3">
        <v>41960</v>
      </c>
      <c r="X190">
        <v>604866</v>
      </c>
      <c r="Y190" t="s">
        <v>444</v>
      </c>
      <c r="Z190" t="s">
        <v>42</v>
      </c>
      <c r="AA190">
        <v>16037152</v>
      </c>
      <c r="AB190" t="s">
        <v>171</v>
      </c>
      <c r="AC190" t="s">
        <v>44</v>
      </c>
      <c r="AD190" t="s">
        <v>45</v>
      </c>
      <c r="AE190">
        <v>38.620829999999998</v>
      </c>
      <c r="AF190">
        <v>-90.520210399999996</v>
      </c>
      <c r="AG190" t="b">
        <v>0</v>
      </c>
    </row>
    <row r="191" spans="1:33" x14ac:dyDescent="0.15">
      <c r="A191" t="s">
        <v>33</v>
      </c>
      <c r="B191" t="s">
        <v>34</v>
      </c>
      <c r="C191" t="s">
        <v>161</v>
      </c>
      <c r="D191" t="s">
        <v>36</v>
      </c>
      <c r="E191" t="s">
        <v>37</v>
      </c>
      <c r="F191">
        <v>63011</v>
      </c>
      <c r="G191">
        <v>440000</v>
      </c>
      <c r="H191">
        <v>4</v>
      </c>
      <c r="I191">
        <v>3</v>
      </c>
      <c r="J191" t="s">
        <v>38</v>
      </c>
      <c r="K191">
        <v>3391</v>
      </c>
      <c r="L191">
        <v>11326</v>
      </c>
      <c r="M191">
        <v>1990</v>
      </c>
      <c r="N191">
        <v>3</v>
      </c>
      <c r="O191" t="s">
        <v>39</v>
      </c>
      <c r="P191">
        <v>27</v>
      </c>
      <c r="Q191" t="s">
        <v>40</v>
      </c>
      <c r="R191" s="3"/>
      <c r="U191" s="5"/>
      <c r="V191">
        <v>440000</v>
      </c>
      <c r="W191" s="3">
        <v>42136</v>
      </c>
      <c r="X191">
        <v>418000</v>
      </c>
      <c r="Y191" t="s">
        <v>162</v>
      </c>
      <c r="Z191" t="s">
        <v>42</v>
      </c>
      <c r="AA191">
        <v>16037407</v>
      </c>
      <c r="AB191" t="s">
        <v>163</v>
      </c>
      <c r="AC191" t="s">
        <v>44</v>
      </c>
      <c r="AD191" t="s">
        <v>45</v>
      </c>
      <c r="AE191">
        <v>38.604827</v>
      </c>
      <c r="AF191">
        <v>-90.608273999999994</v>
      </c>
      <c r="AG191" t="b">
        <v>0</v>
      </c>
    </row>
    <row r="192" spans="1:33" x14ac:dyDescent="0.15">
      <c r="A192" t="s">
        <v>33</v>
      </c>
      <c r="B192" t="s">
        <v>34</v>
      </c>
      <c r="C192" t="s">
        <v>542</v>
      </c>
      <c r="D192" t="s">
        <v>66</v>
      </c>
      <c r="E192" t="s">
        <v>37</v>
      </c>
      <c r="F192">
        <v>63017</v>
      </c>
      <c r="G192">
        <v>518000</v>
      </c>
      <c r="H192">
        <v>4</v>
      </c>
      <c r="I192">
        <v>3</v>
      </c>
      <c r="J192" t="s">
        <v>309</v>
      </c>
      <c r="K192">
        <v>3498</v>
      </c>
      <c r="L192">
        <v>12197</v>
      </c>
      <c r="M192">
        <v>2000</v>
      </c>
      <c r="N192">
        <v>3</v>
      </c>
      <c r="O192" t="s">
        <v>39</v>
      </c>
      <c r="P192">
        <v>64</v>
      </c>
      <c r="Q192" t="s">
        <v>40</v>
      </c>
      <c r="R192" s="3"/>
      <c r="U192" s="5">
        <v>42522</v>
      </c>
      <c r="V192">
        <v>549000</v>
      </c>
      <c r="Y192" t="s">
        <v>543</v>
      </c>
      <c r="Z192" t="s">
        <v>42</v>
      </c>
      <c r="AA192">
        <v>16018845</v>
      </c>
      <c r="AB192" t="s">
        <v>355</v>
      </c>
      <c r="AC192" t="s">
        <v>44</v>
      </c>
      <c r="AD192" t="s">
        <v>45</v>
      </c>
      <c r="AE192">
        <v>38.661009999999997</v>
      </c>
      <c r="AF192">
        <v>-90.541048000000004</v>
      </c>
      <c r="AG192" t="b">
        <v>0</v>
      </c>
    </row>
    <row r="193" spans="1:33" x14ac:dyDescent="0.15">
      <c r="A193" t="s">
        <v>33</v>
      </c>
      <c r="B193" t="s">
        <v>34</v>
      </c>
      <c r="C193" t="s">
        <v>360</v>
      </c>
      <c r="D193" t="s">
        <v>66</v>
      </c>
      <c r="E193" t="s">
        <v>37</v>
      </c>
      <c r="F193">
        <v>63017</v>
      </c>
      <c r="G193">
        <v>472000</v>
      </c>
      <c r="H193">
        <v>4</v>
      </c>
      <c r="I193">
        <v>3</v>
      </c>
      <c r="J193" t="s">
        <v>309</v>
      </c>
      <c r="K193">
        <v>3158</v>
      </c>
      <c r="L193">
        <v>12197</v>
      </c>
      <c r="M193">
        <v>2001</v>
      </c>
      <c r="N193">
        <v>3</v>
      </c>
      <c r="O193" t="s">
        <v>39</v>
      </c>
      <c r="P193">
        <v>9</v>
      </c>
      <c r="Q193" t="s">
        <v>40</v>
      </c>
      <c r="R193" s="3"/>
      <c r="U193" s="5"/>
      <c r="V193">
        <v>472000</v>
      </c>
      <c r="W193" s="3">
        <v>40703</v>
      </c>
      <c r="X193">
        <v>422000</v>
      </c>
      <c r="Y193" t="s">
        <v>361</v>
      </c>
      <c r="Z193" t="s">
        <v>42</v>
      </c>
      <c r="AA193">
        <v>16035579</v>
      </c>
      <c r="AB193" t="s">
        <v>59</v>
      </c>
      <c r="AC193" t="s">
        <v>44</v>
      </c>
      <c r="AD193" t="s">
        <v>45</v>
      </c>
      <c r="AE193">
        <v>38.660578000000001</v>
      </c>
      <c r="AF193">
        <v>-90.537503000000001</v>
      </c>
      <c r="AG193" t="b">
        <v>0</v>
      </c>
    </row>
    <row r="194" spans="1:33" x14ac:dyDescent="0.15">
      <c r="A194" t="s">
        <v>33</v>
      </c>
      <c r="B194" t="s">
        <v>34</v>
      </c>
      <c r="C194" t="s">
        <v>234</v>
      </c>
      <c r="D194" t="s">
        <v>75</v>
      </c>
      <c r="E194" t="s">
        <v>37</v>
      </c>
      <c r="F194">
        <v>63011</v>
      </c>
      <c r="G194">
        <v>415000</v>
      </c>
      <c r="H194">
        <v>3</v>
      </c>
      <c r="I194">
        <v>3</v>
      </c>
      <c r="J194" t="s">
        <v>38</v>
      </c>
      <c r="K194">
        <v>2683</v>
      </c>
      <c r="L194">
        <v>13068</v>
      </c>
      <c r="M194">
        <v>1997</v>
      </c>
      <c r="N194">
        <v>3</v>
      </c>
      <c r="O194" t="s">
        <v>39</v>
      </c>
      <c r="P194">
        <v>59</v>
      </c>
      <c r="Q194" t="s">
        <v>40</v>
      </c>
      <c r="R194" s="3"/>
      <c r="U194" s="5">
        <v>42530</v>
      </c>
      <c r="V194">
        <v>425000</v>
      </c>
      <c r="Y194" t="s">
        <v>235</v>
      </c>
      <c r="Z194" t="s">
        <v>42</v>
      </c>
      <c r="AA194">
        <v>16027601</v>
      </c>
      <c r="AB194" t="s">
        <v>49</v>
      </c>
      <c r="AC194" t="s">
        <v>44</v>
      </c>
      <c r="AD194" t="s">
        <v>45</v>
      </c>
      <c r="AE194">
        <v>38.595903</v>
      </c>
      <c r="AF194">
        <v>-90.602890000000002</v>
      </c>
      <c r="AG194" t="b">
        <v>0</v>
      </c>
    </row>
    <row r="195" spans="1:33" x14ac:dyDescent="0.15">
      <c r="A195" t="s">
        <v>33</v>
      </c>
      <c r="B195" t="s">
        <v>34</v>
      </c>
      <c r="C195" t="s">
        <v>210</v>
      </c>
      <c r="D195" t="s">
        <v>36</v>
      </c>
      <c r="E195" t="s">
        <v>37</v>
      </c>
      <c r="F195">
        <v>63011</v>
      </c>
      <c r="G195">
        <v>369900</v>
      </c>
      <c r="H195">
        <v>4</v>
      </c>
      <c r="I195">
        <v>3</v>
      </c>
      <c r="J195" t="s">
        <v>38</v>
      </c>
      <c r="K195">
        <v>2666</v>
      </c>
      <c r="L195">
        <v>13504</v>
      </c>
      <c r="M195">
        <v>1992</v>
      </c>
      <c r="N195">
        <v>3</v>
      </c>
      <c r="O195" t="s">
        <v>39</v>
      </c>
      <c r="P195">
        <v>51</v>
      </c>
      <c r="Q195" t="s">
        <v>40</v>
      </c>
      <c r="R195" s="3"/>
      <c r="U195" s="5">
        <v>42545</v>
      </c>
      <c r="V195">
        <v>384900</v>
      </c>
      <c r="W195" s="3">
        <v>38247</v>
      </c>
      <c r="X195">
        <v>331500</v>
      </c>
      <c r="Y195" t="s">
        <v>211</v>
      </c>
      <c r="Z195" t="s">
        <v>42</v>
      </c>
      <c r="AA195">
        <v>16030815</v>
      </c>
      <c r="AB195" t="s">
        <v>87</v>
      </c>
      <c r="AC195" t="s">
        <v>44</v>
      </c>
      <c r="AD195" t="s">
        <v>45</v>
      </c>
      <c r="AE195">
        <v>38.596519999999998</v>
      </c>
      <c r="AF195">
        <v>-90.631504000000007</v>
      </c>
      <c r="AG195" t="b">
        <v>0</v>
      </c>
    </row>
    <row r="196" spans="1:33" x14ac:dyDescent="0.15">
      <c r="A196" t="s">
        <v>33</v>
      </c>
      <c r="B196" t="s">
        <v>34</v>
      </c>
      <c r="C196" t="s">
        <v>196</v>
      </c>
      <c r="D196" t="s">
        <v>36</v>
      </c>
      <c r="E196" t="s">
        <v>37</v>
      </c>
      <c r="F196">
        <v>63011</v>
      </c>
      <c r="G196">
        <v>349900</v>
      </c>
      <c r="H196">
        <v>4</v>
      </c>
      <c r="I196">
        <v>3</v>
      </c>
      <c r="J196" t="s">
        <v>38</v>
      </c>
      <c r="K196">
        <v>2536</v>
      </c>
      <c r="L196">
        <v>19166</v>
      </c>
      <c r="M196">
        <v>1998</v>
      </c>
      <c r="N196">
        <v>3</v>
      </c>
      <c r="O196" t="s">
        <v>39</v>
      </c>
      <c r="P196">
        <v>46</v>
      </c>
      <c r="Q196" t="s">
        <v>40</v>
      </c>
      <c r="R196" s="3">
        <v>42547</v>
      </c>
      <c r="S196" s="4">
        <v>0.54166666666666663</v>
      </c>
      <c r="T196" s="4">
        <v>0.625</v>
      </c>
      <c r="U196" s="5">
        <v>42542</v>
      </c>
      <c r="V196">
        <v>369900</v>
      </c>
      <c r="Y196" t="s">
        <v>197</v>
      </c>
      <c r="Z196" t="s">
        <v>42</v>
      </c>
      <c r="AA196">
        <v>16032102</v>
      </c>
      <c r="AB196" t="s">
        <v>68</v>
      </c>
      <c r="AC196" t="s">
        <v>44</v>
      </c>
      <c r="AD196" t="s">
        <v>45</v>
      </c>
      <c r="AE196">
        <v>38.595455000000001</v>
      </c>
      <c r="AF196">
        <v>-90.619286000000002</v>
      </c>
      <c r="AG196" t="b">
        <v>0</v>
      </c>
    </row>
    <row r="197" spans="1:33" x14ac:dyDescent="0.15">
      <c r="A197" t="s">
        <v>33</v>
      </c>
      <c r="B197" t="s">
        <v>34</v>
      </c>
      <c r="C197" t="s">
        <v>153</v>
      </c>
      <c r="D197" t="s">
        <v>36</v>
      </c>
      <c r="E197" t="s">
        <v>37</v>
      </c>
      <c r="F197">
        <v>63011</v>
      </c>
      <c r="G197">
        <v>399500</v>
      </c>
      <c r="H197">
        <v>4</v>
      </c>
      <c r="I197">
        <v>3</v>
      </c>
      <c r="J197" t="s">
        <v>38</v>
      </c>
      <c r="K197">
        <v>1800</v>
      </c>
      <c r="L197">
        <v>20038</v>
      </c>
      <c r="M197">
        <v>1997</v>
      </c>
      <c r="N197">
        <v>3</v>
      </c>
      <c r="O197" t="s">
        <v>39</v>
      </c>
      <c r="P197">
        <v>23</v>
      </c>
      <c r="Q197" t="s">
        <v>40</v>
      </c>
      <c r="R197" s="3"/>
      <c r="U197" s="5">
        <v>42534</v>
      </c>
      <c r="V197">
        <v>415000</v>
      </c>
      <c r="Y197" t="s">
        <v>154</v>
      </c>
      <c r="Z197" t="s">
        <v>42</v>
      </c>
      <c r="AA197">
        <v>16038015</v>
      </c>
      <c r="AB197" t="s">
        <v>155</v>
      </c>
      <c r="AC197" t="s">
        <v>44</v>
      </c>
      <c r="AD197" t="s">
        <v>45</v>
      </c>
      <c r="AE197">
        <v>38.600363999999999</v>
      </c>
      <c r="AF197">
        <v>-90.636752000000001</v>
      </c>
      <c r="AG197" t="b">
        <v>0</v>
      </c>
    </row>
    <row r="198" spans="1:33" x14ac:dyDescent="0.15">
      <c r="A198" t="s">
        <v>33</v>
      </c>
      <c r="B198" t="s">
        <v>34</v>
      </c>
      <c r="C198" t="s">
        <v>198</v>
      </c>
      <c r="D198" t="s">
        <v>71</v>
      </c>
      <c r="E198" t="s">
        <v>37</v>
      </c>
      <c r="F198">
        <v>63011</v>
      </c>
      <c r="G198">
        <v>375000</v>
      </c>
      <c r="H198">
        <v>4</v>
      </c>
      <c r="I198">
        <v>3</v>
      </c>
      <c r="J198" t="s">
        <v>38</v>
      </c>
      <c r="K198">
        <v>2995</v>
      </c>
      <c r="L198">
        <v>27007</v>
      </c>
      <c r="M198">
        <v>1994</v>
      </c>
      <c r="N198">
        <v>3</v>
      </c>
      <c r="O198" t="s">
        <v>39</v>
      </c>
      <c r="P198">
        <v>46</v>
      </c>
      <c r="Q198" t="s">
        <v>40</v>
      </c>
      <c r="R198" s="3">
        <v>42547</v>
      </c>
      <c r="S198" s="4">
        <v>0.54166666666666663</v>
      </c>
      <c r="T198" s="4">
        <v>0.625</v>
      </c>
      <c r="U198" s="5">
        <v>42516</v>
      </c>
      <c r="V198">
        <v>379000</v>
      </c>
      <c r="Y198" t="s">
        <v>199</v>
      </c>
      <c r="Z198" t="s">
        <v>42</v>
      </c>
      <c r="AA198">
        <v>16031611</v>
      </c>
      <c r="AB198" t="s">
        <v>200</v>
      </c>
      <c r="AC198" t="s">
        <v>44</v>
      </c>
      <c r="AD198" t="s">
        <v>45</v>
      </c>
      <c r="AE198">
        <v>38.590515000000003</v>
      </c>
      <c r="AF198">
        <v>-90.614407</v>
      </c>
      <c r="AG198" t="b">
        <v>0</v>
      </c>
    </row>
    <row r="199" spans="1:33" x14ac:dyDescent="0.15">
      <c r="A199" t="s">
        <v>33</v>
      </c>
      <c r="B199" t="s">
        <v>34</v>
      </c>
      <c r="C199" t="s">
        <v>231</v>
      </c>
      <c r="D199" t="s">
        <v>36</v>
      </c>
      <c r="E199" t="s">
        <v>37</v>
      </c>
      <c r="F199">
        <v>63011</v>
      </c>
      <c r="G199">
        <v>410000</v>
      </c>
      <c r="H199">
        <v>3</v>
      </c>
      <c r="I199">
        <v>3</v>
      </c>
      <c r="J199" t="s">
        <v>38</v>
      </c>
      <c r="K199">
        <v>2525</v>
      </c>
      <c r="L199">
        <v>29185</v>
      </c>
      <c r="M199">
        <v>1990</v>
      </c>
      <c r="N199">
        <v>3</v>
      </c>
      <c r="O199" t="s">
        <v>39</v>
      </c>
      <c r="P199">
        <v>58</v>
      </c>
      <c r="Q199" t="s">
        <v>40</v>
      </c>
      <c r="R199" s="3">
        <v>42547</v>
      </c>
      <c r="S199" s="4">
        <v>0.54166666666666663</v>
      </c>
      <c r="T199" s="4">
        <v>0.625</v>
      </c>
      <c r="U199" s="5">
        <v>42544</v>
      </c>
      <c r="V199">
        <v>429000</v>
      </c>
      <c r="Y199" t="s">
        <v>232</v>
      </c>
      <c r="Z199" t="s">
        <v>42</v>
      </c>
      <c r="AA199">
        <v>16028889</v>
      </c>
      <c r="AB199" t="s">
        <v>233</v>
      </c>
      <c r="AC199" t="s">
        <v>44</v>
      </c>
      <c r="AD199" t="s">
        <v>45</v>
      </c>
      <c r="AE199">
        <v>38.603507</v>
      </c>
      <c r="AF199">
        <v>-90.6140829</v>
      </c>
      <c r="AG199" t="b">
        <v>0</v>
      </c>
    </row>
    <row r="200" spans="1:33" x14ac:dyDescent="0.15">
      <c r="A200" t="s">
        <v>33</v>
      </c>
      <c r="B200" t="s">
        <v>34</v>
      </c>
      <c r="C200" t="s">
        <v>537</v>
      </c>
      <c r="D200" t="s">
        <v>66</v>
      </c>
      <c r="E200" t="s">
        <v>37</v>
      </c>
      <c r="F200">
        <v>63017</v>
      </c>
      <c r="G200">
        <v>284500</v>
      </c>
      <c r="H200">
        <v>4</v>
      </c>
      <c r="I200">
        <v>3</v>
      </c>
      <c r="J200" t="s">
        <v>57</v>
      </c>
      <c r="K200">
        <v>1872</v>
      </c>
      <c r="L200">
        <v>8146</v>
      </c>
      <c r="M200">
        <v>1974</v>
      </c>
      <c r="N200">
        <v>4</v>
      </c>
      <c r="O200" t="s">
        <v>39</v>
      </c>
      <c r="P200">
        <v>60</v>
      </c>
      <c r="Q200" t="s">
        <v>40</v>
      </c>
      <c r="R200" s="3"/>
      <c r="U200" s="5">
        <v>42541</v>
      </c>
      <c r="V200">
        <v>300000</v>
      </c>
      <c r="Y200" t="s">
        <v>538</v>
      </c>
      <c r="Z200" t="s">
        <v>42</v>
      </c>
      <c r="AA200">
        <v>16025522</v>
      </c>
      <c r="AB200" t="s">
        <v>160</v>
      </c>
      <c r="AC200" t="s">
        <v>44</v>
      </c>
      <c r="AD200" t="s">
        <v>45</v>
      </c>
      <c r="AE200">
        <v>38.618780000000001</v>
      </c>
      <c r="AF200">
        <v>-90.572246000000007</v>
      </c>
      <c r="AG200" t="b">
        <v>0</v>
      </c>
    </row>
    <row r="201" spans="1:33" x14ac:dyDescent="0.15">
      <c r="A201" t="s">
        <v>33</v>
      </c>
      <c r="B201" t="s">
        <v>34</v>
      </c>
      <c r="C201" t="s">
        <v>1023</v>
      </c>
      <c r="D201" t="s">
        <v>82</v>
      </c>
      <c r="E201" t="s">
        <v>37</v>
      </c>
      <c r="F201">
        <v>63123</v>
      </c>
      <c r="G201">
        <v>127900</v>
      </c>
      <c r="H201">
        <v>3</v>
      </c>
      <c r="I201">
        <v>3</v>
      </c>
      <c r="J201" t="s">
        <v>716</v>
      </c>
      <c r="K201">
        <v>1665</v>
      </c>
      <c r="L201">
        <v>3136</v>
      </c>
      <c r="M201">
        <v>1936</v>
      </c>
      <c r="N201">
        <v>0</v>
      </c>
      <c r="P201">
        <v>92</v>
      </c>
      <c r="Q201" t="s">
        <v>40</v>
      </c>
      <c r="R201" s="3"/>
      <c r="U201" s="5">
        <v>42487</v>
      </c>
      <c r="V201">
        <v>129900</v>
      </c>
      <c r="Y201" t="s">
        <v>1024</v>
      </c>
      <c r="Z201" t="s">
        <v>42</v>
      </c>
      <c r="AA201">
        <v>16017481</v>
      </c>
      <c r="AB201" t="s">
        <v>49</v>
      </c>
      <c r="AC201" t="s">
        <v>44</v>
      </c>
      <c r="AD201" t="s">
        <v>45</v>
      </c>
      <c r="AE201">
        <v>38.555891000000003</v>
      </c>
      <c r="AF201">
        <v>-90.307181</v>
      </c>
      <c r="AG201" t="b">
        <v>0</v>
      </c>
    </row>
    <row r="202" spans="1:33" x14ac:dyDescent="0.15">
      <c r="A202" t="s">
        <v>33</v>
      </c>
      <c r="B202" t="s">
        <v>34</v>
      </c>
      <c r="C202" t="s">
        <v>1079</v>
      </c>
      <c r="D202" t="s">
        <v>82</v>
      </c>
      <c r="E202" t="s">
        <v>37</v>
      </c>
      <c r="F202">
        <v>63123</v>
      </c>
      <c r="G202">
        <v>136900</v>
      </c>
      <c r="H202">
        <v>3</v>
      </c>
      <c r="I202">
        <v>3</v>
      </c>
      <c r="J202" t="s">
        <v>716</v>
      </c>
      <c r="K202">
        <v>1100</v>
      </c>
      <c r="L202">
        <v>5924</v>
      </c>
      <c r="M202">
        <v>1956</v>
      </c>
      <c r="N202">
        <v>0</v>
      </c>
      <c r="P202">
        <v>233</v>
      </c>
      <c r="Q202" t="s">
        <v>40</v>
      </c>
      <c r="R202" s="3">
        <v>42547</v>
      </c>
      <c r="S202" s="4">
        <v>0.54166666666666663</v>
      </c>
      <c r="T202" s="4">
        <v>0.625</v>
      </c>
      <c r="U202" s="5">
        <v>42480</v>
      </c>
      <c r="V202">
        <v>147000</v>
      </c>
      <c r="Y202" t="s">
        <v>1080</v>
      </c>
      <c r="Z202" t="s">
        <v>42</v>
      </c>
      <c r="AA202">
        <v>15060087</v>
      </c>
      <c r="AB202" t="s">
        <v>839</v>
      </c>
      <c r="AC202" t="s">
        <v>44</v>
      </c>
      <c r="AD202" t="s">
        <v>45</v>
      </c>
      <c r="AE202">
        <v>38.543256</v>
      </c>
      <c r="AF202">
        <v>-90.299346999999997</v>
      </c>
      <c r="AG202" t="b">
        <v>0</v>
      </c>
    </row>
    <row r="203" spans="1:33" x14ac:dyDescent="0.15">
      <c r="A203" t="s">
        <v>33</v>
      </c>
      <c r="B203" t="s">
        <v>34</v>
      </c>
      <c r="C203" t="s">
        <v>105</v>
      </c>
      <c r="D203" t="s">
        <v>36</v>
      </c>
      <c r="E203" t="s">
        <v>37</v>
      </c>
      <c r="F203">
        <v>63011</v>
      </c>
      <c r="G203">
        <v>349500</v>
      </c>
      <c r="H203">
        <v>4</v>
      </c>
      <c r="I203">
        <v>3</v>
      </c>
      <c r="J203" t="s">
        <v>57</v>
      </c>
      <c r="K203">
        <v>2457</v>
      </c>
      <c r="L203">
        <v>11456</v>
      </c>
      <c r="M203">
        <v>1973</v>
      </c>
      <c r="N203">
        <v>2</v>
      </c>
      <c r="P203">
        <v>12</v>
      </c>
      <c r="Q203" t="s">
        <v>40</v>
      </c>
      <c r="R203" s="3">
        <v>42547</v>
      </c>
      <c r="S203" s="4">
        <v>0.54166666666666663</v>
      </c>
      <c r="T203" s="4">
        <v>0.625</v>
      </c>
      <c r="U203" s="5">
        <v>42542</v>
      </c>
      <c r="V203">
        <v>359500</v>
      </c>
      <c r="Y203" t="s">
        <v>106</v>
      </c>
      <c r="Z203" t="s">
        <v>42</v>
      </c>
      <c r="AA203">
        <v>16041365</v>
      </c>
      <c r="AB203" t="s">
        <v>102</v>
      </c>
      <c r="AC203" t="s">
        <v>44</v>
      </c>
      <c r="AD203" t="s">
        <v>45</v>
      </c>
      <c r="AE203">
        <v>38.615957999999999</v>
      </c>
      <c r="AF203">
        <v>-90.577618999999999</v>
      </c>
      <c r="AG203" t="b">
        <v>0</v>
      </c>
    </row>
    <row r="204" spans="1:33" x14ac:dyDescent="0.15">
      <c r="A204" t="s">
        <v>33</v>
      </c>
      <c r="B204" t="s">
        <v>34</v>
      </c>
      <c r="C204" t="s">
        <v>306</v>
      </c>
      <c r="D204" t="s">
        <v>290</v>
      </c>
      <c r="E204" t="s">
        <v>37</v>
      </c>
      <c r="F204">
        <v>63017</v>
      </c>
      <c r="G204">
        <v>449000</v>
      </c>
      <c r="H204">
        <v>3</v>
      </c>
      <c r="I204">
        <v>3</v>
      </c>
      <c r="J204" t="s">
        <v>47</v>
      </c>
      <c r="K204">
        <v>4258</v>
      </c>
      <c r="L204">
        <v>43691</v>
      </c>
      <c r="M204">
        <v>1964</v>
      </c>
      <c r="N204">
        <v>2</v>
      </c>
      <c r="P204">
        <v>1</v>
      </c>
      <c r="Q204" t="s">
        <v>40</v>
      </c>
      <c r="R204" s="3"/>
      <c r="U204" s="5"/>
      <c r="V204">
        <v>449000</v>
      </c>
      <c r="Y204" t="s">
        <v>307</v>
      </c>
      <c r="Z204" t="s">
        <v>42</v>
      </c>
      <c r="AA204">
        <v>16044675</v>
      </c>
      <c r="AB204" t="s">
        <v>111</v>
      </c>
      <c r="AC204" t="s">
        <v>44</v>
      </c>
      <c r="AD204" t="s">
        <v>45</v>
      </c>
      <c r="AE204">
        <v>38.633567900000003</v>
      </c>
      <c r="AF204">
        <v>-90.511751000000004</v>
      </c>
      <c r="AG204" t="b">
        <v>0</v>
      </c>
    </row>
    <row r="205" spans="1:33" x14ac:dyDescent="0.15">
      <c r="A205" t="s">
        <v>33</v>
      </c>
      <c r="B205" t="s">
        <v>34</v>
      </c>
      <c r="C205" t="s">
        <v>796</v>
      </c>
      <c r="D205" t="s">
        <v>82</v>
      </c>
      <c r="E205" t="s">
        <v>37</v>
      </c>
      <c r="F205">
        <v>63123</v>
      </c>
      <c r="G205">
        <v>229900</v>
      </c>
      <c r="H205">
        <v>3</v>
      </c>
      <c r="I205">
        <v>4</v>
      </c>
      <c r="J205" t="s">
        <v>765</v>
      </c>
      <c r="K205">
        <v>1622</v>
      </c>
      <c r="L205">
        <v>6970</v>
      </c>
      <c r="M205">
        <v>1997</v>
      </c>
      <c r="N205">
        <v>2</v>
      </c>
      <c r="O205" t="s">
        <v>39</v>
      </c>
      <c r="P205">
        <v>8</v>
      </c>
      <c r="Q205" t="s">
        <v>40</v>
      </c>
      <c r="R205" s="3">
        <v>42547</v>
      </c>
      <c r="S205" s="4">
        <v>0.54166666666666663</v>
      </c>
      <c r="T205" s="4">
        <v>0.625</v>
      </c>
      <c r="U205" s="5"/>
      <c r="V205">
        <v>229900</v>
      </c>
      <c r="Y205" t="s">
        <v>797</v>
      </c>
      <c r="Z205" t="s">
        <v>42</v>
      </c>
      <c r="AA205">
        <v>16042254</v>
      </c>
      <c r="AB205" t="s">
        <v>155</v>
      </c>
      <c r="AC205" t="s">
        <v>44</v>
      </c>
      <c r="AD205" t="s">
        <v>45</v>
      </c>
      <c r="AE205">
        <v>38.520516000000001</v>
      </c>
      <c r="AF205">
        <v>-90.337968000000004</v>
      </c>
      <c r="AG205" t="b">
        <v>0</v>
      </c>
    </row>
    <row r="206" spans="1:33" x14ac:dyDescent="0.15">
      <c r="A206" t="s">
        <v>33</v>
      </c>
      <c r="B206" t="s">
        <v>34</v>
      </c>
      <c r="C206" t="s">
        <v>261</v>
      </c>
      <c r="D206" t="s">
        <v>36</v>
      </c>
      <c r="E206" t="s">
        <v>37</v>
      </c>
      <c r="F206">
        <v>63011</v>
      </c>
      <c r="G206">
        <v>997000</v>
      </c>
      <c r="H206">
        <v>3</v>
      </c>
      <c r="I206">
        <v>4</v>
      </c>
      <c r="J206" t="s">
        <v>47</v>
      </c>
      <c r="K206">
        <v>1784</v>
      </c>
      <c r="L206">
        <v>7405</v>
      </c>
      <c r="M206">
        <v>2013</v>
      </c>
      <c r="N206">
        <v>2</v>
      </c>
      <c r="O206" t="s">
        <v>39</v>
      </c>
      <c r="P206">
        <v>107</v>
      </c>
      <c r="Q206" t="s">
        <v>40</v>
      </c>
      <c r="R206" s="3"/>
      <c r="U206" s="5"/>
      <c r="V206">
        <v>997000</v>
      </c>
      <c r="W206" s="3">
        <v>41981</v>
      </c>
      <c r="X206">
        <v>971067</v>
      </c>
      <c r="Y206" t="s">
        <v>262</v>
      </c>
      <c r="Z206" t="s">
        <v>42</v>
      </c>
      <c r="AA206">
        <v>16014176</v>
      </c>
      <c r="AB206" t="s">
        <v>49</v>
      </c>
      <c r="AC206" t="s">
        <v>44</v>
      </c>
      <c r="AD206" t="s">
        <v>45</v>
      </c>
      <c r="AE206">
        <v>38.624098099999998</v>
      </c>
      <c r="AF206">
        <v>-90.5665403</v>
      </c>
      <c r="AG206" t="b">
        <v>0</v>
      </c>
    </row>
    <row r="207" spans="1:33" x14ac:dyDescent="0.15">
      <c r="A207" t="s">
        <v>33</v>
      </c>
      <c r="B207" t="s">
        <v>34</v>
      </c>
      <c r="C207" t="s">
        <v>261</v>
      </c>
      <c r="D207" t="s">
        <v>36</v>
      </c>
      <c r="E207" t="s">
        <v>37</v>
      </c>
      <c r="F207">
        <v>63011</v>
      </c>
      <c r="G207">
        <v>997000</v>
      </c>
      <c r="H207">
        <v>3</v>
      </c>
      <c r="I207">
        <v>4</v>
      </c>
      <c r="J207" t="s">
        <v>47</v>
      </c>
      <c r="K207">
        <v>1784</v>
      </c>
      <c r="L207">
        <v>7405</v>
      </c>
      <c r="M207">
        <v>2013</v>
      </c>
      <c r="N207">
        <v>2</v>
      </c>
      <c r="O207" t="s">
        <v>39</v>
      </c>
      <c r="P207">
        <v>107</v>
      </c>
      <c r="Q207" t="s">
        <v>40</v>
      </c>
      <c r="R207" s="3"/>
      <c r="U207" s="5"/>
      <c r="V207">
        <v>997000</v>
      </c>
      <c r="W207" s="3">
        <v>41981</v>
      </c>
      <c r="X207">
        <v>971067</v>
      </c>
      <c r="Y207" t="s">
        <v>262</v>
      </c>
      <c r="Z207" t="s">
        <v>42</v>
      </c>
      <c r="AA207">
        <v>16014176</v>
      </c>
      <c r="AB207" t="s">
        <v>49</v>
      </c>
      <c r="AC207" t="s">
        <v>44</v>
      </c>
      <c r="AD207" t="s">
        <v>45</v>
      </c>
      <c r="AE207">
        <v>38.624098099999998</v>
      </c>
      <c r="AF207">
        <v>-90.5665403</v>
      </c>
      <c r="AG207" t="b">
        <v>0</v>
      </c>
    </row>
    <row r="208" spans="1:33" x14ac:dyDescent="0.15">
      <c r="A208" t="s">
        <v>33</v>
      </c>
      <c r="B208" t="s">
        <v>34</v>
      </c>
      <c r="C208" t="s">
        <v>1068</v>
      </c>
      <c r="D208" t="s">
        <v>82</v>
      </c>
      <c r="E208" t="s">
        <v>37</v>
      </c>
      <c r="F208">
        <v>63123</v>
      </c>
      <c r="G208">
        <v>244900</v>
      </c>
      <c r="H208">
        <v>4</v>
      </c>
      <c r="I208">
        <v>4</v>
      </c>
      <c r="J208" t="s">
        <v>765</v>
      </c>
      <c r="K208">
        <v>2024</v>
      </c>
      <c r="L208">
        <v>9148</v>
      </c>
      <c r="M208">
        <v>1993</v>
      </c>
      <c r="N208">
        <v>2</v>
      </c>
      <c r="O208" t="s">
        <v>39</v>
      </c>
      <c r="P208">
        <v>169</v>
      </c>
      <c r="Q208" t="s">
        <v>40</v>
      </c>
      <c r="R208" s="3"/>
      <c r="U208" s="5">
        <v>42472</v>
      </c>
      <c r="V208">
        <v>249900</v>
      </c>
      <c r="Y208" t="s">
        <v>1069</v>
      </c>
      <c r="Z208" t="s">
        <v>42</v>
      </c>
      <c r="AA208">
        <v>16000381</v>
      </c>
      <c r="AB208" t="s">
        <v>233</v>
      </c>
      <c r="AC208" t="s">
        <v>44</v>
      </c>
      <c r="AD208" t="s">
        <v>45</v>
      </c>
      <c r="AE208">
        <v>38.534979999999997</v>
      </c>
      <c r="AF208">
        <v>-90.328064999999995</v>
      </c>
      <c r="AG208" t="b">
        <v>0</v>
      </c>
    </row>
    <row r="209" spans="1:33" x14ac:dyDescent="0.15">
      <c r="A209" t="s">
        <v>33</v>
      </c>
      <c r="B209" t="s">
        <v>34</v>
      </c>
      <c r="C209" t="s">
        <v>340</v>
      </c>
      <c r="D209" t="s">
        <v>66</v>
      </c>
      <c r="E209" t="s">
        <v>37</v>
      </c>
      <c r="F209">
        <v>63017</v>
      </c>
      <c r="G209">
        <v>298900</v>
      </c>
      <c r="H209">
        <v>4</v>
      </c>
      <c r="I209">
        <v>4</v>
      </c>
      <c r="J209" t="s">
        <v>309</v>
      </c>
      <c r="K209">
        <v>2056</v>
      </c>
      <c r="L209">
        <v>9365</v>
      </c>
      <c r="M209">
        <v>1976</v>
      </c>
      <c r="N209">
        <v>2</v>
      </c>
      <c r="O209" t="s">
        <v>39</v>
      </c>
      <c r="P209">
        <v>4</v>
      </c>
      <c r="Q209" t="s">
        <v>40</v>
      </c>
      <c r="R209" s="3"/>
      <c r="U209" s="5"/>
      <c r="V209">
        <v>298900</v>
      </c>
      <c r="W209" s="3">
        <v>42079</v>
      </c>
      <c r="X209">
        <v>275000</v>
      </c>
      <c r="Y209" t="s">
        <v>341</v>
      </c>
      <c r="Z209" t="s">
        <v>42</v>
      </c>
      <c r="AA209">
        <v>16043398</v>
      </c>
      <c r="AB209" t="s">
        <v>49</v>
      </c>
      <c r="AC209" t="s">
        <v>44</v>
      </c>
      <c r="AD209" t="s">
        <v>45</v>
      </c>
      <c r="AE209">
        <v>38.653374900000003</v>
      </c>
      <c r="AF209">
        <v>-90.539568000000003</v>
      </c>
      <c r="AG209" t="b">
        <v>0</v>
      </c>
    </row>
    <row r="210" spans="1:33" x14ac:dyDescent="0.15">
      <c r="A210" t="s">
        <v>33</v>
      </c>
      <c r="B210" t="s">
        <v>34</v>
      </c>
      <c r="C210" t="s">
        <v>74</v>
      </c>
      <c r="D210" t="s">
        <v>75</v>
      </c>
      <c r="E210" t="s">
        <v>37</v>
      </c>
      <c r="F210">
        <v>63011</v>
      </c>
      <c r="G210">
        <v>354900</v>
      </c>
      <c r="H210">
        <v>4</v>
      </c>
      <c r="I210">
        <v>4</v>
      </c>
      <c r="J210" t="s">
        <v>38</v>
      </c>
      <c r="K210">
        <v>2090</v>
      </c>
      <c r="L210">
        <v>10019</v>
      </c>
      <c r="M210">
        <v>1984</v>
      </c>
      <c r="N210">
        <v>2</v>
      </c>
      <c r="O210" t="s">
        <v>39</v>
      </c>
      <c r="P210">
        <v>3</v>
      </c>
      <c r="Q210" t="s">
        <v>40</v>
      </c>
      <c r="R210" s="3">
        <v>42547</v>
      </c>
      <c r="S210" s="4">
        <v>0.54166666666666663</v>
      </c>
      <c r="T210" s="4">
        <v>0.625</v>
      </c>
      <c r="U210" s="5"/>
      <c r="V210">
        <v>354900</v>
      </c>
      <c r="Y210" t="s">
        <v>76</v>
      </c>
      <c r="Z210" t="s">
        <v>42</v>
      </c>
      <c r="AA210">
        <v>16043813</v>
      </c>
      <c r="AB210" t="s">
        <v>49</v>
      </c>
      <c r="AC210" t="s">
        <v>44</v>
      </c>
      <c r="AD210" t="s">
        <v>45</v>
      </c>
      <c r="AE210">
        <v>38.589691000000002</v>
      </c>
      <c r="AF210">
        <v>-90.622725000000003</v>
      </c>
      <c r="AG210" t="b">
        <v>0</v>
      </c>
    </row>
    <row r="211" spans="1:33" x14ac:dyDescent="0.15">
      <c r="A211" t="s">
        <v>33</v>
      </c>
      <c r="B211" t="s">
        <v>34</v>
      </c>
      <c r="C211" t="s">
        <v>220</v>
      </c>
      <c r="D211" t="s">
        <v>36</v>
      </c>
      <c r="E211" t="s">
        <v>37</v>
      </c>
      <c r="F211">
        <v>63011</v>
      </c>
      <c r="G211">
        <v>389900</v>
      </c>
      <c r="H211">
        <v>4</v>
      </c>
      <c r="I211">
        <v>4</v>
      </c>
      <c r="J211" t="s">
        <v>47</v>
      </c>
      <c r="K211">
        <v>2390</v>
      </c>
      <c r="L211">
        <v>10019</v>
      </c>
      <c r="M211">
        <v>1984</v>
      </c>
      <c r="N211">
        <v>2</v>
      </c>
      <c r="O211" t="s">
        <v>39</v>
      </c>
      <c r="P211">
        <v>53</v>
      </c>
      <c r="Q211" t="s">
        <v>40</v>
      </c>
      <c r="R211" s="3"/>
      <c r="U211" s="5">
        <v>42522</v>
      </c>
      <c r="V211">
        <v>399900</v>
      </c>
      <c r="Y211" t="s">
        <v>221</v>
      </c>
      <c r="Z211" t="s">
        <v>42</v>
      </c>
      <c r="AA211">
        <v>16029941</v>
      </c>
      <c r="AB211" t="s">
        <v>64</v>
      </c>
      <c r="AC211" t="s">
        <v>44</v>
      </c>
      <c r="AD211" t="s">
        <v>45</v>
      </c>
      <c r="AE211">
        <v>38.617179999999998</v>
      </c>
      <c r="AF211">
        <v>-90.506497899999999</v>
      </c>
      <c r="AG211" t="b">
        <v>0</v>
      </c>
    </row>
    <row r="212" spans="1:33" x14ac:dyDescent="0.15">
      <c r="A212" t="s">
        <v>33</v>
      </c>
      <c r="B212" t="s">
        <v>34</v>
      </c>
      <c r="C212" t="s">
        <v>88</v>
      </c>
      <c r="D212" t="s">
        <v>36</v>
      </c>
      <c r="E212" t="s">
        <v>37</v>
      </c>
      <c r="F212">
        <v>63011</v>
      </c>
      <c r="G212">
        <v>379000</v>
      </c>
      <c r="H212">
        <v>4</v>
      </c>
      <c r="I212">
        <v>4</v>
      </c>
      <c r="J212" t="s">
        <v>38</v>
      </c>
      <c r="K212">
        <v>2878</v>
      </c>
      <c r="L212">
        <v>10019</v>
      </c>
      <c r="M212">
        <v>1989</v>
      </c>
      <c r="N212">
        <v>2</v>
      </c>
      <c r="O212" t="s">
        <v>39</v>
      </c>
      <c r="P212">
        <v>4</v>
      </c>
      <c r="Q212" t="s">
        <v>40</v>
      </c>
      <c r="R212" s="3">
        <v>42547</v>
      </c>
      <c r="S212" s="4">
        <v>0.54166666666666663</v>
      </c>
      <c r="T212" s="4">
        <v>0.625</v>
      </c>
      <c r="U212" s="5"/>
      <c r="V212">
        <v>379000</v>
      </c>
      <c r="Y212" t="s">
        <v>89</v>
      </c>
      <c r="Z212" t="s">
        <v>42</v>
      </c>
      <c r="AA212">
        <v>16043906</v>
      </c>
      <c r="AB212" t="s">
        <v>73</v>
      </c>
      <c r="AC212" t="s">
        <v>44</v>
      </c>
      <c r="AD212" t="s">
        <v>45</v>
      </c>
      <c r="AE212">
        <v>38.594620900000002</v>
      </c>
      <c r="AF212">
        <v>-90.6104919</v>
      </c>
      <c r="AG212" t="b">
        <v>0</v>
      </c>
    </row>
    <row r="213" spans="1:33" x14ac:dyDescent="0.15">
      <c r="A213" t="s">
        <v>33</v>
      </c>
      <c r="B213" t="s">
        <v>34</v>
      </c>
      <c r="C213" t="s">
        <v>308</v>
      </c>
      <c r="D213" t="s">
        <v>66</v>
      </c>
      <c r="E213" t="s">
        <v>37</v>
      </c>
      <c r="F213">
        <v>63017</v>
      </c>
      <c r="G213">
        <v>520000</v>
      </c>
      <c r="H213">
        <v>3</v>
      </c>
      <c r="I213">
        <v>4</v>
      </c>
      <c r="J213" t="s">
        <v>309</v>
      </c>
      <c r="K213">
        <v>2792</v>
      </c>
      <c r="L213">
        <v>10019</v>
      </c>
      <c r="M213">
        <v>2003</v>
      </c>
      <c r="N213">
        <v>2</v>
      </c>
      <c r="O213" t="s">
        <v>39</v>
      </c>
      <c r="P213">
        <v>1</v>
      </c>
      <c r="Q213" t="s">
        <v>40</v>
      </c>
      <c r="R213" s="3"/>
      <c r="U213" s="5"/>
      <c r="V213">
        <v>520000</v>
      </c>
      <c r="Y213" t="s">
        <v>310</v>
      </c>
      <c r="Z213" t="s">
        <v>42</v>
      </c>
      <c r="AA213">
        <v>16043664</v>
      </c>
      <c r="AB213" t="s">
        <v>52</v>
      </c>
      <c r="AC213" t="s">
        <v>44</v>
      </c>
      <c r="AD213" t="s">
        <v>45</v>
      </c>
      <c r="AE213">
        <v>38.663788599999997</v>
      </c>
      <c r="AF213">
        <v>-90.539849000000004</v>
      </c>
      <c r="AG213" t="b">
        <v>0</v>
      </c>
    </row>
    <row r="214" spans="1:33" x14ac:dyDescent="0.15">
      <c r="A214" t="s">
        <v>33</v>
      </c>
      <c r="B214" t="s">
        <v>34</v>
      </c>
      <c r="C214" t="s">
        <v>112</v>
      </c>
      <c r="D214" t="s">
        <v>36</v>
      </c>
      <c r="E214" t="s">
        <v>37</v>
      </c>
      <c r="F214">
        <v>63011</v>
      </c>
      <c r="G214">
        <v>405000</v>
      </c>
      <c r="H214">
        <v>4</v>
      </c>
      <c r="I214">
        <v>4</v>
      </c>
      <c r="J214" t="s">
        <v>38</v>
      </c>
      <c r="K214">
        <v>2712</v>
      </c>
      <c r="L214">
        <v>10454</v>
      </c>
      <c r="M214">
        <v>1989</v>
      </c>
      <c r="N214">
        <v>2</v>
      </c>
      <c r="O214" t="s">
        <v>39</v>
      </c>
      <c r="P214">
        <v>15</v>
      </c>
      <c r="Q214" t="s">
        <v>40</v>
      </c>
      <c r="R214" s="3">
        <v>42547</v>
      </c>
      <c r="S214" s="4">
        <v>0.54166666666666663</v>
      </c>
      <c r="T214" s="4">
        <v>0.625</v>
      </c>
      <c r="U214" s="5"/>
      <c r="V214">
        <v>405000</v>
      </c>
      <c r="W214" s="3">
        <v>38974</v>
      </c>
      <c r="X214">
        <v>382000</v>
      </c>
      <c r="Y214" t="s">
        <v>113</v>
      </c>
      <c r="Z214" t="s">
        <v>42</v>
      </c>
      <c r="AA214">
        <v>16037798</v>
      </c>
      <c r="AB214" t="s">
        <v>49</v>
      </c>
      <c r="AC214" t="s">
        <v>44</v>
      </c>
      <c r="AD214" t="s">
        <v>45</v>
      </c>
      <c r="AE214">
        <v>38.603355000000001</v>
      </c>
      <c r="AF214">
        <v>-90.605768999999995</v>
      </c>
      <c r="AG214" t="b">
        <v>0</v>
      </c>
    </row>
    <row r="215" spans="1:33" x14ac:dyDescent="0.15">
      <c r="A215" t="s">
        <v>33</v>
      </c>
      <c r="B215" t="s">
        <v>34</v>
      </c>
      <c r="C215" t="s">
        <v>192</v>
      </c>
      <c r="D215" t="s">
        <v>36</v>
      </c>
      <c r="E215" t="s">
        <v>37</v>
      </c>
      <c r="F215">
        <v>63011</v>
      </c>
      <c r="G215">
        <v>845000</v>
      </c>
      <c r="H215">
        <v>3</v>
      </c>
      <c r="I215">
        <v>4</v>
      </c>
      <c r="J215" t="s">
        <v>47</v>
      </c>
      <c r="K215">
        <v>3635</v>
      </c>
      <c r="L215">
        <v>10803</v>
      </c>
      <c r="M215">
        <v>2013</v>
      </c>
      <c r="N215">
        <v>2</v>
      </c>
      <c r="O215" t="s">
        <v>39</v>
      </c>
      <c r="P215">
        <v>45</v>
      </c>
      <c r="Q215" t="s">
        <v>40</v>
      </c>
      <c r="R215" s="3"/>
      <c r="U215" s="5"/>
      <c r="V215">
        <v>845000</v>
      </c>
      <c r="W215" s="3">
        <v>41933</v>
      </c>
      <c r="X215">
        <v>1150615</v>
      </c>
      <c r="Y215" t="s">
        <v>193</v>
      </c>
      <c r="Z215" t="s">
        <v>42</v>
      </c>
      <c r="AA215">
        <v>16031102</v>
      </c>
      <c r="AB215" t="s">
        <v>68</v>
      </c>
      <c r="AC215" t="s">
        <v>44</v>
      </c>
      <c r="AD215" t="s">
        <v>45</v>
      </c>
      <c r="AE215">
        <v>38.623171499999998</v>
      </c>
      <c r="AF215">
        <v>-90.560193699999999</v>
      </c>
      <c r="AG215" t="b">
        <v>0</v>
      </c>
    </row>
    <row r="216" spans="1:33" x14ac:dyDescent="0.15">
      <c r="A216" t="s">
        <v>33</v>
      </c>
      <c r="B216" t="s">
        <v>34</v>
      </c>
      <c r="C216" t="s">
        <v>376</v>
      </c>
      <c r="D216" t="s">
        <v>66</v>
      </c>
      <c r="E216" t="s">
        <v>37</v>
      </c>
      <c r="F216">
        <v>63017</v>
      </c>
      <c r="G216">
        <v>439900</v>
      </c>
      <c r="H216">
        <v>4</v>
      </c>
      <c r="I216">
        <v>4</v>
      </c>
      <c r="J216" t="s">
        <v>57</v>
      </c>
      <c r="K216">
        <v>2964</v>
      </c>
      <c r="L216">
        <v>11238</v>
      </c>
      <c r="M216">
        <v>1978</v>
      </c>
      <c r="N216">
        <v>2</v>
      </c>
      <c r="O216" t="s">
        <v>39</v>
      </c>
      <c r="P216">
        <v>10</v>
      </c>
      <c r="Q216" t="s">
        <v>40</v>
      </c>
      <c r="R216" s="3"/>
      <c r="U216" s="5"/>
      <c r="V216">
        <v>439900</v>
      </c>
      <c r="W216" s="3">
        <v>41142</v>
      </c>
      <c r="X216">
        <v>180000</v>
      </c>
      <c r="Y216" t="s">
        <v>377</v>
      </c>
      <c r="Z216" t="s">
        <v>42</v>
      </c>
      <c r="AA216">
        <v>16041518</v>
      </c>
      <c r="AB216" t="s">
        <v>200</v>
      </c>
      <c r="AC216" t="s">
        <v>44</v>
      </c>
      <c r="AD216" t="s">
        <v>45</v>
      </c>
      <c r="AE216">
        <v>38.628191999999999</v>
      </c>
      <c r="AF216">
        <v>-90.575366000000002</v>
      </c>
      <c r="AG216" t="b">
        <v>0</v>
      </c>
    </row>
    <row r="217" spans="1:33" x14ac:dyDescent="0.15">
      <c r="A217" t="s">
        <v>33</v>
      </c>
      <c r="B217" t="s">
        <v>34</v>
      </c>
      <c r="C217" t="s">
        <v>580</v>
      </c>
      <c r="D217" t="s">
        <v>66</v>
      </c>
      <c r="E217" t="s">
        <v>37</v>
      </c>
      <c r="F217">
        <v>63017</v>
      </c>
      <c r="G217">
        <v>409500</v>
      </c>
      <c r="H217">
        <v>4</v>
      </c>
      <c r="I217">
        <v>4</v>
      </c>
      <c r="J217" t="s">
        <v>309</v>
      </c>
      <c r="K217">
        <v>2864</v>
      </c>
      <c r="L217">
        <v>11413</v>
      </c>
      <c r="M217">
        <v>1979</v>
      </c>
      <c r="N217">
        <v>2</v>
      </c>
      <c r="O217" t="s">
        <v>39</v>
      </c>
      <c r="P217">
        <v>79</v>
      </c>
      <c r="Q217" t="s">
        <v>40</v>
      </c>
      <c r="R217" s="3">
        <v>42547</v>
      </c>
      <c r="S217" s="4">
        <v>0.54166666666666663</v>
      </c>
      <c r="T217" s="4">
        <v>0.625</v>
      </c>
      <c r="U217" s="5">
        <v>42541</v>
      </c>
      <c r="V217">
        <v>435000</v>
      </c>
      <c r="Y217" t="s">
        <v>581</v>
      </c>
      <c r="Z217" t="s">
        <v>42</v>
      </c>
      <c r="AA217">
        <v>16022763</v>
      </c>
      <c r="AB217" t="s">
        <v>49</v>
      </c>
      <c r="AC217" t="s">
        <v>44</v>
      </c>
      <c r="AD217" t="s">
        <v>45</v>
      </c>
      <c r="AE217">
        <v>38.657707000000002</v>
      </c>
      <c r="AF217">
        <v>-90.518004000000005</v>
      </c>
      <c r="AG217" t="b">
        <v>0</v>
      </c>
    </row>
    <row r="218" spans="1:33" x14ac:dyDescent="0.15">
      <c r="A218" t="s">
        <v>33</v>
      </c>
      <c r="B218" t="s">
        <v>34</v>
      </c>
      <c r="C218" t="s">
        <v>433</v>
      </c>
      <c r="D218" t="s">
        <v>66</v>
      </c>
      <c r="E218" t="s">
        <v>37</v>
      </c>
      <c r="F218">
        <v>63017</v>
      </c>
      <c r="G218">
        <v>387950</v>
      </c>
      <c r="H218">
        <v>5</v>
      </c>
      <c r="I218">
        <v>4</v>
      </c>
      <c r="J218" t="s">
        <v>309</v>
      </c>
      <c r="K218">
        <v>2410</v>
      </c>
      <c r="L218">
        <v>11761</v>
      </c>
      <c r="M218">
        <v>1985</v>
      </c>
      <c r="N218">
        <v>2</v>
      </c>
      <c r="O218" t="s">
        <v>39</v>
      </c>
      <c r="P218">
        <v>23</v>
      </c>
      <c r="Q218" t="s">
        <v>40</v>
      </c>
      <c r="R218" s="3"/>
      <c r="U218" s="5">
        <v>42537</v>
      </c>
      <c r="V218">
        <v>399950</v>
      </c>
      <c r="Y218" t="s">
        <v>434</v>
      </c>
      <c r="Z218" t="s">
        <v>42</v>
      </c>
      <c r="AA218">
        <v>16038466</v>
      </c>
      <c r="AB218" t="s">
        <v>49</v>
      </c>
      <c r="AC218" t="s">
        <v>44</v>
      </c>
      <c r="AD218" t="s">
        <v>45</v>
      </c>
      <c r="AE218">
        <v>38.634791</v>
      </c>
      <c r="AF218">
        <v>-90.562871999999999</v>
      </c>
      <c r="AG218" t="b">
        <v>0</v>
      </c>
    </row>
    <row r="219" spans="1:33" x14ac:dyDescent="0.15">
      <c r="A219" t="s">
        <v>33</v>
      </c>
      <c r="B219" t="s">
        <v>34</v>
      </c>
      <c r="C219" t="s">
        <v>353</v>
      </c>
      <c r="D219" t="s">
        <v>66</v>
      </c>
      <c r="E219" t="s">
        <v>37</v>
      </c>
      <c r="F219">
        <v>63017</v>
      </c>
      <c r="G219">
        <v>339900</v>
      </c>
      <c r="H219">
        <v>4</v>
      </c>
      <c r="I219">
        <v>4</v>
      </c>
      <c r="J219" t="s">
        <v>309</v>
      </c>
      <c r="K219">
        <v>2828</v>
      </c>
      <c r="L219">
        <v>12197</v>
      </c>
      <c r="M219">
        <v>1983</v>
      </c>
      <c r="N219">
        <v>2</v>
      </c>
      <c r="O219" t="s">
        <v>39</v>
      </c>
      <c r="P219">
        <v>9</v>
      </c>
      <c r="Q219" t="s">
        <v>40</v>
      </c>
      <c r="R219" s="3"/>
      <c r="U219" s="5"/>
      <c r="V219">
        <v>339900</v>
      </c>
      <c r="Y219" t="s">
        <v>354</v>
      </c>
      <c r="Z219" t="s">
        <v>42</v>
      </c>
      <c r="AA219">
        <v>16036836</v>
      </c>
      <c r="AB219" t="s">
        <v>355</v>
      </c>
      <c r="AC219" t="s">
        <v>44</v>
      </c>
      <c r="AD219" t="s">
        <v>45</v>
      </c>
      <c r="AE219">
        <v>38.657234000000003</v>
      </c>
      <c r="AF219">
        <v>-90.530345999999994</v>
      </c>
      <c r="AG219" t="b">
        <v>0</v>
      </c>
    </row>
    <row r="220" spans="1:33" x14ac:dyDescent="0.15">
      <c r="A220" t="s">
        <v>33</v>
      </c>
      <c r="B220" t="s">
        <v>34</v>
      </c>
      <c r="C220" t="s">
        <v>299</v>
      </c>
      <c r="D220" t="s">
        <v>36</v>
      </c>
      <c r="E220" t="s">
        <v>37</v>
      </c>
      <c r="F220">
        <v>63011</v>
      </c>
      <c r="G220">
        <v>539885</v>
      </c>
      <c r="H220">
        <v>3</v>
      </c>
      <c r="I220">
        <v>4</v>
      </c>
      <c r="J220" t="s">
        <v>47</v>
      </c>
      <c r="K220">
        <v>2735</v>
      </c>
      <c r="L220">
        <v>12415</v>
      </c>
      <c r="M220">
        <v>2008</v>
      </c>
      <c r="N220">
        <v>2</v>
      </c>
      <c r="O220" t="s">
        <v>39</v>
      </c>
      <c r="P220">
        <v>276</v>
      </c>
      <c r="Q220" t="s">
        <v>40</v>
      </c>
      <c r="R220" s="3">
        <v>42547</v>
      </c>
      <c r="S220" s="4">
        <v>0.54166666666666663</v>
      </c>
      <c r="T220" s="4">
        <v>0.625</v>
      </c>
      <c r="U220" s="5">
        <v>42517</v>
      </c>
      <c r="V220">
        <v>568500</v>
      </c>
      <c r="Y220" t="s">
        <v>300</v>
      </c>
      <c r="Z220" t="s">
        <v>42</v>
      </c>
      <c r="AA220">
        <v>15054327</v>
      </c>
      <c r="AB220" t="s">
        <v>43</v>
      </c>
      <c r="AC220" t="s">
        <v>44</v>
      </c>
      <c r="AD220" t="s">
        <v>45</v>
      </c>
      <c r="AE220">
        <v>38.609161700000001</v>
      </c>
      <c r="AF220">
        <v>-90.534408499999998</v>
      </c>
      <c r="AG220" t="b">
        <v>0</v>
      </c>
    </row>
    <row r="221" spans="1:33" x14ac:dyDescent="0.15">
      <c r="A221" t="s">
        <v>33</v>
      </c>
      <c r="B221" t="s">
        <v>34</v>
      </c>
      <c r="C221" t="s">
        <v>265</v>
      </c>
      <c r="D221" t="s">
        <v>36</v>
      </c>
      <c r="E221" t="s">
        <v>37</v>
      </c>
      <c r="F221">
        <v>63011</v>
      </c>
      <c r="G221">
        <v>345000</v>
      </c>
      <c r="H221">
        <v>4</v>
      </c>
      <c r="I221">
        <v>4</v>
      </c>
      <c r="J221" t="s">
        <v>47</v>
      </c>
      <c r="K221">
        <v>2872</v>
      </c>
      <c r="L221">
        <v>13024</v>
      </c>
      <c r="M221">
        <v>1965</v>
      </c>
      <c r="N221">
        <v>2</v>
      </c>
      <c r="O221" t="s">
        <v>39</v>
      </c>
      <c r="P221">
        <v>108</v>
      </c>
      <c r="Q221" t="s">
        <v>40</v>
      </c>
      <c r="R221" s="3"/>
      <c r="U221" s="5">
        <v>42541</v>
      </c>
      <c r="V221">
        <v>379800</v>
      </c>
      <c r="Y221" t="s">
        <v>266</v>
      </c>
      <c r="Z221" t="s">
        <v>42</v>
      </c>
      <c r="AA221">
        <v>16013148</v>
      </c>
      <c r="AB221" t="s">
        <v>59</v>
      </c>
      <c r="AC221" t="s">
        <v>44</v>
      </c>
      <c r="AD221" t="s">
        <v>45</v>
      </c>
      <c r="AE221">
        <v>38.604975000000003</v>
      </c>
      <c r="AF221">
        <v>-90.544511999999997</v>
      </c>
      <c r="AG221" t="b">
        <v>0</v>
      </c>
    </row>
    <row r="222" spans="1:33" x14ac:dyDescent="0.15">
      <c r="A222" t="s">
        <v>33</v>
      </c>
      <c r="B222" t="s">
        <v>34</v>
      </c>
      <c r="C222" t="s">
        <v>954</v>
      </c>
      <c r="D222" t="s">
        <v>82</v>
      </c>
      <c r="E222" t="s">
        <v>37</v>
      </c>
      <c r="F222">
        <v>63123</v>
      </c>
      <c r="G222">
        <v>265000</v>
      </c>
      <c r="H222">
        <v>5</v>
      </c>
      <c r="I222">
        <v>4</v>
      </c>
      <c r="J222" t="s">
        <v>765</v>
      </c>
      <c r="K222">
        <v>2154</v>
      </c>
      <c r="L222">
        <v>13068</v>
      </c>
      <c r="M222">
        <v>1993</v>
      </c>
      <c r="N222">
        <v>2</v>
      </c>
      <c r="O222" t="s">
        <v>39</v>
      </c>
      <c r="P222">
        <v>45</v>
      </c>
      <c r="Q222" t="s">
        <v>40</v>
      </c>
      <c r="R222" s="3"/>
      <c r="U222" s="5"/>
      <c r="V222">
        <v>265000</v>
      </c>
      <c r="Y222" t="s">
        <v>955</v>
      </c>
      <c r="Z222" t="s">
        <v>42</v>
      </c>
      <c r="AA222">
        <v>16032423</v>
      </c>
      <c r="AB222" t="s">
        <v>52</v>
      </c>
      <c r="AC222" t="s">
        <v>44</v>
      </c>
      <c r="AD222" t="s">
        <v>45</v>
      </c>
      <c r="AE222">
        <v>38.519801000000001</v>
      </c>
      <c r="AF222">
        <v>-90.335823000000005</v>
      </c>
      <c r="AG222" t="b">
        <v>0</v>
      </c>
    </row>
    <row r="223" spans="1:33" x14ac:dyDescent="0.15">
      <c r="A223" t="s">
        <v>33</v>
      </c>
      <c r="B223" t="s">
        <v>34</v>
      </c>
      <c r="C223" t="s">
        <v>515</v>
      </c>
      <c r="D223" t="s">
        <v>66</v>
      </c>
      <c r="E223" t="s">
        <v>37</v>
      </c>
      <c r="F223">
        <v>63017</v>
      </c>
      <c r="G223">
        <v>374900</v>
      </c>
      <c r="H223">
        <v>4</v>
      </c>
      <c r="I223">
        <v>4</v>
      </c>
      <c r="J223" t="s">
        <v>309</v>
      </c>
      <c r="K223">
        <v>2538</v>
      </c>
      <c r="L223">
        <v>13199</v>
      </c>
      <c r="M223">
        <v>1978</v>
      </c>
      <c r="N223">
        <v>2</v>
      </c>
      <c r="O223" t="s">
        <v>39</v>
      </c>
      <c r="P223">
        <v>54</v>
      </c>
      <c r="Q223" t="s">
        <v>40</v>
      </c>
      <c r="R223" s="3">
        <v>42547</v>
      </c>
      <c r="S223" s="4">
        <v>0.54166666666666663</v>
      </c>
      <c r="T223" s="4">
        <v>0.625</v>
      </c>
      <c r="U223" s="5">
        <v>42524</v>
      </c>
      <c r="V223">
        <v>377500</v>
      </c>
      <c r="Y223" t="s">
        <v>516</v>
      </c>
      <c r="Z223" t="s">
        <v>42</v>
      </c>
      <c r="AA223">
        <v>16027875</v>
      </c>
      <c r="AB223" t="s">
        <v>323</v>
      </c>
      <c r="AC223" t="s">
        <v>44</v>
      </c>
      <c r="AD223" t="s">
        <v>45</v>
      </c>
      <c r="AE223">
        <v>38.634194000000001</v>
      </c>
      <c r="AF223">
        <v>-90.555636000000007</v>
      </c>
      <c r="AG223" t="b">
        <v>0</v>
      </c>
    </row>
    <row r="224" spans="1:33" x14ac:dyDescent="0.15">
      <c r="A224" t="s">
        <v>33</v>
      </c>
      <c r="B224" t="s">
        <v>34</v>
      </c>
      <c r="C224" t="s">
        <v>62</v>
      </c>
      <c r="D224" t="s">
        <v>36</v>
      </c>
      <c r="E224" t="s">
        <v>37</v>
      </c>
      <c r="F224">
        <v>63011</v>
      </c>
      <c r="G224">
        <v>389900</v>
      </c>
      <c r="H224">
        <v>5</v>
      </c>
      <c r="I224">
        <v>4</v>
      </c>
      <c r="J224" t="s">
        <v>47</v>
      </c>
      <c r="K224">
        <v>2908</v>
      </c>
      <c r="L224">
        <v>14375</v>
      </c>
      <c r="M224">
        <v>1967</v>
      </c>
      <c r="N224">
        <v>2</v>
      </c>
      <c r="O224" t="s">
        <v>39</v>
      </c>
      <c r="P224">
        <v>2</v>
      </c>
      <c r="Q224" t="s">
        <v>40</v>
      </c>
      <c r="R224" s="3">
        <v>42547</v>
      </c>
      <c r="S224" s="4">
        <v>0.54166666666666663</v>
      </c>
      <c r="T224" s="4">
        <v>0.625</v>
      </c>
      <c r="U224" s="5"/>
      <c r="V224">
        <v>389900</v>
      </c>
      <c r="Y224" t="s">
        <v>63</v>
      </c>
      <c r="Z224" t="s">
        <v>42</v>
      </c>
      <c r="AA224">
        <v>16044549</v>
      </c>
      <c r="AB224" t="s">
        <v>64</v>
      </c>
      <c r="AC224" t="s">
        <v>44</v>
      </c>
      <c r="AD224" t="s">
        <v>45</v>
      </c>
      <c r="AE224">
        <v>38.607477000000003</v>
      </c>
      <c r="AF224">
        <v>-90.516350000000003</v>
      </c>
      <c r="AG224" t="b">
        <v>0</v>
      </c>
    </row>
    <row r="225" spans="1:33" x14ac:dyDescent="0.15">
      <c r="A225" t="s">
        <v>33</v>
      </c>
      <c r="B225" t="s">
        <v>34</v>
      </c>
      <c r="C225" t="s">
        <v>507</v>
      </c>
      <c r="D225" t="s">
        <v>66</v>
      </c>
      <c r="E225" t="s">
        <v>37</v>
      </c>
      <c r="F225">
        <v>63017</v>
      </c>
      <c r="G225">
        <v>434900</v>
      </c>
      <c r="H225">
        <v>5</v>
      </c>
      <c r="I225">
        <v>4</v>
      </c>
      <c r="J225" t="s">
        <v>57</v>
      </c>
      <c r="K225">
        <v>3057</v>
      </c>
      <c r="L225">
        <v>14462</v>
      </c>
      <c r="M225">
        <v>1978</v>
      </c>
      <c r="N225">
        <v>2</v>
      </c>
      <c r="O225" t="s">
        <v>39</v>
      </c>
      <c r="P225">
        <v>47</v>
      </c>
      <c r="Q225" t="s">
        <v>40</v>
      </c>
      <c r="R225" s="3"/>
      <c r="U225" s="5">
        <v>42543</v>
      </c>
      <c r="V225">
        <v>475000</v>
      </c>
      <c r="Y225" t="s">
        <v>508</v>
      </c>
      <c r="Z225" t="s">
        <v>42</v>
      </c>
      <c r="AA225">
        <v>16031656</v>
      </c>
      <c r="AB225" t="s">
        <v>68</v>
      </c>
      <c r="AC225" t="s">
        <v>44</v>
      </c>
      <c r="AD225" t="s">
        <v>45</v>
      </c>
      <c r="AE225">
        <v>38.629528000000001</v>
      </c>
      <c r="AF225">
        <v>-90.568990999999997</v>
      </c>
      <c r="AG225" t="b">
        <v>0</v>
      </c>
    </row>
    <row r="226" spans="1:33" x14ac:dyDescent="0.15">
      <c r="A226" t="s">
        <v>33</v>
      </c>
      <c r="B226" t="s">
        <v>34</v>
      </c>
      <c r="C226" t="s">
        <v>497</v>
      </c>
      <c r="D226" t="s">
        <v>66</v>
      </c>
      <c r="E226" t="s">
        <v>37</v>
      </c>
      <c r="F226">
        <v>63017</v>
      </c>
      <c r="G226">
        <v>395000</v>
      </c>
      <c r="H226">
        <v>4</v>
      </c>
      <c r="I226">
        <v>4</v>
      </c>
      <c r="J226" t="s">
        <v>309</v>
      </c>
      <c r="K226">
        <v>2722</v>
      </c>
      <c r="L226">
        <v>15682</v>
      </c>
      <c r="M226">
        <v>1983</v>
      </c>
      <c r="N226">
        <v>2</v>
      </c>
      <c r="O226" t="s">
        <v>39</v>
      </c>
      <c r="P226">
        <v>45</v>
      </c>
      <c r="Q226" t="s">
        <v>40</v>
      </c>
      <c r="R226" s="3"/>
      <c r="U226" s="5">
        <v>42535</v>
      </c>
      <c r="V226">
        <v>419500</v>
      </c>
      <c r="Y226" t="s">
        <v>498</v>
      </c>
      <c r="Z226" t="s">
        <v>42</v>
      </c>
      <c r="AA226">
        <v>16032588</v>
      </c>
      <c r="AB226" t="s">
        <v>49</v>
      </c>
      <c r="AC226" t="s">
        <v>44</v>
      </c>
      <c r="AD226" t="s">
        <v>45</v>
      </c>
      <c r="AE226">
        <v>38.646942000000003</v>
      </c>
      <c r="AF226">
        <v>-90.542553999999996</v>
      </c>
      <c r="AG226" t="b">
        <v>0</v>
      </c>
    </row>
    <row r="227" spans="1:33" x14ac:dyDescent="0.15">
      <c r="A227" t="s">
        <v>33</v>
      </c>
      <c r="B227" t="s">
        <v>34</v>
      </c>
      <c r="C227" t="s">
        <v>587</v>
      </c>
      <c r="D227" t="s">
        <v>66</v>
      </c>
      <c r="E227" t="s">
        <v>37</v>
      </c>
      <c r="F227">
        <v>63017</v>
      </c>
      <c r="G227">
        <v>520000</v>
      </c>
      <c r="H227">
        <v>4</v>
      </c>
      <c r="I227">
        <v>4</v>
      </c>
      <c r="J227" t="s">
        <v>309</v>
      </c>
      <c r="K227">
        <v>3085</v>
      </c>
      <c r="L227">
        <v>16683</v>
      </c>
      <c r="M227">
        <v>1978</v>
      </c>
      <c r="N227">
        <v>2</v>
      </c>
      <c r="O227" t="s">
        <v>39</v>
      </c>
      <c r="P227">
        <v>89</v>
      </c>
      <c r="Q227" t="s">
        <v>40</v>
      </c>
      <c r="R227" s="3"/>
      <c r="U227" s="5"/>
      <c r="V227">
        <v>520000</v>
      </c>
      <c r="Y227" t="s">
        <v>588</v>
      </c>
      <c r="Z227" t="s">
        <v>42</v>
      </c>
      <c r="AA227">
        <v>16016065</v>
      </c>
      <c r="AB227" t="s">
        <v>171</v>
      </c>
      <c r="AC227" t="s">
        <v>44</v>
      </c>
      <c r="AD227" t="s">
        <v>45</v>
      </c>
      <c r="AE227">
        <v>38.633982000000003</v>
      </c>
      <c r="AF227">
        <v>-90.526559000000006</v>
      </c>
      <c r="AG227" t="b">
        <v>0</v>
      </c>
    </row>
    <row r="228" spans="1:33" x14ac:dyDescent="0.15">
      <c r="A228" t="s">
        <v>33</v>
      </c>
      <c r="B228" t="s">
        <v>34</v>
      </c>
      <c r="C228" t="s">
        <v>449</v>
      </c>
      <c r="D228" t="s">
        <v>66</v>
      </c>
      <c r="E228" t="s">
        <v>37</v>
      </c>
      <c r="F228">
        <v>63017</v>
      </c>
      <c r="G228">
        <v>444900</v>
      </c>
      <c r="H228">
        <v>4</v>
      </c>
      <c r="I228">
        <v>4</v>
      </c>
      <c r="J228" t="s">
        <v>309</v>
      </c>
      <c r="K228">
        <v>2754</v>
      </c>
      <c r="L228">
        <v>16814</v>
      </c>
      <c r="M228">
        <v>1975</v>
      </c>
      <c r="N228">
        <v>2</v>
      </c>
      <c r="O228" t="s">
        <v>39</v>
      </c>
      <c r="P228">
        <v>30</v>
      </c>
      <c r="Q228" t="s">
        <v>40</v>
      </c>
      <c r="R228" s="3">
        <v>42547</v>
      </c>
      <c r="S228" s="4">
        <v>0.54166666666666663</v>
      </c>
      <c r="T228" s="4">
        <v>0.625</v>
      </c>
      <c r="U228" s="5">
        <v>42538</v>
      </c>
      <c r="V228">
        <v>449900</v>
      </c>
      <c r="Y228" t="s">
        <v>450</v>
      </c>
      <c r="Z228" t="s">
        <v>42</v>
      </c>
      <c r="AA228">
        <v>16036409</v>
      </c>
      <c r="AB228" t="s">
        <v>49</v>
      </c>
      <c r="AC228" t="s">
        <v>44</v>
      </c>
      <c r="AD228" t="s">
        <v>45</v>
      </c>
      <c r="AE228">
        <v>38.638694999999998</v>
      </c>
      <c r="AF228">
        <v>-90.524600000000007</v>
      </c>
      <c r="AG228" t="b">
        <v>0</v>
      </c>
    </row>
    <row r="229" spans="1:33" x14ac:dyDescent="0.15">
      <c r="A229" t="s">
        <v>33</v>
      </c>
      <c r="B229" t="s">
        <v>34</v>
      </c>
      <c r="C229" t="s">
        <v>151</v>
      </c>
      <c r="D229" t="s">
        <v>75</v>
      </c>
      <c r="E229" t="s">
        <v>37</v>
      </c>
      <c r="F229">
        <v>63011</v>
      </c>
      <c r="G229">
        <v>425000</v>
      </c>
      <c r="H229">
        <v>4</v>
      </c>
      <c r="I229">
        <v>4</v>
      </c>
      <c r="J229" t="s">
        <v>38</v>
      </c>
      <c r="K229">
        <v>2818</v>
      </c>
      <c r="L229">
        <v>19602</v>
      </c>
      <c r="M229">
        <v>1991</v>
      </c>
      <c r="N229">
        <v>2</v>
      </c>
      <c r="O229" t="s">
        <v>39</v>
      </c>
      <c r="P229">
        <v>23</v>
      </c>
      <c r="Q229" t="s">
        <v>40</v>
      </c>
      <c r="R229" s="3"/>
      <c r="U229" s="5"/>
      <c r="V229">
        <v>425000</v>
      </c>
      <c r="Y229" t="s">
        <v>152</v>
      </c>
      <c r="Z229" t="s">
        <v>42</v>
      </c>
      <c r="AA229">
        <v>16038566</v>
      </c>
      <c r="AB229" t="s">
        <v>145</v>
      </c>
      <c r="AC229" t="s">
        <v>44</v>
      </c>
      <c r="AD229" t="s">
        <v>45</v>
      </c>
      <c r="AE229">
        <v>38.594777000000001</v>
      </c>
      <c r="AF229">
        <v>-90.619309999999999</v>
      </c>
      <c r="AG229" t="b">
        <v>0</v>
      </c>
    </row>
    <row r="230" spans="1:33" x14ac:dyDescent="0.15">
      <c r="A230" t="s">
        <v>33</v>
      </c>
      <c r="B230" t="s">
        <v>34</v>
      </c>
      <c r="C230" t="s">
        <v>599</v>
      </c>
      <c r="D230" t="s">
        <v>66</v>
      </c>
      <c r="E230" t="s">
        <v>37</v>
      </c>
      <c r="F230">
        <v>63017</v>
      </c>
      <c r="G230">
        <v>570000</v>
      </c>
      <c r="H230">
        <v>5</v>
      </c>
      <c r="I230">
        <v>4</v>
      </c>
      <c r="J230" t="s">
        <v>309</v>
      </c>
      <c r="K230">
        <v>3465</v>
      </c>
      <c r="L230">
        <v>20038</v>
      </c>
      <c r="M230">
        <v>1990</v>
      </c>
      <c r="N230">
        <v>2</v>
      </c>
      <c r="O230" t="s">
        <v>39</v>
      </c>
      <c r="P230">
        <v>107</v>
      </c>
      <c r="Q230" t="s">
        <v>40</v>
      </c>
      <c r="R230" s="3">
        <v>42547</v>
      </c>
      <c r="S230" s="4">
        <v>0.54166666666666663</v>
      </c>
      <c r="T230" s="4">
        <v>0.625</v>
      </c>
      <c r="U230" s="5">
        <v>42536</v>
      </c>
      <c r="V230">
        <v>599900</v>
      </c>
      <c r="W230" s="3">
        <v>38861</v>
      </c>
      <c r="X230">
        <v>510000</v>
      </c>
      <c r="Y230" t="s">
        <v>600</v>
      </c>
      <c r="Z230" t="s">
        <v>42</v>
      </c>
      <c r="AA230">
        <v>16008908</v>
      </c>
      <c r="AB230" t="s">
        <v>49</v>
      </c>
      <c r="AC230" t="s">
        <v>44</v>
      </c>
      <c r="AD230" t="s">
        <v>45</v>
      </c>
      <c r="AE230">
        <v>38.633029999999998</v>
      </c>
      <c r="AF230">
        <v>-90.533716999999996</v>
      </c>
      <c r="AG230" t="b">
        <v>0</v>
      </c>
    </row>
    <row r="231" spans="1:33" x14ac:dyDescent="0.15">
      <c r="A231" t="s">
        <v>33</v>
      </c>
      <c r="B231" t="s">
        <v>34</v>
      </c>
      <c r="C231" t="s">
        <v>313</v>
      </c>
      <c r="D231" t="s">
        <v>66</v>
      </c>
      <c r="E231" t="s">
        <v>37</v>
      </c>
      <c r="F231">
        <v>63017</v>
      </c>
      <c r="G231">
        <v>537900</v>
      </c>
      <c r="H231">
        <v>4</v>
      </c>
      <c r="I231">
        <v>4</v>
      </c>
      <c r="J231" t="s">
        <v>47</v>
      </c>
      <c r="K231">
        <v>3310</v>
      </c>
      <c r="L231">
        <v>20822</v>
      </c>
      <c r="M231">
        <v>1981</v>
      </c>
      <c r="N231">
        <v>2</v>
      </c>
      <c r="O231" t="s">
        <v>39</v>
      </c>
      <c r="P231">
        <v>1</v>
      </c>
      <c r="Q231" t="s">
        <v>40</v>
      </c>
      <c r="R231" s="3">
        <v>42547</v>
      </c>
      <c r="S231" s="4">
        <v>0.54166666666666663</v>
      </c>
      <c r="T231" s="4">
        <v>0.625</v>
      </c>
      <c r="U231" s="5"/>
      <c r="V231">
        <v>537900</v>
      </c>
      <c r="W231" s="3">
        <v>39358</v>
      </c>
      <c r="X231">
        <v>475000</v>
      </c>
      <c r="Y231" t="s">
        <v>314</v>
      </c>
      <c r="Z231" t="s">
        <v>42</v>
      </c>
      <c r="AA231">
        <v>16044525</v>
      </c>
      <c r="AB231" t="s">
        <v>49</v>
      </c>
      <c r="AC231" t="s">
        <v>44</v>
      </c>
      <c r="AD231" t="s">
        <v>45</v>
      </c>
      <c r="AE231">
        <v>38.618774000000002</v>
      </c>
      <c r="AF231">
        <v>-90.547529999999995</v>
      </c>
      <c r="AG231" t="b">
        <v>0</v>
      </c>
    </row>
    <row r="232" spans="1:33" x14ac:dyDescent="0.15">
      <c r="A232" t="s">
        <v>33</v>
      </c>
      <c r="B232" t="s">
        <v>34</v>
      </c>
      <c r="C232" t="s">
        <v>206</v>
      </c>
      <c r="D232" t="s">
        <v>71</v>
      </c>
      <c r="E232" t="s">
        <v>37</v>
      </c>
      <c r="F232">
        <v>63011</v>
      </c>
      <c r="G232">
        <v>419500</v>
      </c>
      <c r="H232">
        <v>4</v>
      </c>
      <c r="I232">
        <v>4</v>
      </c>
      <c r="J232" t="s">
        <v>38</v>
      </c>
      <c r="K232">
        <v>2453</v>
      </c>
      <c r="L232">
        <v>21344</v>
      </c>
      <c r="M232">
        <v>2008</v>
      </c>
      <c r="N232">
        <v>2</v>
      </c>
      <c r="O232" t="s">
        <v>39</v>
      </c>
      <c r="P232">
        <v>51</v>
      </c>
      <c r="Q232" t="s">
        <v>40</v>
      </c>
      <c r="R232" s="3"/>
      <c r="U232" s="5"/>
      <c r="V232">
        <v>419500</v>
      </c>
      <c r="W232" s="3">
        <v>39290</v>
      </c>
      <c r="X232">
        <v>70000</v>
      </c>
      <c r="Y232" t="s">
        <v>207</v>
      </c>
      <c r="Z232" t="s">
        <v>42</v>
      </c>
      <c r="AA232">
        <v>16030994</v>
      </c>
      <c r="AB232" t="s">
        <v>49</v>
      </c>
      <c r="AC232" t="s">
        <v>44</v>
      </c>
      <c r="AD232" t="s">
        <v>45</v>
      </c>
      <c r="AE232">
        <v>38.597912600000001</v>
      </c>
      <c r="AF232">
        <v>-90.590612100000001</v>
      </c>
      <c r="AG232" t="b">
        <v>0</v>
      </c>
    </row>
    <row r="233" spans="1:33" x14ac:dyDescent="0.15">
      <c r="A233" t="s">
        <v>33</v>
      </c>
      <c r="B233" t="s">
        <v>34</v>
      </c>
      <c r="C233" t="s">
        <v>603</v>
      </c>
      <c r="D233" t="s">
        <v>66</v>
      </c>
      <c r="E233" t="s">
        <v>37</v>
      </c>
      <c r="F233">
        <v>63017</v>
      </c>
      <c r="G233">
        <v>450000</v>
      </c>
      <c r="H233">
        <v>3</v>
      </c>
      <c r="I233">
        <v>4</v>
      </c>
      <c r="J233" t="s">
        <v>57</v>
      </c>
      <c r="K233">
        <v>3044</v>
      </c>
      <c r="L233">
        <v>22216</v>
      </c>
      <c r="M233">
        <v>1981</v>
      </c>
      <c r="N233">
        <v>2</v>
      </c>
      <c r="O233" t="s">
        <v>39</v>
      </c>
      <c r="P233">
        <v>108</v>
      </c>
      <c r="Q233" t="s">
        <v>40</v>
      </c>
      <c r="R233" s="3">
        <v>42547</v>
      </c>
      <c r="S233" s="4">
        <v>0.54166666666666663</v>
      </c>
      <c r="T233" s="4">
        <v>0.625</v>
      </c>
      <c r="U233" s="5">
        <v>42510</v>
      </c>
      <c r="V233">
        <v>470000</v>
      </c>
      <c r="Y233" t="s">
        <v>604</v>
      </c>
      <c r="Z233" t="s">
        <v>42</v>
      </c>
      <c r="AA233">
        <v>16013806</v>
      </c>
      <c r="AB233" t="s">
        <v>68</v>
      </c>
      <c r="AC233" t="s">
        <v>44</v>
      </c>
      <c r="AD233" t="s">
        <v>45</v>
      </c>
      <c r="AE233">
        <v>38.633219500000003</v>
      </c>
      <c r="AF233">
        <v>-90.572380800000005</v>
      </c>
      <c r="AG233" t="b">
        <v>0</v>
      </c>
    </row>
    <row r="234" spans="1:33" x14ac:dyDescent="0.15">
      <c r="A234" t="s">
        <v>33</v>
      </c>
      <c r="B234" t="s">
        <v>34</v>
      </c>
      <c r="C234" t="s">
        <v>567</v>
      </c>
      <c r="D234" t="s">
        <v>66</v>
      </c>
      <c r="E234" t="s">
        <v>37</v>
      </c>
      <c r="F234">
        <v>63017</v>
      </c>
      <c r="G234">
        <v>425000</v>
      </c>
      <c r="H234">
        <v>4</v>
      </c>
      <c r="I234">
        <v>4</v>
      </c>
      <c r="J234" t="s">
        <v>309</v>
      </c>
      <c r="K234">
        <v>2438</v>
      </c>
      <c r="L234">
        <v>22216</v>
      </c>
      <c r="M234">
        <v>1986</v>
      </c>
      <c r="N234">
        <v>2</v>
      </c>
      <c r="O234" t="s">
        <v>39</v>
      </c>
      <c r="P234">
        <v>73</v>
      </c>
      <c r="Q234" t="s">
        <v>40</v>
      </c>
      <c r="R234" s="3"/>
      <c r="U234" s="5">
        <v>42527</v>
      </c>
      <c r="V234">
        <v>445000</v>
      </c>
      <c r="W234" s="3">
        <v>38903</v>
      </c>
      <c r="X234">
        <v>425000</v>
      </c>
      <c r="Y234" t="s">
        <v>568</v>
      </c>
      <c r="Z234" t="s">
        <v>42</v>
      </c>
      <c r="AA234">
        <v>16024330</v>
      </c>
      <c r="AB234" t="s">
        <v>111</v>
      </c>
      <c r="AC234" t="s">
        <v>44</v>
      </c>
      <c r="AD234" t="s">
        <v>45</v>
      </c>
      <c r="AE234">
        <v>38.649225000000001</v>
      </c>
      <c r="AF234">
        <v>-90.519284999999996</v>
      </c>
      <c r="AG234" t="b">
        <v>0</v>
      </c>
    </row>
    <row r="235" spans="1:33" x14ac:dyDescent="0.15">
      <c r="A235" t="s">
        <v>33</v>
      </c>
      <c r="B235" t="s">
        <v>34</v>
      </c>
      <c r="C235" t="s">
        <v>489</v>
      </c>
      <c r="D235" t="s">
        <v>66</v>
      </c>
      <c r="E235" t="s">
        <v>37</v>
      </c>
      <c r="F235">
        <v>63017</v>
      </c>
      <c r="G235">
        <v>479900</v>
      </c>
      <c r="H235">
        <v>4</v>
      </c>
      <c r="I235">
        <v>4</v>
      </c>
      <c r="J235" t="s">
        <v>309</v>
      </c>
      <c r="K235">
        <v>3110</v>
      </c>
      <c r="L235">
        <v>22695</v>
      </c>
      <c r="M235">
        <v>1978</v>
      </c>
      <c r="N235">
        <v>2</v>
      </c>
      <c r="O235" t="s">
        <v>39</v>
      </c>
      <c r="P235">
        <v>43</v>
      </c>
      <c r="Q235" t="s">
        <v>40</v>
      </c>
      <c r="R235" s="3"/>
      <c r="U235" s="5">
        <v>42529</v>
      </c>
      <c r="V235">
        <v>499900</v>
      </c>
      <c r="W235" s="3">
        <v>42299</v>
      </c>
      <c r="X235">
        <v>265000</v>
      </c>
      <c r="Y235" t="s">
        <v>490</v>
      </c>
      <c r="Z235" t="s">
        <v>42</v>
      </c>
      <c r="AA235">
        <v>16033085</v>
      </c>
      <c r="AB235" t="s">
        <v>52</v>
      </c>
      <c r="AC235" t="s">
        <v>44</v>
      </c>
      <c r="AD235" t="s">
        <v>45</v>
      </c>
      <c r="AE235">
        <v>38.666358000000002</v>
      </c>
      <c r="AF235">
        <v>-90.522790999999998</v>
      </c>
      <c r="AG235" t="b">
        <v>0</v>
      </c>
    </row>
    <row r="236" spans="1:33" x14ac:dyDescent="0.15">
      <c r="A236" t="s">
        <v>33</v>
      </c>
      <c r="B236" t="s">
        <v>34</v>
      </c>
      <c r="C236" t="s">
        <v>562</v>
      </c>
      <c r="D236" t="s">
        <v>66</v>
      </c>
      <c r="E236" t="s">
        <v>37</v>
      </c>
      <c r="F236">
        <v>63017</v>
      </c>
      <c r="G236">
        <v>474900</v>
      </c>
      <c r="H236">
        <v>4</v>
      </c>
      <c r="I236">
        <v>4</v>
      </c>
      <c r="J236" t="s">
        <v>57</v>
      </c>
      <c r="K236">
        <v>2957</v>
      </c>
      <c r="L236">
        <v>26572</v>
      </c>
      <c r="M236">
        <v>1975</v>
      </c>
      <c r="N236">
        <v>2</v>
      </c>
      <c r="O236" t="s">
        <v>39</v>
      </c>
      <c r="P236">
        <v>72</v>
      </c>
      <c r="Q236" t="s">
        <v>40</v>
      </c>
      <c r="R236" s="3"/>
      <c r="U236" s="5">
        <v>42544</v>
      </c>
      <c r="V236">
        <v>480000</v>
      </c>
      <c r="Y236" t="s">
        <v>563</v>
      </c>
      <c r="Z236" t="s">
        <v>42</v>
      </c>
      <c r="AA236">
        <v>16024525</v>
      </c>
      <c r="AB236" t="s">
        <v>564</v>
      </c>
      <c r="AC236" t="s">
        <v>44</v>
      </c>
      <c r="AD236" t="s">
        <v>45</v>
      </c>
      <c r="AE236">
        <v>38.636167</v>
      </c>
      <c r="AF236">
        <v>-90.567261999999999</v>
      </c>
      <c r="AG236" t="b">
        <v>0</v>
      </c>
    </row>
    <row r="237" spans="1:33" x14ac:dyDescent="0.15">
      <c r="A237" t="s">
        <v>33</v>
      </c>
      <c r="B237" t="s">
        <v>34</v>
      </c>
      <c r="C237" t="s">
        <v>107</v>
      </c>
      <c r="D237" t="s">
        <v>36</v>
      </c>
      <c r="E237" t="s">
        <v>37</v>
      </c>
      <c r="F237">
        <v>63011</v>
      </c>
      <c r="G237">
        <v>375000</v>
      </c>
      <c r="H237">
        <v>4</v>
      </c>
      <c r="I237">
        <v>4</v>
      </c>
      <c r="J237" t="s">
        <v>38</v>
      </c>
      <c r="K237">
        <v>2608</v>
      </c>
      <c r="L237">
        <v>31102</v>
      </c>
      <c r="M237">
        <v>1980</v>
      </c>
      <c r="N237">
        <v>2</v>
      </c>
      <c r="O237" t="s">
        <v>39</v>
      </c>
      <c r="P237">
        <v>14</v>
      </c>
      <c r="Q237" t="s">
        <v>40</v>
      </c>
      <c r="R237" s="3">
        <v>42547</v>
      </c>
      <c r="S237" s="4">
        <v>0.54166666666666663</v>
      </c>
      <c r="T237" s="4">
        <v>0.625</v>
      </c>
      <c r="U237" s="5"/>
      <c r="V237">
        <v>375000</v>
      </c>
      <c r="Y237" t="s">
        <v>108</v>
      </c>
      <c r="Z237" t="s">
        <v>42</v>
      </c>
      <c r="AA237">
        <v>16041045</v>
      </c>
      <c r="AB237" t="s">
        <v>49</v>
      </c>
      <c r="AC237" t="s">
        <v>44</v>
      </c>
      <c r="AD237" t="s">
        <v>45</v>
      </c>
      <c r="AE237">
        <v>38.598252000000002</v>
      </c>
      <c r="AF237">
        <v>-90.622844999999998</v>
      </c>
      <c r="AG237" t="b">
        <v>0</v>
      </c>
    </row>
    <row r="238" spans="1:33" x14ac:dyDescent="0.15">
      <c r="A238" t="s">
        <v>33</v>
      </c>
      <c r="B238" t="s">
        <v>34</v>
      </c>
      <c r="C238" t="s">
        <v>462</v>
      </c>
      <c r="D238" t="s">
        <v>290</v>
      </c>
      <c r="E238" t="s">
        <v>37</v>
      </c>
      <c r="F238">
        <v>63017</v>
      </c>
      <c r="G238">
        <v>575000</v>
      </c>
      <c r="H238">
        <v>4</v>
      </c>
      <c r="I238">
        <v>4</v>
      </c>
      <c r="J238" t="s">
        <v>47</v>
      </c>
      <c r="K238">
        <v>2930</v>
      </c>
      <c r="L238">
        <v>31712</v>
      </c>
      <c r="M238">
        <v>1968</v>
      </c>
      <c r="N238">
        <v>2</v>
      </c>
      <c r="O238" t="s">
        <v>39</v>
      </c>
      <c r="P238">
        <v>37</v>
      </c>
      <c r="Q238" t="s">
        <v>40</v>
      </c>
      <c r="R238" s="3"/>
      <c r="U238" s="5">
        <v>42543</v>
      </c>
      <c r="V238">
        <v>615000</v>
      </c>
      <c r="Y238" t="s">
        <v>463</v>
      </c>
      <c r="Z238" t="s">
        <v>42</v>
      </c>
      <c r="AA238">
        <v>16028877</v>
      </c>
      <c r="AB238" t="s">
        <v>43</v>
      </c>
      <c r="AC238" t="s">
        <v>44</v>
      </c>
      <c r="AD238" t="s">
        <v>45</v>
      </c>
      <c r="AE238">
        <v>38.633713999999998</v>
      </c>
      <c r="AF238">
        <v>-90.503870000000006</v>
      </c>
      <c r="AG238" t="b">
        <v>0</v>
      </c>
    </row>
    <row r="239" spans="1:33" x14ac:dyDescent="0.15">
      <c r="A239" t="s">
        <v>33</v>
      </c>
      <c r="B239" t="s">
        <v>34</v>
      </c>
      <c r="C239" t="s">
        <v>578</v>
      </c>
      <c r="D239" t="s">
        <v>66</v>
      </c>
      <c r="E239" t="s">
        <v>37</v>
      </c>
      <c r="F239">
        <v>63017</v>
      </c>
      <c r="G239">
        <v>362750</v>
      </c>
      <c r="H239">
        <v>3</v>
      </c>
      <c r="I239">
        <v>4</v>
      </c>
      <c r="J239" t="s">
        <v>57</v>
      </c>
      <c r="K239">
        <v>2128</v>
      </c>
      <c r="L239">
        <v>34412</v>
      </c>
      <c r="M239">
        <v>1974</v>
      </c>
      <c r="N239">
        <v>2</v>
      </c>
      <c r="O239" t="s">
        <v>39</v>
      </c>
      <c r="P239">
        <v>78</v>
      </c>
      <c r="Q239" t="s">
        <v>40</v>
      </c>
      <c r="R239" s="3"/>
      <c r="U239" s="5">
        <v>42488</v>
      </c>
      <c r="V239">
        <v>375000</v>
      </c>
      <c r="W239" s="3">
        <v>39251</v>
      </c>
      <c r="X239">
        <v>350000</v>
      </c>
      <c r="Y239" t="s">
        <v>579</v>
      </c>
      <c r="Z239" t="s">
        <v>42</v>
      </c>
      <c r="AA239">
        <v>16023094</v>
      </c>
      <c r="AB239" t="s">
        <v>68</v>
      </c>
      <c r="AC239" t="s">
        <v>44</v>
      </c>
      <c r="AD239" t="s">
        <v>45</v>
      </c>
      <c r="AE239">
        <v>38.632821</v>
      </c>
      <c r="AF239">
        <v>-90.567914000000002</v>
      </c>
      <c r="AG239" t="b">
        <v>0</v>
      </c>
    </row>
    <row r="240" spans="1:33" x14ac:dyDescent="0.15">
      <c r="A240" t="s">
        <v>33</v>
      </c>
      <c r="B240" t="s">
        <v>34</v>
      </c>
      <c r="C240" t="s">
        <v>481</v>
      </c>
      <c r="D240" t="s">
        <v>66</v>
      </c>
      <c r="E240" t="s">
        <v>37</v>
      </c>
      <c r="F240">
        <v>63017</v>
      </c>
      <c r="G240">
        <v>609000</v>
      </c>
      <c r="H240">
        <v>4</v>
      </c>
      <c r="I240">
        <v>4</v>
      </c>
      <c r="J240" t="s">
        <v>57</v>
      </c>
      <c r="K240">
        <v>3356</v>
      </c>
      <c r="L240">
        <v>35719</v>
      </c>
      <c r="M240">
        <v>1977</v>
      </c>
      <c r="N240">
        <v>2</v>
      </c>
      <c r="O240" t="s">
        <v>39</v>
      </c>
      <c r="P240">
        <v>42</v>
      </c>
      <c r="Q240" t="s">
        <v>40</v>
      </c>
      <c r="R240" s="3"/>
      <c r="U240" s="5">
        <v>42528</v>
      </c>
      <c r="V240">
        <v>629000</v>
      </c>
      <c r="Y240" t="s">
        <v>482</v>
      </c>
      <c r="Z240" t="s">
        <v>42</v>
      </c>
      <c r="AA240">
        <v>16033137</v>
      </c>
      <c r="AB240" t="s">
        <v>111</v>
      </c>
      <c r="AC240" t="s">
        <v>44</v>
      </c>
      <c r="AD240" t="s">
        <v>45</v>
      </c>
      <c r="AE240">
        <v>38.610042</v>
      </c>
      <c r="AF240">
        <v>-90.576499999999996</v>
      </c>
      <c r="AG240" t="b">
        <v>0</v>
      </c>
    </row>
    <row r="241" spans="1:33" x14ac:dyDescent="0.15">
      <c r="A241" t="s">
        <v>33</v>
      </c>
      <c r="B241" t="s">
        <v>34</v>
      </c>
      <c r="C241" t="s">
        <v>330</v>
      </c>
      <c r="D241" t="s">
        <v>290</v>
      </c>
      <c r="E241" t="s">
        <v>37</v>
      </c>
      <c r="F241">
        <v>63017</v>
      </c>
      <c r="G241">
        <v>649900</v>
      </c>
      <c r="H241">
        <v>4</v>
      </c>
      <c r="I241">
        <v>4</v>
      </c>
      <c r="J241" t="s">
        <v>47</v>
      </c>
      <c r="K241">
        <v>2968</v>
      </c>
      <c r="L241">
        <v>7144</v>
      </c>
      <c r="M241">
        <v>2014</v>
      </c>
      <c r="N241">
        <v>3</v>
      </c>
      <c r="O241" t="s">
        <v>39</v>
      </c>
      <c r="P241">
        <v>2</v>
      </c>
      <c r="Q241" t="s">
        <v>40</v>
      </c>
      <c r="R241" s="3">
        <v>42547</v>
      </c>
      <c r="S241" s="4">
        <v>0.54166666666666663</v>
      </c>
      <c r="T241" s="4">
        <v>0.625</v>
      </c>
      <c r="U241" s="5"/>
      <c r="V241">
        <v>649900</v>
      </c>
      <c r="W241" s="3">
        <v>41788</v>
      </c>
      <c r="X241">
        <v>563804</v>
      </c>
      <c r="Y241" t="s">
        <v>331</v>
      </c>
      <c r="Z241" t="s">
        <v>42</v>
      </c>
      <c r="AA241">
        <v>16043481</v>
      </c>
      <c r="AB241" t="s">
        <v>332</v>
      </c>
      <c r="AC241" t="s">
        <v>44</v>
      </c>
      <c r="AD241" t="s">
        <v>45</v>
      </c>
      <c r="AE241">
        <v>38.620829999999998</v>
      </c>
      <c r="AF241">
        <v>-90.520210399999996</v>
      </c>
      <c r="AG241" t="b">
        <v>0</v>
      </c>
    </row>
    <row r="242" spans="1:33" x14ac:dyDescent="0.15">
      <c r="A242" t="s">
        <v>33</v>
      </c>
      <c r="B242" t="s">
        <v>34</v>
      </c>
      <c r="C242" t="s">
        <v>499</v>
      </c>
      <c r="D242" t="s">
        <v>290</v>
      </c>
      <c r="E242" t="s">
        <v>37</v>
      </c>
      <c r="F242">
        <v>63017</v>
      </c>
      <c r="G242">
        <v>599900</v>
      </c>
      <c r="H242">
        <v>4</v>
      </c>
      <c r="I242">
        <v>4</v>
      </c>
      <c r="J242" t="s">
        <v>47</v>
      </c>
      <c r="K242">
        <v>2687</v>
      </c>
      <c r="L242">
        <v>7492</v>
      </c>
      <c r="M242">
        <v>2015</v>
      </c>
      <c r="N242">
        <v>3</v>
      </c>
      <c r="O242" t="s">
        <v>39</v>
      </c>
      <c r="P242">
        <v>45</v>
      </c>
      <c r="Q242" t="s">
        <v>40</v>
      </c>
      <c r="R242" s="3"/>
      <c r="U242" s="5">
        <v>42535</v>
      </c>
      <c r="V242">
        <v>624900</v>
      </c>
      <c r="Y242" t="s">
        <v>500</v>
      </c>
      <c r="Z242" t="s">
        <v>42</v>
      </c>
      <c r="AA242">
        <v>16028736</v>
      </c>
      <c r="AB242" t="s">
        <v>501</v>
      </c>
      <c r="AC242" t="s">
        <v>44</v>
      </c>
      <c r="AD242" t="s">
        <v>45</v>
      </c>
      <c r="AE242">
        <v>38.620829999999998</v>
      </c>
      <c r="AF242">
        <v>-90.520210399999996</v>
      </c>
      <c r="AG242" t="b">
        <v>0</v>
      </c>
    </row>
    <row r="243" spans="1:33" x14ac:dyDescent="0.15">
      <c r="A243" t="s">
        <v>33</v>
      </c>
      <c r="B243" t="s">
        <v>34</v>
      </c>
      <c r="C243" t="s">
        <v>493</v>
      </c>
      <c r="D243" t="s">
        <v>66</v>
      </c>
      <c r="E243" t="s">
        <v>37</v>
      </c>
      <c r="F243">
        <v>63017</v>
      </c>
      <c r="G243">
        <v>575000</v>
      </c>
      <c r="H243">
        <v>4</v>
      </c>
      <c r="I243">
        <v>4</v>
      </c>
      <c r="J243" t="s">
        <v>309</v>
      </c>
      <c r="K243">
        <v>4534</v>
      </c>
      <c r="L243">
        <v>10454</v>
      </c>
      <c r="M243">
        <v>1999</v>
      </c>
      <c r="N243">
        <v>3</v>
      </c>
      <c r="O243" t="s">
        <v>39</v>
      </c>
      <c r="P243">
        <v>43</v>
      </c>
      <c r="Q243" t="s">
        <v>40</v>
      </c>
      <c r="R243" s="3">
        <v>42547</v>
      </c>
      <c r="S243" s="4">
        <v>0.54166666666666663</v>
      </c>
      <c r="T243" s="4">
        <v>0.625</v>
      </c>
      <c r="U243" s="5">
        <v>42514</v>
      </c>
      <c r="V243">
        <v>584719</v>
      </c>
      <c r="Y243" t="s">
        <v>494</v>
      </c>
      <c r="Z243" t="s">
        <v>42</v>
      </c>
      <c r="AA243">
        <v>16032305</v>
      </c>
      <c r="AB243" t="s">
        <v>49</v>
      </c>
      <c r="AC243" t="s">
        <v>44</v>
      </c>
      <c r="AD243" t="s">
        <v>45</v>
      </c>
      <c r="AE243">
        <v>38.662256900000003</v>
      </c>
      <c r="AF243">
        <v>-90.534503999999998</v>
      </c>
      <c r="AG243" t="b">
        <v>0</v>
      </c>
    </row>
    <row r="244" spans="1:33" x14ac:dyDescent="0.15">
      <c r="A244" t="s">
        <v>33</v>
      </c>
      <c r="B244" t="s">
        <v>34</v>
      </c>
      <c r="C244" t="s">
        <v>362</v>
      </c>
      <c r="D244" t="s">
        <v>66</v>
      </c>
      <c r="E244" t="s">
        <v>37</v>
      </c>
      <c r="F244">
        <v>63017</v>
      </c>
      <c r="G244">
        <v>579900</v>
      </c>
      <c r="H244">
        <v>3</v>
      </c>
      <c r="I244">
        <v>4</v>
      </c>
      <c r="J244" t="s">
        <v>309</v>
      </c>
      <c r="K244">
        <v>3172</v>
      </c>
      <c r="L244">
        <v>10454</v>
      </c>
      <c r="M244">
        <v>2004</v>
      </c>
      <c r="N244">
        <v>3</v>
      </c>
      <c r="O244" t="s">
        <v>39</v>
      </c>
      <c r="P244">
        <v>9</v>
      </c>
      <c r="Q244" t="s">
        <v>40</v>
      </c>
      <c r="R244" s="3"/>
      <c r="U244" s="5"/>
      <c r="V244">
        <v>579900</v>
      </c>
      <c r="W244" s="3">
        <v>38335</v>
      </c>
      <c r="X244">
        <v>453500</v>
      </c>
      <c r="Y244" t="s">
        <v>363</v>
      </c>
      <c r="Z244" t="s">
        <v>42</v>
      </c>
      <c r="AA244">
        <v>16041736</v>
      </c>
      <c r="AB244" t="s">
        <v>226</v>
      </c>
      <c r="AC244" t="s">
        <v>44</v>
      </c>
      <c r="AD244" t="s">
        <v>45</v>
      </c>
      <c r="AE244">
        <v>38.639536</v>
      </c>
      <c r="AF244">
        <v>-90.544753999999998</v>
      </c>
      <c r="AG244" t="b">
        <v>0</v>
      </c>
    </row>
    <row r="245" spans="1:33" x14ac:dyDescent="0.15">
      <c r="A245" t="s">
        <v>33</v>
      </c>
      <c r="B245" t="s">
        <v>34</v>
      </c>
      <c r="C245" t="s">
        <v>597</v>
      </c>
      <c r="D245" t="s">
        <v>66</v>
      </c>
      <c r="E245" t="s">
        <v>37</v>
      </c>
      <c r="F245">
        <v>63017</v>
      </c>
      <c r="G245">
        <v>399900</v>
      </c>
      <c r="H245">
        <v>4</v>
      </c>
      <c r="I245">
        <v>4</v>
      </c>
      <c r="J245" t="s">
        <v>309</v>
      </c>
      <c r="K245">
        <v>2953</v>
      </c>
      <c r="L245">
        <v>13939</v>
      </c>
      <c r="M245">
        <v>1986</v>
      </c>
      <c r="N245">
        <v>3</v>
      </c>
      <c r="O245" t="s">
        <v>39</v>
      </c>
      <c r="P245">
        <v>107</v>
      </c>
      <c r="Q245" t="s">
        <v>40</v>
      </c>
      <c r="R245" s="3">
        <v>42547</v>
      </c>
      <c r="S245" s="4">
        <v>0.54166666666666663</v>
      </c>
      <c r="T245" s="4">
        <v>0.625</v>
      </c>
      <c r="U245" s="5">
        <v>42465</v>
      </c>
      <c r="V245">
        <v>429900</v>
      </c>
      <c r="Y245" t="s">
        <v>598</v>
      </c>
      <c r="Z245" t="s">
        <v>42</v>
      </c>
      <c r="AA245">
        <v>16014350</v>
      </c>
      <c r="AB245" t="s">
        <v>68</v>
      </c>
      <c r="AC245" t="s">
        <v>44</v>
      </c>
      <c r="AD245" t="s">
        <v>45</v>
      </c>
      <c r="AE245">
        <v>38.660853000000003</v>
      </c>
      <c r="AF245">
        <v>-90.532967999999997</v>
      </c>
      <c r="AG245" t="b">
        <v>0</v>
      </c>
    </row>
    <row r="246" spans="1:33" x14ac:dyDescent="0.15">
      <c r="A246" t="s">
        <v>33</v>
      </c>
      <c r="B246" t="s">
        <v>34</v>
      </c>
      <c r="C246" t="s">
        <v>479</v>
      </c>
      <c r="D246" t="s">
        <v>66</v>
      </c>
      <c r="E246" t="s">
        <v>37</v>
      </c>
      <c r="F246">
        <v>63017</v>
      </c>
      <c r="G246">
        <v>549900</v>
      </c>
      <c r="H246">
        <v>5</v>
      </c>
      <c r="I246">
        <v>4</v>
      </c>
      <c r="J246" t="s">
        <v>47</v>
      </c>
      <c r="K246">
        <v>3180</v>
      </c>
      <c r="L246">
        <v>13939</v>
      </c>
      <c r="M246">
        <v>1990</v>
      </c>
      <c r="N246">
        <v>3</v>
      </c>
      <c r="O246" t="s">
        <v>39</v>
      </c>
      <c r="P246">
        <v>40</v>
      </c>
      <c r="Q246" t="s">
        <v>40</v>
      </c>
      <c r="R246" s="3"/>
      <c r="U246" s="5"/>
      <c r="V246">
        <v>549900</v>
      </c>
      <c r="Y246" t="s">
        <v>480</v>
      </c>
      <c r="Z246" t="s">
        <v>42</v>
      </c>
      <c r="AA246">
        <v>16033619</v>
      </c>
      <c r="AB246" t="s">
        <v>68</v>
      </c>
      <c r="AC246" t="s">
        <v>44</v>
      </c>
      <c r="AD246" t="s">
        <v>45</v>
      </c>
      <c r="AE246">
        <v>38.622425</v>
      </c>
      <c r="AF246">
        <v>-90.530558999999997</v>
      </c>
      <c r="AG246" t="b">
        <v>0</v>
      </c>
    </row>
    <row r="247" spans="1:33" x14ac:dyDescent="0.15">
      <c r="A247" t="s">
        <v>33</v>
      </c>
      <c r="B247" t="s">
        <v>34</v>
      </c>
      <c r="C247" t="s">
        <v>250</v>
      </c>
      <c r="D247" t="s">
        <v>36</v>
      </c>
      <c r="E247" t="s">
        <v>37</v>
      </c>
      <c r="F247">
        <v>63011</v>
      </c>
      <c r="G247">
        <v>589000</v>
      </c>
      <c r="H247">
        <v>4</v>
      </c>
      <c r="I247">
        <v>4</v>
      </c>
      <c r="J247" t="s">
        <v>38</v>
      </c>
      <c r="K247">
        <v>4226</v>
      </c>
      <c r="L247">
        <v>13939</v>
      </c>
      <c r="M247">
        <v>2006</v>
      </c>
      <c r="N247">
        <v>3</v>
      </c>
      <c r="O247" t="s">
        <v>39</v>
      </c>
      <c r="P247">
        <v>85</v>
      </c>
      <c r="Q247" t="s">
        <v>40</v>
      </c>
      <c r="R247" s="3"/>
      <c r="U247" s="5">
        <v>42504</v>
      </c>
      <c r="V247">
        <v>595000</v>
      </c>
      <c r="Y247" t="s">
        <v>251</v>
      </c>
      <c r="Z247" t="s">
        <v>42</v>
      </c>
      <c r="AA247">
        <v>16020575</v>
      </c>
      <c r="AB247" t="s">
        <v>52</v>
      </c>
      <c r="AC247" t="s">
        <v>44</v>
      </c>
      <c r="AD247" t="s">
        <v>45</v>
      </c>
      <c r="AE247">
        <v>38.592767000000002</v>
      </c>
      <c r="AF247">
        <v>-90.603595999999996</v>
      </c>
      <c r="AG247" t="b">
        <v>0</v>
      </c>
    </row>
    <row r="248" spans="1:33" x14ac:dyDescent="0.15">
      <c r="A248" t="s">
        <v>33</v>
      </c>
      <c r="B248" t="s">
        <v>34</v>
      </c>
      <c r="C248" t="s">
        <v>148</v>
      </c>
      <c r="D248" t="s">
        <v>75</v>
      </c>
      <c r="E248" t="s">
        <v>37</v>
      </c>
      <c r="F248">
        <v>63011</v>
      </c>
      <c r="G248">
        <v>374900</v>
      </c>
      <c r="H248">
        <v>4</v>
      </c>
      <c r="I248">
        <v>4</v>
      </c>
      <c r="J248" t="s">
        <v>38</v>
      </c>
      <c r="K248">
        <v>2784</v>
      </c>
      <c r="L248">
        <v>16553</v>
      </c>
      <c r="M248">
        <v>1986</v>
      </c>
      <c r="N248">
        <v>3</v>
      </c>
      <c r="O248" t="s">
        <v>39</v>
      </c>
      <c r="P248">
        <v>22</v>
      </c>
      <c r="Q248" t="s">
        <v>40</v>
      </c>
      <c r="R248" s="3"/>
      <c r="U248" s="5">
        <v>42544</v>
      </c>
      <c r="V248">
        <v>379900</v>
      </c>
      <c r="Y248" t="s">
        <v>149</v>
      </c>
      <c r="Z248" t="s">
        <v>42</v>
      </c>
      <c r="AA248">
        <v>16037396</v>
      </c>
      <c r="AB248" t="s">
        <v>150</v>
      </c>
      <c r="AC248" t="s">
        <v>44</v>
      </c>
      <c r="AD248" t="s">
        <v>45</v>
      </c>
      <c r="AE248">
        <v>38.597898000000001</v>
      </c>
      <c r="AF248">
        <v>-90.617812000000001</v>
      </c>
      <c r="AG248" t="b">
        <v>0</v>
      </c>
    </row>
    <row r="249" spans="1:33" x14ac:dyDescent="0.15">
      <c r="A249" t="s">
        <v>33</v>
      </c>
      <c r="B249" t="s">
        <v>34</v>
      </c>
      <c r="C249" t="s">
        <v>315</v>
      </c>
      <c r="D249" t="s">
        <v>66</v>
      </c>
      <c r="E249" t="s">
        <v>37</v>
      </c>
      <c r="F249">
        <v>63017</v>
      </c>
      <c r="G249">
        <v>519900</v>
      </c>
      <c r="H249">
        <v>4</v>
      </c>
      <c r="I249">
        <v>4</v>
      </c>
      <c r="J249" t="s">
        <v>309</v>
      </c>
      <c r="K249">
        <v>2784</v>
      </c>
      <c r="L249">
        <v>16553</v>
      </c>
      <c r="M249">
        <v>1997</v>
      </c>
      <c r="N249">
        <v>3</v>
      </c>
      <c r="O249" t="s">
        <v>39</v>
      </c>
      <c r="P249">
        <v>1</v>
      </c>
      <c r="Q249" t="s">
        <v>40</v>
      </c>
      <c r="R249" s="3"/>
      <c r="U249" s="5"/>
      <c r="V249">
        <v>519900</v>
      </c>
      <c r="W249" s="3">
        <v>39531</v>
      </c>
      <c r="X249">
        <v>462000</v>
      </c>
      <c r="Y249" t="s">
        <v>316</v>
      </c>
      <c r="Z249" t="s">
        <v>42</v>
      </c>
      <c r="AA249">
        <v>16044547</v>
      </c>
      <c r="AB249" t="s">
        <v>49</v>
      </c>
      <c r="AC249" t="s">
        <v>44</v>
      </c>
      <c r="AD249" t="s">
        <v>45</v>
      </c>
      <c r="AE249">
        <v>38.676935</v>
      </c>
      <c r="AF249">
        <v>-90.526116999999999</v>
      </c>
      <c r="AG249" t="b">
        <v>0</v>
      </c>
    </row>
    <row r="250" spans="1:33" x14ac:dyDescent="0.15">
      <c r="A250" t="s">
        <v>33</v>
      </c>
      <c r="B250" t="s">
        <v>34</v>
      </c>
      <c r="C250" t="s">
        <v>521</v>
      </c>
      <c r="D250" t="s">
        <v>66</v>
      </c>
      <c r="E250" t="s">
        <v>37</v>
      </c>
      <c r="F250">
        <v>63017</v>
      </c>
      <c r="G250">
        <v>587000</v>
      </c>
      <c r="H250">
        <v>4</v>
      </c>
      <c r="I250">
        <v>4</v>
      </c>
      <c r="J250" t="s">
        <v>309</v>
      </c>
      <c r="K250">
        <v>2990</v>
      </c>
      <c r="L250">
        <v>17424</v>
      </c>
      <c r="M250">
        <v>1987</v>
      </c>
      <c r="N250">
        <v>3</v>
      </c>
      <c r="O250" t="s">
        <v>39</v>
      </c>
      <c r="P250">
        <v>56</v>
      </c>
      <c r="Q250" t="s">
        <v>40</v>
      </c>
      <c r="R250" s="3"/>
      <c r="U250" s="5">
        <v>42542</v>
      </c>
      <c r="V250">
        <v>595000</v>
      </c>
      <c r="W250" s="3">
        <v>39713</v>
      </c>
      <c r="X250">
        <v>425000</v>
      </c>
      <c r="Y250" t="s">
        <v>522</v>
      </c>
      <c r="Z250" t="s">
        <v>42</v>
      </c>
      <c r="AA250">
        <v>16024598</v>
      </c>
      <c r="AB250" t="s">
        <v>52</v>
      </c>
      <c r="AC250" t="s">
        <v>44</v>
      </c>
      <c r="AD250" t="s">
        <v>45</v>
      </c>
      <c r="AE250">
        <v>38.631439</v>
      </c>
      <c r="AF250">
        <v>-90.530940999999999</v>
      </c>
      <c r="AG250" t="b">
        <v>0</v>
      </c>
    </row>
    <row r="251" spans="1:33" x14ac:dyDescent="0.15">
      <c r="A251" t="s">
        <v>33</v>
      </c>
      <c r="B251" t="s">
        <v>34</v>
      </c>
      <c r="C251" t="s">
        <v>132</v>
      </c>
      <c r="D251" t="s">
        <v>75</v>
      </c>
      <c r="E251" t="s">
        <v>37</v>
      </c>
      <c r="F251">
        <v>63011</v>
      </c>
      <c r="G251">
        <v>424900</v>
      </c>
      <c r="H251">
        <v>5</v>
      </c>
      <c r="I251">
        <v>4</v>
      </c>
      <c r="J251" t="s">
        <v>38</v>
      </c>
      <c r="K251">
        <v>3428</v>
      </c>
      <c r="L251">
        <v>17424</v>
      </c>
      <c r="M251">
        <v>1999</v>
      </c>
      <c r="N251">
        <v>3</v>
      </c>
      <c r="O251" t="s">
        <v>39</v>
      </c>
      <c r="P251">
        <v>18</v>
      </c>
      <c r="Q251" t="s">
        <v>40</v>
      </c>
      <c r="R251" s="3"/>
      <c r="U251" s="5"/>
      <c r="V251">
        <v>414900</v>
      </c>
      <c r="W251" s="3">
        <v>38142</v>
      </c>
      <c r="X251">
        <v>327500</v>
      </c>
      <c r="Y251" t="s">
        <v>133</v>
      </c>
      <c r="Z251" t="s">
        <v>42</v>
      </c>
      <c r="AA251">
        <v>16039839</v>
      </c>
      <c r="AB251" t="s">
        <v>134</v>
      </c>
      <c r="AC251" t="s">
        <v>44</v>
      </c>
      <c r="AD251" t="s">
        <v>45</v>
      </c>
      <c r="AE251">
        <v>38.596418999999997</v>
      </c>
      <c r="AF251">
        <v>-90.602830999999995</v>
      </c>
      <c r="AG251" t="b">
        <v>0</v>
      </c>
    </row>
    <row r="252" spans="1:33" x14ac:dyDescent="0.15">
      <c r="A252" t="s">
        <v>33</v>
      </c>
      <c r="B252" t="s">
        <v>34</v>
      </c>
      <c r="C252" t="s">
        <v>464</v>
      </c>
      <c r="D252" t="s">
        <v>66</v>
      </c>
      <c r="E252" t="s">
        <v>37</v>
      </c>
      <c r="F252">
        <v>63017</v>
      </c>
      <c r="G252">
        <v>575000</v>
      </c>
      <c r="H252">
        <v>4</v>
      </c>
      <c r="I252">
        <v>4</v>
      </c>
      <c r="J252" t="s">
        <v>309</v>
      </c>
      <c r="K252">
        <v>3509</v>
      </c>
      <c r="L252">
        <v>17860</v>
      </c>
      <c r="M252">
        <v>1989</v>
      </c>
      <c r="N252">
        <v>3</v>
      </c>
      <c r="O252" t="s">
        <v>39</v>
      </c>
      <c r="P252">
        <v>37</v>
      </c>
      <c r="Q252" t="s">
        <v>40</v>
      </c>
      <c r="R252" s="3"/>
      <c r="U252" s="5"/>
      <c r="V252">
        <v>575000</v>
      </c>
      <c r="Y252" t="s">
        <v>465</v>
      </c>
      <c r="Z252" t="s">
        <v>42</v>
      </c>
      <c r="AA252">
        <v>16027353</v>
      </c>
      <c r="AB252" t="s">
        <v>49</v>
      </c>
      <c r="AC252" t="s">
        <v>44</v>
      </c>
      <c r="AD252" t="s">
        <v>45</v>
      </c>
      <c r="AE252">
        <v>38.632008900000002</v>
      </c>
      <c r="AF252">
        <v>-90.532619999999994</v>
      </c>
      <c r="AG252" t="b">
        <v>0</v>
      </c>
    </row>
    <row r="253" spans="1:33" x14ac:dyDescent="0.15">
      <c r="A253" t="s">
        <v>33</v>
      </c>
      <c r="B253" t="s">
        <v>34</v>
      </c>
      <c r="C253" t="s">
        <v>408</v>
      </c>
      <c r="D253" t="s">
        <v>66</v>
      </c>
      <c r="E253" t="s">
        <v>37</v>
      </c>
      <c r="F253">
        <v>63017</v>
      </c>
      <c r="G253">
        <v>599000</v>
      </c>
      <c r="H253">
        <v>5</v>
      </c>
      <c r="I253">
        <v>4</v>
      </c>
      <c r="J253" t="s">
        <v>309</v>
      </c>
      <c r="K253">
        <v>3352</v>
      </c>
      <c r="L253">
        <v>21301</v>
      </c>
      <c r="M253">
        <v>1978</v>
      </c>
      <c r="N253">
        <v>3</v>
      </c>
      <c r="O253" t="s">
        <v>39</v>
      </c>
      <c r="P253">
        <v>16</v>
      </c>
      <c r="Q253" t="s">
        <v>40</v>
      </c>
      <c r="R253" s="3">
        <v>42547</v>
      </c>
      <c r="S253" s="4">
        <v>0.58333333333333337</v>
      </c>
      <c r="T253" s="4">
        <v>0.66666666666666663</v>
      </c>
      <c r="U253" s="5"/>
      <c r="V253">
        <v>599000</v>
      </c>
      <c r="Y253" t="s">
        <v>409</v>
      </c>
      <c r="Z253" t="s">
        <v>42</v>
      </c>
      <c r="AA253">
        <v>16040457</v>
      </c>
      <c r="AB253" t="s">
        <v>111</v>
      </c>
      <c r="AC253" t="s">
        <v>44</v>
      </c>
      <c r="AD253" t="s">
        <v>45</v>
      </c>
      <c r="AE253">
        <v>38.638773</v>
      </c>
      <c r="AF253">
        <v>-90.529325</v>
      </c>
      <c r="AG253" t="b">
        <v>0</v>
      </c>
    </row>
    <row r="254" spans="1:33" x14ac:dyDescent="0.15">
      <c r="A254" t="s">
        <v>33</v>
      </c>
      <c r="B254" t="s">
        <v>34</v>
      </c>
      <c r="C254" t="s">
        <v>335</v>
      </c>
      <c r="D254" t="s">
        <v>66</v>
      </c>
      <c r="E254" t="s">
        <v>37</v>
      </c>
      <c r="F254">
        <v>63017</v>
      </c>
      <c r="G254">
        <v>925000</v>
      </c>
      <c r="H254">
        <v>6</v>
      </c>
      <c r="I254">
        <v>4</v>
      </c>
      <c r="J254" t="s">
        <v>47</v>
      </c>
      <c r="K254">
        <v>3617</v>
      </c>
      <c r="L254">
        <v>46609</v>
      </c>
      <c r="M254">
        <v>1984</v>
      </c>
      <c r="N254">
        <v>3</v>
      </c>
      <c r="O254" t="s">
        <v>39</v>
      </c>
      <c r="P254">
        <v>2</v>
      </c>
      <c r="Q254" t="s">
        <v>40</v>
      </c>
      <c r="R254" s="3">
        <v>42547</v>
      </c>
      <c r="S254" s="4">
        <v>0.54166666666666663</v>
      </c>
      <c r="T254" s="4">
        <v>0.625</v>
      </c>
      <c r="U254" s="5"/>
      <c r="V254">
        <v>925000</v>
      </c>
      <c r="Y254" t="s">
        <v>336</v>
      </c>
      <c r="Z254" t="s">
        <v>42</v>
      </c>
      <c r="AA254">
        <v>16043404</v>
      </c>
      <c r="AB254" t="s">
        <v>49</v>
      </c>
      <c r="AC254" t="s">
        <v>44</v>
      </c>
      <c r="AD254" t="s">
        <v>45</v>
      </c>
      <c r="AE254">
        <v>38.630934000000003</v>
      </c>
      <c r="AF254">
        <v>-90.502133000000001</v>
      </c>
      <c r="AG254" t="b">
        <v>0</v>
      </c>
    </row>
    <row r="255" spans="1:33" x14ac:dyDescent="0.15">
      <c r="A255" t="s">
        <v>33</v>
      </c>
      <c r="B255" t="s">
        <v>34</v>
      </c>
      <c r="C255" t="s">
        <v>172</v>
      </c>
      <c r="D255" t="s">
        <v>75</v>
      </c>
      <c r="E255" t="s">
        <v>37</v>
      </c>
      <c r="F255">
        <v>63011</v>
      </c>
      <c r="G255">
        <v>398500</v>
      </c>
      <c r="H255">
        <v>4</v>
      </c>
      <c r="I255">
        <v>4</v>
      </c>
      <c r="J255" t="s">
        <v>38</v>
      </c>
      <c r="K255">
        <v>2907</v>
      </c>
      <c r="L255">
        <v>16988</v>
      </c>
      <c r="M255">
        <v>1986</v>
      </c>
      <c r="N255">
        <v>4</v>
      </c>
      <c r="O255" t="s">
        <v>39</v>
      </c>
      <c r="P255">
        <v>36</v>
      </c>
      <c r="Q255" t="s">
        <v>40</v>
      </c>
      <c r="R255" s="3">
        <v>42547</v>
      </c>
      <c r="S255" s="4">
        <v>0.54166666666666663</v>
      </c>
      <c r="T255" s="4">
        <v>0.625</v>
      </c>
      <c r="U255" s="5"/>
      <c r="V255">
        <v>398500</v>
      </c>
      <c r="Y255" t="s">
        <v>173</v>
      </c>
      <c r="Z255" t="s">
        <v>42</v>
      </c>
      <c r="AA255">
        <v>16034573</v>
      </c>
      <c r="AB255" t="s">
        <v>68</v>
      </c>
      <c r="AC255" t="s">
        <v>44</v>
      </c>
      <c r="AD255" t="s">
        <v>45</v>
      </c>
      <c r="AE255">
        <v>38.594481999999999</v>
      </c>
      <c r="AF255">
        <v>-90.621117999999996</v>
      </c>
      <c r="AG255" t="b">
        <v>0</v>
      </c>
    </row>
    <row r="256" spans="1:33" x14ac:dyDescent="0.15">
      <c r="A256" t="s">
        <v>33</v>
      </c>
      <c r="B256" t="s">
        <v>34</v>
      </c>
      <c r="C256" t="s">
        <v>190</v>
      </c>
      <c r="D256" t="s">
        <v>75</v>
      </c>
      <c r="E256" t="s">
        <v>37</v>
      </c>
      <c r="F256">
        <v>63011</v>
      </c>
      <c r="G256">
        <v>419000</v>
      </c>
      <c r="H256">
        <v>4</v>
      </c>
      <c r="I256">
        <v>4</v>
      </c>
      <c r="J256" t="s">
        <v>38</v>
      </c>
      <c r="K256">
        <v>3200</v>
      </c>
      <c r="L256">
        <v>44867</v>
      </c>
      <c r="M256">
        <v>1985</v>
      </c>
      <c r="N256">
        <v>4</v>
      </c>
      <c r="O256" t="s">
        <v>39</v>
      </c>
      <c r="P256">
        <v>44</v>
      </c>
      <c r="Q256" t="s">
        <v>40</v>
      </c>
      <c r="R256" s="3"/>
      <c r="U256" s="5"/>
      <c r="V256">
        <v>419000</v>
      </c>
      <c r="Y256" t="s">
        <v>191</v>
      </c>
      <c r="Z256" t="s">
        <v>42</v>
      </c>
      <c r="AA256">
        <v>16032787</v>
      </c>
      <c r="AB256" t="s">
        <v>68</v>
      </c>
      <c r="AC256" t="s">
        <v>44</v>
      </c>
      <c r="AD256" t="s">
        <v>45</v>
      </c>
      <c r="AE256">
        <v>38.607120000000002</v>
      </c>
      <c r="AF256">
        <v>-90.620502000000002</v>
      </c>
      <c r="AG256" t="b">
        <v>0</v>
      </c>
    </row>
    <row r="257" spans="1:33" x14ac:dyDescent="0.15">
      <c r="A257" t="s">
        <v>33</v>
      </c>
      <c r="B257" t="s">
        <v>34</v>
      </c>
      <c r="C257" t="s">
        <v>495</v>
      </c>
      <c r="D257" t="s">
        <v>66</v>
      </c>
      <c r="E257" t="s">
        <v>37</v>
      </c>
      <c r="F257">
        <v>63017</v>
      </c>
      <c r="G257">
        <v>459000</v>
      </c>
      <c r="H257">
        <v>4</v>
      </c>
      <c r="I257">
        <v>4</v>
      </c>
      <c r="J257" t="s">
        <v>309</v>
      </c>
      <c r="K257">
        <v>2283</v>
      </c>
      <c r="L257">
        <v>18295</v>
      </c>
      <c r="M257">
        <v>1984</v>
      </c>
      <c r="N257">
        <v>5</v>
      </c>
      <c r="O257" t="s">
        <v>39</v>
      </c>
      <c r="P257">
        <v>44</v>
      </c>
      <c r="Q257" t="s">
        <v>40</v>
      </c>
      <c r="R257" s="3">
        <v>42547</v>
      </c>
      <c r="S257" s="4">
        <v>0.54166666666666663</v>
      </c>
      <c r="T257" s="4">
        <v>0.625</v>
      </c>
      <c r="U257" s="5">
        <v>42544</v>
      </c>
      <c r="V257">
        <v>489900</v>
      </c>
      <c r="Y257" t="s">
        <v>496</v>
      </c>
      <c r="Z257" t="s">
        <v>42</v>
      </c>
      <c r="AA257">
        <v>16032309</v>
      </c>
      <c r="AB257" t="s">
        <v>68</v>
      </c>
      <c r="AC257" t="s">
        <v>44</v>
      </c>
      <c r="AD257" t="s">
        <v>45</v>
      </c>
      <c r="AE257">
        <v>38.635751900000002</v>
      </c>
      <c r="AF257">
        <v>-90.564226000000005</v>
      </c>
      <c r="AG257" t="b">
        <v>0</v>
      </c>
    </row>
    <row r="258" spans="1:33" x14ac:dyDescent="0.15">
      <c r="A258" t="s">
        <v>33</v>
      </c>
      <c r="B258" t="s">
        <v>34</v>
      </c>
      <c r="C258" t="s">
        <v>94</v>
      </c>
      <c r="D258" t="s">
        <v>75</v>
      </c>
      <c r="E258" t="s">
        <v>37</v>
      </c>
      <c r="F258">
        <v>63011</v>
      </c>
      <c r="G258">
        <v>549900</v>
      </c>
      <c r="H258">
        <v>4</v>
      </c>
      <c r="I258">
        <v>4</v>
      </c>
      <c r="J258" t="s">
        <v>38</v>
      </c>
      <c r="K258">
        <v>2828</v>
      </c>
      <c r="L258">
        <v>295772</v>
      </c>
      <c r="M258">
        <v>1971</v>
      </c>
      <c r="N258">
        <v>3</v>
      </c>
      <c r="P258">
        <v>7</v>
      </c>
      <c r="Q258" t="s">
        <v>40</v>
      </c>
      <c r="R258" s="3"/>
      <c r="U258" s="5"/>
      <c r="V258">
        <v>549900</v>
      </c>
      <c r="Y258" t="s">
        <v>95</v>
      </c>
      <c r="Z258" t="s">
        <v>42</v>
      </c>
      <c r="AA258">
        <v>16039130</v>
      </c>
      <c r="AB258" t="s">
        <v>64</v>
      </c>
      <c r="AC258" t="s">
        <v>44</v>
      </c>
      <c r="AD258" t="s">
        <v>45</v>
      </c>
      <c r="AE258">
        <v>38.614587</v>
      </c>
      <c r="AF258">
        <v>-90.616045999999997</v>
      </c>
      <c r="AG258" t="b">
        <v>0</v>
      </c>
    </row>
    <row r="259" spans="1:33" x14ac:dyDescent="0.15">
      <c r="A259" t="s">
        <v>33</v>
      </c>
      <c r="B259" t="s">
        <v>34</v>
      </c>
      <c r="C259" t="s">
        <v>374</v>
      </c>
      <c r="D259" t="s">
        <v>66</v>
      </c>
      <c r="E259" t="s">
        <v>37</v>
      </c>
      <c r="F259">
        <v>63017</v>
      </c>
      <c r="G259">
        <v>474800</v>
      </c>
      <c r="H259">
        <v>5</v>
      </c>
      <c r="I259">
        <v>5</v>
      </c>
      <c r="J259" t="s">
        <v>309</v>
      </c>
      <c r="K259">
        <v>3272</v>
      </c>
      <c r="L259">
        <v>14985</v>
      </c>
      <c r="M259">
        <v>1963</v>
      </c>
      <c r="N259">
        <v>2</v>
      </c>
      <c r="O259" t="s">
        <v>39</v>
      </c>
      <c r="P259">
        <v>10</v>
      </c>
      <c r="Q259" t="s">
        <v>40</v>
      </c>
      <c r="R259" s="3">
        <v>42547</v>
      </c>
      <c r="S259" s="4">
        <v>0.54166666666666663</v>
      </c>
      <c r="T259" s="4">
        <v>0.66666666666666663</v>
      </c>
      <c r="U259" s="5"/>
      <c r="V259">
        <v>474800</v>
      </c>
      <c r="Y259" t="s">
        <v>375</v>
      </c>
      <c r="Z259" t="s">
        <v>42</v>
      </c>
      <c r="AA259">
        <v>16036972</v>
      </c>
      <c r="AB259" t="s">
        <v>59</v>
      </c>
      <c r="AC259" t="s">
        <v>44</v>
      </c>
      <c r="AD259" t="s">
        <v>45</v>
      </c>
      <c r="AE259">
        <v>38.691352000000002</v>
      </c>
      <c r="AF259">
        <v>-90.500012999999996</v>
      </c>
      <c r="AG259" t="b">
        <v>0</v>
      </c>
    </row>
    <row r="260" spans="1:33" x14ac:dyDescent="0.15">
      <c r="A260" t="s">
        <v>33</v>
      </c>
      <c r="B260" t="s">
        <v>34</v>
      </c>
      <c r="C260" t="s">
        <v>317</v>
      </c>
      <c r="D260" t="s">
        <v>66</v>
      </c>
      <c r="E260" t="s">
        <v>37</v>
      </c>
      <c r="F260">
        <v>63017</v>
      </c>
      <c r="G260">
        <v>510000</v>
      </c>
      <c r="H260">
        <v>4</v>
      </c>
      <c r="I260">
        <v>5</v>
      </c>
      <c r="J260" t="s">
        <v>309</v>
      </c>
      <c r="K260">
        <v>2664</v>
      </c>
      <c r="L260">
        <v>15682</v>
      </c>
      <c r="M260">
        <v>1990</v>
      </c>
      <c r="N260">
        <v>2</v>
      </c>
      <c r="O260" t="s">
        <v>39</v>
      </c>
      <c r="P260">
        <v>1</v>
      </c>
      <c r="Q260" t="s">
        <v>40</v>
      </c>
      <c r="R260" s="3"/>
      <c r="U260" s="5"/>
      <c r="V260">
        <v>510000</v>
      </c>
      <c r="Y260" t="s">
        <v>318</v>
      </c>
      <c r="Z260" t="s">
        <v>42</v>
      </c>
      <c r="AA260">
        <v>16044665</v>
      </c>
      <c r="AB260" t="s">
        <v>200</v>
      </c>
      <c r="AC260" t="s">
        <v>44</v>
      </c>
      <c r="AD260" t="s">
        <v>45</v>
      </c>
      <c r="AE260">
        <v>38.670945000000003</v>
      </c>
      <c r="AF260">
        <v>-90.508679999999998</v>
      </c>
      <c r="AG260" t="b">
        <v>0</v>
      </c>
    </row>
    <row r="261" spans="1:33" x14ac:dyDescent="0.15">
      <c r="A261" t="s">
        <v>33</v>
      </c>
      <c r="B261" t="s">
        <v>34</v>
      </c>
      <c r="C261" t="s">
        <v>533</v>
      </c>
      <c r="D261" t="s">
        <v>66</v>
      </c>
      <c r="E261" t="s">
        <v>37</v>
      </c>
      <c r="F261">
        <v>63017</v>
      </c>
      <c r="G261">
        <v>524900</v>
      </c>
      <c r="H261">
        <v>4</v>
      </c>
      <c r="I261">
        <v>5</v>
      </c>
      <c r="J261" t="s">
        <v>309</v>
      </c>
      <c r="K261">
        <v>2950</v>
      </c>
      <c r="L261">
        <v>16988</v>
      </c>
      <c r="M261">
        <v>1983</v>
      </c>
      <c r="N261">
        <v>2</v>
      </c>
      <c r="O261" t="s">
        <v>39</v>
      </c>
      <c r="P261">
        <v>59</v>
      </c>
      <c r="Q261" t="s">
        <v>40</v>
      </c>
      <c r="R261" s="3"/>
      <c r="U261" s="5">
        <v>42530</v>
      </c>
      <c r="V261">
        <v>549900</v>
      </c>
      <c r="Y261" t="s">
        <v>534</v>
      </c>
      <c r="Z261" t="s">
        <v>42</v>
      </c>
      <c r="AA261">
        <v>15067295</v>
      </c>
      <c r="AB261" t="s">
        <v>49</v>
      </c>
      <c r="AC261" t="s">
        <v>44</v>
      </c>
      <c r="AD261" t="s">
        <v>45</v>
      </c>
      <c r="AE261">
        <v>38.648076000000003</v>
      </c>
      <c r="AF261">
        <v>-90.517995999999997</v>
      </c>
      <c r="AG261" t="b">
        <v>0</v>
      </c>
    </row>
    <row r="262" spans="1:33" x14ac:dyDescent="0.15">
      <c r="A262" t="s">
        <v>33</v>
      </c>
      <c r="B262" t="s">
        <v>34</v>
      </c>
      <c r="C262" t="s">
        <v>554</v>
      </c>
      <c r="D262" t="s">
        <v>66</v>
      </c>
      <c r="E262" t="s">
        <v>37</v>
      </c>
      <c r="F262">
        <v>63017</v>
      </c>
      <c r="G262">
        <v>579900</v>
      </c>
      <c r="H262">
        <v>5</v>
      </c>
      <c r="I262">
        <v>5</v>
      </c>
      <c r="J262" t="s">
        <v>57</v>
      </c>
      <c r="K262">
        <v>3378</v>
      </c>
      <c r="L262">
        <v>66560</v>
      </c>
      <c r="M262">
        <v>1970</v>
      </c>
      <c r="N262">
        <v>2</v>
      </c>
      <c r="O262" t="s">
        <v>39</v>
      </c>
      <c r="P262">
        <v>72</v>
      </c>
      <c r="Q262" t="s">
        <v>40</v>
      </c>
      <c r="R262" s="3"/>
      <c r="U262" s="5">
        <v>42506</v>
      </c>
      <c r="V262">
        <v>599900</v>
      </c>
      <c r="Y262" t="s">
        <v>555</v>
      </c>
      <c r="Z262" t="s">
        <v>42</v>
      </c>
      <c r="AA262">
        <v>16023119</v>
      </c>
      <c r="AB262" t="s">
        <v>556</v>
      </c>
      <c r="AC262" t="s">
        <v>44</v>
      </c>
      <c r="AD262" t="s">
        <v>45</v>
      </c>
      <c r="AE262">
        <v>38.611897900000002</v>
      </c>
      <c r="AF262">
        <v>-90.582541000000006</v>
      </c>
      <c r="AG262" t="b">
        <v>0</v>
      </c>
    </row>
    <row r="263" spans="1:33" x14ac:dyDescent="0.15">
      <c r="A263" t="s">
        <v>33</v>
      </c>
      <c r="B263" t="s">
        <v>34</v>
      </c>
      <c r="C263" t="s">
        <v>451</v>
      </c>
      <c r="D263" t="s">
        <v>66</v>
      </c>
      <c r="E263" t="s">
        <v>37</v>
      </c>
      <c r="F263">
        <v>63017</v>
      </c>
      <c r="G263">
        <v>849000</v>
      </c>
      <c r="H263">
        <v>4</v>
      </c>
      <c r="I263">
        <v>5</v>
      </c>
      <c r="J263" t="s">
        <v>47</v>
      </c>
      <c r="K263">
        <v>4298</v>
      </c>
      <c r="L263">
        <v>75794</v>
      </c>
      <c r="M263">
        <v>1975</v>
      </c>
      <c r="N263">
        <v>2</v>
      </c>
      <c r="O263" t="s">
        <v>39</v>
      </c>
      <c r="P263">
        <v>31</v>
      </c>
      <c r="Q263" t="s">
        <v>40</v>
      </c>
      <c r="R263" s="3"/>
      <c r="U263" s="5"/>
      <c r="V263">
        <v>849000</v>
      </c>
      <c r="Y263" t="s">
        <v>452</v>
      </c>
      <c r="Z263" t="s">
        <v>42</v>
      </c>
      <c r="AA263">
        <v>16028447</v>
      </c>
      <c r="AB263" t="s">
        <v>171</v>
      </c>
      <c r="AC263" t="s">
        <v>44</v>
      </c>
      <c r="AD263" t="s">
        <v>45</v>
      </c>
      <c r="AE263">
        <v>38.630577000000002</v>
      </c>
      <c r="AF263">
        <v>-90.497179000000003</v>
      </c>
      <c r="AG263" t="b">
        <v>0</v>
      </c>
    </row>
    <row r="264" spans="1:33" x14ac:dyDescent="0.15">
      <c r="A264" t="s">
        <v>33</v>
      </c>
      <c r="B264" t="s">
        <v>34</v>
      </c>
      <c r="C264" t="s">
        <v>109</v>
      </c>
      <c r="D264" t="s">
        <v>36</v>
      </c>
      <c r="E264" t="s">
        <v>37</v>
      </c>
      <c r="F264">
        <v>63011</v>
      </c>
      <c r="G264">
        <v>954000</v>
      </c>
      <c r="H264">
        <v>4</v>
      </c>
      <c r="I264">
        <v>5</v>
      </c>
      <c r="J264" t="s">
        <v>47</v>
      </c>
      <c r="K264">
        <v>4250</v>
      </c>
      <c r="L264">
        <v>9148</v>
      </c>
      <c r="M264">
        <v>2015</v>
      </c>
      <c r="N264">
        <v>3</v>
      </c>
      <c r="O264" t="s">
        <v>39</v>
      </c>
      <c r="P264">
        <v>15</v>
      </c>
      <c r="Q264" t="s">
        <v>40</v>
      </c>
      <c r="R264" s="3"/>
      <c r="U264" s="5">
        <v>42544</v>
      </c>
      <c r="V264">
        <v>965000</v>
      </c>
      <c r="Y264" t="s">
        <v>110</v>
      </c>
      <c r="Z264" t="s">
        <v>42</v>
      </c>
      <c r="AA264">
        <v>16040178</v>
      </c>
      <c r="AB264" t="s">
        <v>111</v>
      </c>
      <c r="AC264" t="s">
        <v>44</v>
      </c>
      <c r="AD264" t="s">
        <v>45</v>
      </c>
      <c r="AE264">
        <v>38.620251000000003</v>
      </c>
      <c r="AF264">
        <v>-90.566376000000005</v>
      </c>
      <c r="AG264" t="b">
        <v>0</v>
      </c>
    </row>
    <row r="265" spans="1:33" x14ac:dyDescent="0.15">
      <c r="A265" t="s">
        <v>33</v>
      </c>
      <c r="B265" t="s">
        <v>34</v>
      </c>
      <c r="C265" t="s">
        <v>109</v>
      </c>
      <c r="D265" t="s">
        <v>36</v>
      </c>
      <c r="E265" t="s">
        <v>37</v>
      </c>
      <c r="F265">
        <v>63011</v>
      </c>
      <c r="G265">
        <v>954000</v>
      </c>
      <c r="H265">
        <v>4</v>
      </c>
      <c r="I265">
        <v>5</v>
      </c>
      <c r="J265" t="s">
        <v>47</v>
      </c>
      <c r="K265">
        <v>4250</v>
      </c>
      <c r="L265">
        <v>9148</v>
      </c>
      <c r="M265">
        <v>2015</v>
      </c>
      <c r="N265">
        <v>3</v>
      </c>
      <c r="O265" t="s">
        <v>39</v>
      </c>
      <c r="P265">
        <v>15</v>
      </c>
      <c r="Q265" t="s">
        <v>40</v>
      </c>
      <c r="R265" s="3"/>
      <c r="U265" s="5">
        <v>42544</v>
      </c>
      <c r="V265">
        <v>965000</v>
      </c>
      <c r="Y265" t="s">
        <v>110</v>
      </c>
      <c r="Z265" t="s">
        <v>42</v>
      </c>
      <c r="AA265">
        <v>16040178</v>
      </c>
      <c r="AB265" t="s">
        <v>111</v>
      </c>
      <c r="AC265" t="s">
        <v>44</v>
      </c>
      <c r="AD265" t="s">
        <v>45</v>
      </c>
      <c r="AE265">
        <v>38.620251000000003</v>
      </c>
      <c r="AF265">
        <v>-90.566376000000005</v>
      </c>
      <c r="AG265" t="b">
        <v>0</v>
      </c>
    </row>
    <row r="266" spans="1:33" x14ac:dyDescent="0.15">
      <c r="A266" t="s">
        <v>33</v>
      </c>
      <c r="B266" t="s">
        <v>34</v>
      </c>
      <c r="C266" t="s">
        <v>311</v>
      </c>
      <c r="D266" t="s">
        <v>66</v>
      </c>
      <c r="E266" t="s">
        <v>37</v>
      </c>
      <c r="F266">
        <v>63017</v>
      </c>
      <c r="G266">
        <v>510000</v>
      </c>
      <c r="H266">
        <v>5</v>
      </c>
      <c r="I266">
        <v>5</v>
      </c>
      <c r="J266" t="s">
        <v>309</v>
      </c>
      <c r="K266">
        <v>3186</v>
      </c>
      <c r="L266">
        <v>10019</v>
      </c>
      <c r="M266">
        <v>1999</v>
      </c>
      <c r="N266">
        <v>3</v>
      </c>
      <c r="O266" t="s">
        <v>39</v>
      </c>
      <c r="P266">
        <v>1</v>
      </c>
      <c r="Q266" t="s">
        <v>40</v>
      </c>
      <c r="R266" s="3">
        <v>42546</v>
      </c>
      <c r="S266" s="4">
        <v>0.54166666666666663</v>
      </c>
      <c r="T266" s="4">
        <v>0.625</v>
      </c>
      <c r="U266" s="5">
        <v>42545</v>
      </c>
      <c r="V266">
        <v>525000</v>
      </c>
      <c r="W266" s="3">
        <v>39365</v>
      </c>
      <c r="X266">
        <v>505000</v>
      </c>
      <c r="Y266" t="s">
        <v>312</v>
      </c>
      <c r="Z266" t="s">
        <v>42</v>
      </c>
      <c r="AA266">
        <v>16043936</v>
      </c>
      <c r="AB266" t="s">
        <v>49</v>
      </c>
      <c r="AC266" t="s">
        <v>44</v>
      </c>
      <c r="AD266" t="s">
        <v>45</v>
      </c>
      <c r="AE266">
        <v>38.682262999999999</v>
      </c>
      <c r="AF266">
        <v>-90.517667000000003</v>
      </c>
      <c r="AG266" t="b">
        <v>0</v>
      </c>
    </row>
    <row r="267" spans="1:33" x14ac:dyDescent="0.15">
      <c r="A267" t="s">
        <v>33</v>
      </c>
      <c r="B267" t="s">
        <v>34</v>
      </c>
      <c r="C267" t="s">
        <v>560</v>
      </c>
      <c r="D267" t="s">
        <v>66</v>
      </c>
      <c r="E267" t="s">
        <v>37</v>
      </c>
      <c r="F267">
        <v>63017</v>
      </c>
      <c r="G267">
        <v>599900</v>
      </c>
      <c r="H267">
        <v>4</v>
      </c>
      <c r="I267">
        <v>5</v>
      </c>
      <c r="J267" t="s">
        <v>309</v>
      </c>
      <c r="K267">
        <v>3779</v>
      </c>
      <c r="L267">
        <v>10019</v>
      </c>
      <c r="M267">
        <v>2000</v>
      </c>
      <c r="N267">
        <v>3</v>
      </c>
      <c r="O267" t="s">
        <v>39</v>
      </c>
      <c r="P267">
        <v>72</v>
      </c>
      <c r="Q267" t="s">
        <v>40</v>
      </c>
      <c r="R267" s="3"/>
      <c r="U267" s="5">
        <v>42485</v>
      </c>
      <c r="V267">
        <v>630000</v>
      </c>
      <c r="W267" s="3">
        <v>38210</v>
      </c>
      <c r="X267">
        <v>635000</v>
      </c>
      <c r="Y267" t="s">
        <v>561</v>
      </c>
      <c r="Z267" t="s">
        <v>42</v>
      </c>
      <c r="AA267">
        <v>16015723</v>
      </c>
      <c r="AB267" t="s">
        <v>233</v>
      </c>
      <c r="AC267" t="s">
        <v>44</v>
      </c>
      <c r="AD267" t="s">
        <v>45</v>
      </c>
      <c r="AE267">
        <v>38.659413999999998</v>
      </c>
      <c r="AF267">
        <v>-90.537870999999996</v>
      </c>
      <c r="AG267" t="b">
        <v>0</v>
      </c>
    </row>
    <row r="268" spans="1:33" x14ac:dyDescent="0.15">
      <c r="A268" t="s">
        <v>33</v>
      </c>
      <c r="B268" t="s">
        <v>34</v>
      </c>
      <c r="C268" t="s">
        <v>589</v>
      </c>
      <c r="D268" t="s">
        <v>66</v>
      </c>
      <c r="E268" t="s">
        <v>37</v>
      </c>
      <c r="F268">
        <v>63017</v>
      </c>
      <c r="G268">
        <v>529900</v>
      </c>
      <c r="H268">
        <v>4</v>
      </c>
      <c r="I268">
        <v>5</v>
      </c>
      <c r="J268" t="s">
        <v>309</v>
      </c>
      <c r="K268">
        <v>3585</v>
      </c>
      <c r="L268">
        <v>13504</v>
      </c>
      <c r="M268">
        <v>1997</v>
      </c>
      <c r="N268">
        <v>3</v>
      </c>
      <c r="O268" t="s">
        <v>39</v>
      </c>
      <c r="P268">
        <v>92</v>
      </c>
      <c r="Q268" t="s">
        <v>40</v>
      </c>
      <c r="R268" s="3"/>
      <c r="U268" s="5">
        <v>42538</v>
      </c>
      <c r="V268">
        <v>539900</v>
      </c>
      <c r="W268" s="3">
        <v>38849</v>
      </c>
      <c r="X268">
        <v>550000</v>
      </c>
      <c r="Y268" t="s">
        <v>590</v>
      </c>
      <c r="Z268" t="s">
        <v>42</v>
      </c>
      <c r="AA268">
        <v>16019105</v>
      </c>
      <c r="AB268" t="s">
        <v>171</v>
      </c>
      <c r="AC268" t="s">
        <v>44</v>
      </c>
      <c r="AD268" t="s">
        <v>45</v>
      </c>
      <c r="AE268">
        <v>38.683531000000002</v>
      </c>
      <c r="AF268">
        <v>-90.518168000000003</v>
      </c>
      <c r="AG268" t="b">
        <v>0</v>
      </c>
    </row>
    <row r="269" spans="1:33" x14ac:dyDescent="0.15">
      <c r="A269" t="s">
        <v>33</v>
      </c>
      <c r="B269" t="s">
        <v>34</v>
      </c>
      <c r="C269" t="s">
        <v>236</v>
      </c>
      <c r="D269" t="s">
        <v>75</v>
      </c>
      <c r="E269" t="s">
        <v>37</v>
      </c>
      <c r="F269">
        <v>63011</v>
      </c>
      <c r="G269">
        <v>469000</v>
      </c>
      <c r="H269">
        <v>5</v>
      </c>
      <c r="I269">
        <v>5</v>
      </c>
      <c r="J269" t="s">
        <v>38</v>
      </c>
      <c r="K269">
        <v>3390</v>
      </c>
      <c r="L269">
        <v>14375</v>
      </c>
      <c r="M269">
        <v>1992</v>
      </c>
      <c r="N269">
        <v>3</v>
      </c>
      <c r="O269" t="s">
        <v>39</v>
      </c>
      <c r="P269">
        <v>66</v>
      </c>
      <c r="Q269" t="s">
        <v>40</v>
      </c>
      <c r="R269" s="3">
        <v>42547</v>
      </c>
      <c r="S269" s="4">
        <v>0.5</v>
      </c>
      <c r="T269" s="4">
        <v>0.58333333333333337</v>
      </c>
      <c r="U269" s="5">
        <v>42514</v>
      </c>
      <c r="V269">
        <v>499000</v>
      </c>
      <c r="Y269" t="s">
        <v>237</v>
      </c>
      <c r="Z269" t="s">
        <v>42</v>
      </c>
      <c r="AA269">
        <v>16021662</v>
      </c>
      <c r="AB269" t="s">
        <v>238</v>
      </c>
      <c r="AC269" t="s">
        <v>44</v>
      </c>
      <c r="AD269" t="s">
        <v>45</v>
      </c>
      <c r="AE269">
        <v>38.597248999999998</v>
      </c>
      <c r="AF269">
        <v>-90.628815000000003</v>
      </c>
      <c r="AG269" t="b">
        <v>0</v>
      </c>
    </row>
    <row r="270" spans="1:33" x14ac:dyDescent="0.15">
      <c r="A270" t="s">
        <v>33</v>
      </c>
      <c r="B270" t="s">
        <v>34</v>
      </c>
      <c r="C270" t="s">
        <v>517</v>
      </c>
      <c r="D270" t="s">
        <v>66</v>
      </c>
      <c r="E270" t="s">
        <v>37</v>
      </c>
      <c r="F270">
        <v>63017</v>
      </c>
      <c r="G270">
        <v>579000</v>
      </c>
      <c r="H270">
        <v>4</v>
      </c>
      <c r="I270">
        <v>5</v>
      </c>
      <c r="J270" t="s">
        <v>57</v>
      </c>
      <c r="K270">
        <v>3282</v>
      </c>
      <c r="L270">
        <v>14810</v>
      </c>
      <c r="M270">
        <v>1993</v>
      </c>
      <c r="N270">
        <v>3</v>
      </c>
      <c r="O270" t="s">
        <v>39</v>
      </c>
      <c r="P270">
        <v>54</v>
      </c>
      <c r="Q270" t="s">
        <v>40</v>
      </c>
      <c r="R270" s="3"/>
      <c r="U270" s="5"/>
      <c r="V270">
        <v>579000</v>
      </c>
      <c r="Y270" t="s">
        <v>518</v>
      </c>
      <c r="Z270" t="s">
        <v>42</v>
      </c>
      <c r="AA270">
        <v>16027629</v>
      </c>
      <c r="AB270" t="s">
        <v>49</v>
      </c>
      <c r="AC270" t="s">
        <v>44</v>
      </c>
      <c r="AD270" t="s">
        <v>45</v>
      </c>
      <c r="AE270">
        <v>38.621285</v>
      </c>
      <c r="AF270">
        <v>-90.573339000000004</v>
      </c>
      <c r="AG270" t="b">
        <v>0</v>
      </c>
    </row>
    <row r="271" spans="1:33" x14ac:dyDescent="0.15">
      <c r="A271" t="s">
        <v>33</v>
      </c>
      <c r="B271" t="s">
        <v>34</v>
      </c>
      <c r="C271" t="s">
        <v>620</v>
      </c>
      <c r="D271" t="s">
        <v>290</v>
      </c>
      <c r="E271" t="s">
        <v>37</v>
      </c>
      <c r="F271">
        <v>63017</v>
      </c>
      <c r="G271">
        <v>792000</v>
      </c>
      <c r="H271">
        <v>4</v>
      </c>
      <c r="I271">
        <v>5</v>
      </c>
      <c r="J271" t="s">
        <v>47</v>
      </c>
      <c r="K271">
        <v>3829</v>
      </c>
      <c r="L271">
        <v>14810</v>
      </c>
      <c r="M271">
        <v>2001</v>
      </c>
      <c r="N271">
        <v>3</v>
      </c>
      <c r="O271" t="s">
        <v>39</v>
      </c>
      <c r="P271">
        <v>121</v>
      </c>
      <c r="Q271" t="s">
        <v>40</v>
      </c>
      <c r="R271" s="3">
        <v>42547</v>
      </c>
      <c r="S271" s="4">
        <v>0.54166666666666663</v>
      </c>
      <c r="T271" s="4">
        <v>0.625</v>
      </c>
      <c r="U271" s="5">
        <v>42507</v>
      </c>
      <c r="V271">
        <v>899000</v>
      </c>
      <c r="Y271" t="s">
        <v>621</v>
      </c>
      <c r="Z271" t="s">
        <v>42</v>
      </c>
      <c r="AA271">
        <v>16009161</v>
      </c>
      <c r="AB271" t="s">
        <v>155</v>
      </c>
      <c r="AC271" t="s">
        <v>44</v>
      </c>
      <c r="AD271" t="s">
        <v>45</v>
      </c>
      <c r="AE271">
        <v>38.623176999999998</v>
      </c>
      <c r="AF271">
        <v>-90.507244999999998</v>
      </c>
      <c r="AG271" t="b">
        <v>0</v>
      </c>
    </row>
    <row r="272" spans="1:33" x14ac:dyDescent="0.15">
      <c r="A272" t="s">
        <v>33</v>
      </c>
      <c r="B272" t="s">
        <v>34</v>
      </c>
      <c r="C272" t="s">
        <v>301</v>
      </c>
      <c r="D272" t="s">
        <v>82</v>
      </c>
      <c r="E272" t="s">
        <v>37</v>
      </c>
      <c r="F272">
        <v>63011</v>
      </c>
      <c r="G272">
        <v>695900</v>
      </c>
      <c r="H272">
        <v>5</v>
      </c>
      <c r="I272">
        <v>5</v>
      </c>
      <c r="J272" t="s">
        <v>38</v>
      </c>
      <c r="K272">
        <v>5358</v>
      </c>
      <c r="L272">
        <v>14810</v>
      </c>
      <c r="M272">
        <v>2008</v>
      </c>
      <c r="N272">
        <v>3</v>
      </c>
      <c r="O272" t="s">
        <v>39</v>
      </c>
      <c r="P272">
        <v>283</v>
      </c>
      <c r="Q272" t="s">
        <v>40</v>
      </c>
      <c r="R272" s="3"/>
      <c r="U272" s="5">
        <v>42487</v>
      </c>
      <c r="V272">
        <v>769900</v>
      </c>
      <c r="W272" s="3">
        <v>39482</v>
      </c>
      <c r="X272">
        <v>695018</v>
      </c>
      <c r="Y272" t="s">
        <v>302</v>
      </c>
      <c r="Z272" t="s">
        <v>42</v>
      </c>
      <c r="AA272">
        <v>15053272</v>
      </c>
      <c r="AB272" t="s">
        <v>84</v>
      </c>
      <c r="AC272" t="s">
        <v>44</v>
      </c>
      <c r="AD272" t="s">
        <v>45</v>
      </c>
      <c r="AE272">
        <v>38.592235000000002</v>
      </c>
      <c r="AF272">
        <v>-90.603954000000002</v>
      </c>
      <c r="AG272" t="b">
        <v>0</v>
      </c>
    </row>
    <row r="273" spans="1:33" x14ac:dyDescent="0.15">
      <c r="A273" t="s">
        <v>33</v>
      </c>
      <c r="B273" t="s">
        <v>34</v>
      </c>
      <c r="C273" t="s">
        <v>654</v>
      </c>
      <c r="D273" t="s">
        <v>66</v>
      </c>
      <c r="E273" t="s">
        <v>37</v>
      </c>
      <c r="F273">
        <v>63017</v>
      </c>
      <c r="G273">
        <v>385000</v>
      </c>
      <c r="H273">
        <v>4</v>
      </c>
      <c r="I273">
        <v>5</v>
      </c>
      <c r="J273" t="s">
        <v>309</v>
      </c>
      <c r="K273">
        <v>2846</v>
      </c>
      <c r="L273">
        <v>15246</v>
      </c>
      <c r="M273">
        <v>2000</v>
      </c>
      <c r="N273">
        <v>3</v>
      </c>
      <c r="O273" t="s">
        <v>39</v>
      </c>
      <c r="P273">
        <v>207</v>
      </c>
      <c r="Q273" t="s">
        <v>40</v>
      </c>
      <c r="R273" s="3"/>
      <c r="U273" s="5">
        <v>42478</v>
      </c>
      <c r="V273">
        <v>394500</v>
      </c>
      <c r="Y273" t="s">
        <v>655</v>
      </c>
      <c r="Z273" t="s">
        <v>42</v>
      </c>
      <c r="AA273">
        <v>15065107</v>
      </c>
      <c r="AB273" t="s">
        <v>49</v>
      </c>
      <c r="AC273" t="s">
        <v>44</v>
      </c>
      <c r="AD273" t="s">
        <v>45</v>
      </c>
      <c r="AE273">
        <v>38.662897000000001</v>
      </c>
      <c r="AF273">
        <v>-90.516762</v>
      </c>
      <c r="AG273" t="b">
        <v>0</v>
      </c>
    </row>
    <row r="274" spans="1:33" x14ac:dyDescent="0.15">
      <c r="A274" t="s">
        <v>33</v>
      </c>
      <c r="B274" t="s">
        <v>34</v>
      </c>
      <c r="C274" t="s">
        <v>584</v>
      </c>
      <c r="D274" t="s">
        <v>66</v>
      </c>
      <c r="E274" t="s">
        <v>37</v>
      </c>
      <c r="F274">
        <v>63017</v>
      </c>
      <c r="G274">
        <v>799000</v>
      </c>
      <c r="H274">
        <v>4</v>
      </c>
      <c r="I274">
        <v>5</v>
      </c>
      <c r="J274" t="s">
        <v>309</v>
      </c>
      <c r="K274">
        <v>6709</v>
      </c>
      <c r="L274">
        <v>15725</v>
      </c>
      <c r="M274">
        <v>1980</v>
      </c>
      <c r="N274">
        <v>3</v>
      </c>
      <c r="O274" t="s">
        <v>39</v>
      </c>
      <c r="P274">
        <v>88</v>
      </c>
      <c r="Q274" t="s">
        <v>40</v>
      </c>
      <c r="R274" s="3"/>
      <c r="U274" s="5">
        <v>42496</v>
      </c>
      <c r="V274">
        <v>850000</v>
      </c>
      <c r="W274" s="3">
        <v>38960</v>
      </c>
      <c r="X274">
        <v>540000</v>
      </c>
      <c r="Y274" t="s">
        <v>585</v>
      </c>
      <c r="Z274" t="s">
        <v>42</v>
      </c>
      <c r="AA274">
        <v>16019588</v>
      </c>
      <c r="AB274" t="s">
        <v>586</v>
      </c>
      <c r="AC274" t="s">
        <v>44</v>
      </c>
      <c r="AD274" t="s">
        <v>45</v>
      </c>
      <c r="AE274">
        <v>38.639715000000002</v>
      </c>
      <c r="AF274">
        <v>-90.493763000000001</v>
      </c>
      <c r="AG274" t="b">
        <v>0</v>
      </c>
    </row>
    <row r="275" spans="1:33" x14ac:dyDescent="0.15">
      <c r="A275" t="s">
        <v>33</v>
      </c>
      <c r="B275" t="s">
        <v>34</v>
      </c>
      <c r="C275" t="s">
        <v>383</v>
      </c>
      <c r="D275" t="s">
        <v>290</v>
      </c>
      <c r="E275" t="s">
        <v>37</v>
      </c>
      <c r="F275">
        <v>63017</v>
      </c>
      <c r="G275">
        <v>780000</v>
      </c>
      <c r="H275">
        <v>4</v>
      </c>
      <c r="I275">
        <v>5</v>
      </c>
      <c r="J275" t="s">
        <v>47</v>
      </c>
      <c r="K275">
        <v>4158</v>
      </c>
      <c r="L275">
        <v>16117</v>
      </c>
      <c r="M275">
        <v>1997</v>
      </c>
      <c r="N275">
        <v>3</v>
      </c>
      <c r="O275" t="s">
        <v>39</v>
      </c>
      <c r="P275">
        <v>14</v>
      </c>
      <c r="Q275" t="s">
        <v>40</v>
      </c>
      <c r="R275" s="3">
        <v>42547</v>
      </c>
      <c r="S275" s="4">
        <v>0.54166666666666663</v>
      </c>
      <c r="T275" s="4">
        <v>0.625</v>
      </c>
      <c r="U275" s="5"/>
      <c r="V275">
        <v>780000</v>
      </c>
      <c r="Y275" t="s">
        <v>384</v>
      </c>
      <c r="Z275" t="s">
        <v>42</v>
      </c>
      <c r="AA275">
        <v>16040968</v>
      </c>
      <c r="AB275" t="s">
        <v>49</v>
      </c>
      <c r="AC275" t="s">
        <v>44</v>
      </c>
      <c r="AD275" t="s">
        <v>45</v>
      </c>
      <c r="AE275">
        <v>38.633057999999998</v>
      </c>
      <c r="AF275">
        <v>-90.516144999999995</v>
      </c>
      <c r="AG275" t="b">
        <v>0</v>
      </c>
    </row>
    <row r="276" spans="1:33" x14ac:dyDescent="0.15">
      <c r="A276" t="s">
        <v>33</v>
      </c>
      <c r="B276" t="s">
        <v>34</v>
      </c>
      <c r="C276" t="s">
        <v>447</v>
      </c>
      <c r="D276" t="s">
        <v>66</v>
      </c>
      <c r="E276" t="s">
        <v>37</v>
      </c>
      <c r="F276">
        <v>63017</v>
      </c>
      <c r="G276">
        <v>679900</v>
      </c>
      <c r="H276">
        <v>4</v>
      </c>
      <c r="I276">
        <v>5</v>
      </c>
      <c r="J276" t="s">
        <v>309</v>
      </c>
      <c r="K276">
        <v>3852</v>
      </c>
      <c r="L276">
        <v>16117</v>
      </c>
      <c r="M276">
        <v>2000</v>
      </c>
      <c r="N276">
        <v>3</v>
      </c>
      <c r="O276" t="s">
        <v>39</v>
      </c>
      <c r="P276">
        <v>30</v>
      </c>
      <c r="Q276" t="s">
        <v>40</v>
      </c>
      <c r="R276" s="3">
        <v>42547</v>
      </c>
      <c r="S276" s="4">
        <v>0.54166666666666663</v>
      </c>
      <c r="T276" s="4">
        <v>0.625</v>
      </c>
      <c r="U276" s="5">
        <v>42544</v>
      </c>
      <c r="V276">
        <v>699900</v>
      </c>
      <c r="W276" s="3">
        <v>38580</v>
      </c>
      <c r="X276">
        <v>680000</v>
      </c>
      <c r="Y276" t="s">
        <v>448</v>
      </c>
      <c r="Z276" t="s">
        <v>42</v>
      </c>
      <c r="AA276">
        <v>16036643</v>
      </c>
      <c r="AB276" t="s">
        <v>49</v>
      </c>
      <c r="AC276" t="s">
        <v>44</v>
      </c>
      <c r="AD276" t="s">
        <v>45</v>
      </c>
      <c r="AE276">
        <v>38.659117000000002</v>
      </c>
      <c r="AF276">
        <v>-90.536204999999995</v>
      </c>
      <c r="AG276" t="b">
        <v>0</v>
      </c>
    </row>
    <row r="277" spans="1:33" x14ac:dyDescent="0.15">
      <c r="A277" t="s">
        <v>33</v>
      </c>
      <c r="B277" t="s">
        <v>34</v>
      </c>
      <c r="C277" t="s">
        <v>169</v>
      </c>
      <c r="D277" t="s">
        <v>75</v>
      </c>
      <c r="E277" t="s">
        <v>37</v>
      </c>
      <c r="F277">
        <v>63011</v>
      </c>
      <c r="G277">
        <v>795000</v>
      </c>
      <c r="H277">
        <v>4</v>
      </c>
      <c r="I277">
        <v>5</v>
      </c>
      <c r="J277" t="s">
        <v>38</v>
      </c>
      <c r="K277">
        <v>5173</v>
      </c>
      <c r="L277">
        <v>16117</v>
      </c>
      <c r="M277">
        <v>2005</v>
      </c>
      <c r="N277">
        <v>3</v>
      </c>
      <c r="O277" t="s">
        <v>39</v>
      </c>
      <c r="P277">
        <v>32</v>
      </c>
      <c r="Q277" t="s">
        <v>40</v>
      </c>
      <c r="R277" s="3"/>
      <c r="U277" s="5"/>
      <c r="V277">
        <v>795000</v>
      </c>
      <c r="Y277" t="s">
        <v>170</v>
      </c>
      <c r="Z277" t="s">
        <v>42</v>
      </c>
      <c r="AA277">
        <v>16035978</v>
      </c>
      <c r="AB277" t="s">
        <v>171</v>
      </c>
      <c r="AC277" t="s">
        <v>44</v>
      </c>
      <c r="AD277" t="s">
        <v>45</v>
      </c>
      <c r="AE277">
        <v>38.613028999999997</v>
      </c>
      <c r="AF277">
        <v>-90.615609000000006</v>
      </c>
      <c r="AG277" t="b">
        <v>0</v>
      </c>
    </row>
    <row r="278" spans="1:33" x14ac:dyDescent="0.15">
      <c r="A278" t="s">
        <v>33</v>
      </c>
      <c r="B278" t="s">
        <v>34</v>
      </c>
      <c r="C278" t="s">
        <v>416</v>
      </c>
      <c r="D278" t="s">
        <v>66</v>
      </c>
      <c r="E278" t="s">
        <v>37</v>
      </c>
      <c r="F278">
        <v>63017</v>
      </c>
      <c r="G278">
        <v>774500</v>
      </c>
      <c r="H278">
        <v>6</v>
      </c>
      <c r="I278">
        <v>5</v>
      </c>
      <c r="J278" t="s">
        <v>47</v>
      </c>
      <c r="K278">
        <v>3888</v>
      </c>
      <c r="L278">
        <v>16553</v>
      </c>
      <c r="M278">
        <v>1994</v>
      </c>
      <c r="N278">
        <v>3</v>
      </c>
      <c r="O278" t="s">
        <v>39</v>
      </c>
      <c r="P278">
        <v>19</v>
      </c>
      <c r="Q278" t="s">
        <v>40</v>
      </c>
      <c r="R278" s="3"/>
      <c r="U278" s="5"/>
      <c r="V278">
        <v>774500</v>
      </c>
      <c r="Y278" t="s">
        <v>417</v>
      </c>
      <c r="Z278" t="s">
        <v>42</v>
      </c>
      <c r="AA278">
        <v>16030993</v>
      </c>
      <c r="AB278" t="s">
        <v>49</v>
      </c>
      <c r="AC278" t="s">
        <v>44</v>
      </c>
      <c r="AD278" t="s">
        <v>45</v>
      </c>
      <c r="AE278">
        <v>38.627006000000002</v>
      </c>
      <c r="AF278">
        <v>-90.539919999999995</v>
      </c>
      <c r="AG278" t="b">
        <v>0</v>
      </c>
    </row>
    <row r="279" spans="1:33" x14ac:dyDescent="0.15">
      <c r="A279" t="s">
        <v>33</v>
      </c>
      <c r="B279" t="s">
        <v>34</v>
      </c>
      <c r="C279" t="s">
        <v>392</v>
      </c>
      <c r="D279" t="s">
        <v>290</v>
      </c>
      <c r="E279" t="s">
        <v>37</v>
      </c>
      <c r="F279">
        <v>63017</v>
      </c>
      <c r="G279">
        <v>850000</v>
      </c>
      <c r="H279">
        <v>5</v>
      </c>
      <c r="I279">
        <v>5</v>
      </c>
      <c r="J279" t="s">
        <v>47</v>
      </c>
      <c r="K279">
        <v>3747</v>
      </c>
      <c r="L279">
        <v>17424</v>
      </c>
      <c r="M279">
        <v>1996</v>
      </c>
      <c r="N279">
        <v>3</v>
      </c>
      <c r="O279" t="s">
        <v>39</v>
      </c>
      <c r="P279">
        <v>15</v>
      </c>
      <c r="Q279" t="s">
        <v>40</v>
      </c>
      <c r="R279" s="3">
        <v>42547</v>
      </c>
      <c r="S279" s="4">
        <v>0.54166666666666663</v>
      </c>
      <c r="T279" s="4">
        <v>0.625</v>
      </c>
      <c r="U279" s="5"/>
      <c r="V279">
        <v>850000</v>
      </c>
      <c r="Y279" t="s">
        <v>393</v>
      </c>
      <c r="Z279" t="s">
        <v>42</v>
      </c>
      <c r="AA279">
        <v>16017623</v>
      </c>
      <c r="AB279" t="s">
        <v>49</v>
      </c>
      <c r="AC279" t="s">
        <v>44</v>
      </c>
      <c r="AD279" t="s">
        <v>45</v>
      </c>
      <c r="AE279">
        <v>38.635466999999998</v>
      </c>
      <c r="AF279">
        <v>-90.519139899999999</v>
      </c>
      <c r="AG279" t="b">
        <v>0</v>
      </c>
    </row>
    <row r="280" spans="1:33" x14ac:dyDescent="0.15">
      <c r="A280" t="s">
        <v>33</v>
      </c>
      <c r="B280" t="s">
        <v>34</v>
      </c>
      <c r="C280" t="s">
        <v>544</v>
      </c>
      <c r="D280" t="s">
        <v>290</v>
      </c>
      <c r="E280" t="s">
        <v>37</v>
      </c>
      <c r="F280">
        <v>63017</v>
      </c>
      <c r="G280">
        <v>738000</v>
      </c>
      <c r="H280">
        <v>5</v>
      </c>
      <c r="I280">
        <v>5</v>
      </c>
      <c r="J280" t="s">
        <v>47</v>
      </c>
      <c r="K280">
        <v>4110</v>
      </c>
      <c r="L280">
        <v>18295</v>
      </c>
      <c r="M280">
        <v>1998</v>
      </c>
      <c r="N280">
        <v>3</v>
      </c>
      <c r="O280" t="s">
        <v>39</v>
      </c>
      <c r="P280">
        <v>64</v>
      </c>
      <c r="Q280" t="s">
        <v>40</v>
      </c>
      <c r="R280" s="3">
        <v>42547</v>
      </c>
      <c r="S280" s="4">
        <v>0.54166666666666663</v>
      </c>
      <c r="T280" s="4">
        <v>0.625</v>
      </c>
      <c r="U280" s="5">
        <v>42522</v>
      </c>
      <c r="V280">
        <v>758000</v>
      </c>
      <c r="Y280" t="s">
        <v>545</v>
      </c>
      <c r="Z280" t="s">
        <v>42</v>
      </c>
      <c r="AA280">
        <v>16025887</v>
      </c>
      <c r="AB280" t="s">
        <v>49</v>
      </c>
      <c r="AC280" t="s">
        <v>44</v>
      </c>
      <c r="AD280" t="s">
        <v>45</v>
      </c>
      <c r="AE280">
        <v>38.634639999999997</v>
      </c>
      <c r="AF280">
        <v>-90.518500000000003</v>
      </c>
      <c r="AG280" t="b">
        <v>0</v>
      </c>
    </row>
    <row r="281" spans="1:33" x14ac:dyDescent="0.15">
      <c r="A281" t="s">
        <v>33</v>
      </c>
      <c r="B281" t="s">
        <v>34</v>
      </c>
      <c r="C281" t="s">
        <v>582</v>
      </c>
      <c r="D281" t="s">
        <v>66</v>
      </c>
      <c r="E281" t="s">
        <v>37</v>
      </c>
      <c r="F281">
        <v>63017</v>
      </c>
      <c r="G281">
        <v>719500</v>
      </c>
      <c r="H281">
        <v>5</v>
      </c>
      <c r="I281">
        <v>5</v>
      </c>
      <c r="J281" t="s">
        <v>47</v>
      </c>
      <c r="K281">
        <v>3347</v>
      </c>
      <c r="L281">
        <v>19602</v>
      </c>
      <c r="M281">
        <v>1993</v>
      </c>
      <c r="N281">
        <v>3</v>
      </c>
      <c r="O281" t="s">
        <v>39</v>
      </c>
      <c r="P281">
        <v>85</v>
      </c>
      <c r="Q281" t="s">
        <v>40</v>
      </c>
      <c r="R281" s="3"/>
      <c r="U281" s="5">
        <v>42543</v>
      </c>
      <c r="V281">
        <v>749900</v>
      </c>
      <c r="W281" s="3">
        <v>40773</v>
      </c>
      <c r="X281">
        <v>600000</v>
      </c>
      <c r="Y281" t="s">
        <v>583</v>
      </c>
      <c r="Z281" t="s">
        <v>42</v>
      </c>
      <c r="AA281">
        <v>16021105</v>
      </c>
      <c r="AB281" t="s">
        <v>49</v>
      </c>
      <c r="AC281" t="s">
        <v>44</v>
      </c>
      <c r="AD281" t="s">
        <v>45</v>
      </c>
      <c r="AE281">
        <v>38.628720000000001</v>
      </c>
      <c r="AF281">
        <v>-90.539569999999998</v>
      </c>
      <c r="AG281" t="b">
        <v>0</v>
      </c>
    </row>
    <row r="282" spans="1:33" x14ac:dyDescent="0.15">
      <c r="A282" t="s">
        <v>33</v>
      </c>
      <c r="B282" t="s">
        <v>34</v>
      </c>
      <c r="C282" t="s">
        <v>394</v>
      </c>
      <c r="D282" t="s">
        <v>66</v>
      </c>
      <c r="E282" t="s">
        <v>37</v>
      </c>
      <c r="F282">
        <v>63017</v>
      </c>
      <c r="G282">
        <v>759900</v>
      </c>
      <c r="H282">
        <v>4</v>
      </c>
      <c r="I282">
        <v>5</v>
      </c>
      <c r="J282" t="s">
        <v>47</v>
      </c>
      <c r="K282">
        <v>3348</v>
      </c>
      <c r="L282">
        <v>19602</v>
      </c>
      <c r="M282">
        <v>1994</v>
      </c>
      <c r="N282">
        <v>3</v>
      </c>
      <c r="O282" t="s">
        <v>39</v>
      </c>
      <c r="P282">
        <v>15</v>
      </c>
      <c r="Q282" t="s">
        <v>40</v>
      </c>
      <c r="R282" s="3"/>
      <c r="U282" s="5"/>
      <c r="V282">
        <v>759900</v>
      </c>
      <c r="Y282" t="s">
        <v>395</v>
      </c>
      <c r="Z282" t="s">
        <v>42</v>
      </c>
      <c r="AA282">
        <v>16040473</v>
      </c>
      <c r="AB282" t="s">
        <v>49</v>
      </c>
      <c r="AC282" t="s">
        <v>44</v>
      </c>
      <c r="AD282" t="s">
        <v>45</v>
      </c>
      <c r="AE282">
        <v>38.627741999999998</v>
      </c>
      <c r="AF282">
        <v>-90.540223999999995</v>
      </c>
      <c r="AG282" t="b">
        <v>0</v>
      </c>
    </row>
    <row r="283" spans="1:33" x14ac:dyDescent="0.15">
      <c r="A283" t="s">
        <v>33</v>
      </c>
      <c r="B283" t="s">
        <v>34</v>
      </c>
      <c r="C283" t="s">
        <v>390</v>
      </c>
      <c r="D283" t="s">
        <v>66</v>
      </c>
      <c r="E283" t="s">
        <v>37</v>
      </c>
      <c r="F283">
        <v>63017</v>
      </c>
      <c r="G283">
        <v>669000</v>
      </c>
      <c r="H283">
        <v>6</v>
      </c>
      <c r="I283">
        <v>5</v>
      </c>
      <c r="J283" t="s">
        <v>57</v>
      </c>
      <c r="K283">
        <v>4182</v>
      </c>
      <c r="L283">
        <v>23522</v>
      </c>
      <c r="M283">
        <v>1990</v>
      </c>
      <c r="N283">
        <v>3</v>
      </c>
      <c r="O283" t="s">
        <v>39</v>
      </c>
      <c r="P283">
        <v>15</v>
      </c>
      <c r="Q283" t="s">
        <v>40</v>
      </c>
      <c r="R283" s="3"/>
      <c r="U283" s="5"/>
      <c r="V283">
        <v>669000</v>
      </c>
      <c r="Y283" t="s">
        <v>391</v>
      </c>
      <c r="Z283" t="s">
        <v>42</v>
      </c>
      <c r="AA283">
        <v>16036278</v>
      </c>
      <c r="AB283" t="s">
        <v>59</v>
      </c>
      <c r="AC283" t="s">
        <v>44</v>
      </c>
      <c r="AD283" t="s">
        <v>45</v>
      </c>
      <c r="AE283">
        <v>38.622233999999999</v>
      </c>
      <c r="AF283">
        <v>-90.572838000000004</v>
      </c>
      <c r="AG283" t="b">
        <v>0</v>
      </c>
    </row>
    <row r="284" spans="1:33" x14ac:dyDescent="0.15">
      <c r="A284" t="s">
        <v>33</v>
      </c>
      <c r="B284" t="s">
        <v>34</v>
      </c>
      <c r="C284" t="s">
        <v>90</v>
      </c>
      <c r="D284" t="s">
        <v>36</v>
      </c>
      <c r="E284" t="s">
        <v>37</v>
      </c>
      <c r="F284">
        <v>63011</v>
      </c>
      <c r="G284">
        <v>639900</v>
      </c>
      <c r="H284">
        <v>4</v>
      </c>
      <c r="I284">
        <v>5</v>
      </c>
      <c r="J284" t="s">
        <v>47</v>
      </c>
      <c r="K284">
        <v>2770</v>
      </c>
      <c r="L284">
        <v>27007</v>
      </c>
      <c r="M284">
        <v>1994</v>
      </c>
      <c r="N284">
        <v>3</v>
      </c>
      <c r="O284" t="s">
        <v>39</v>
      </c>
      <c r="P284">
        <v>4</v>
      </c>
      <c r="Q284" t="s">
        <v>40</v>
      </c>
      <c r="R284" s="3"/>
      <c r="U284" s="5"/>
      <c r="V284">
        <v>639900</v>
      </c>
      <c r="W284" s="3">
        <v>41831</v>
      </c>
      <c r="X284">
        <v>475000</v>
      </c>
      <c r="Y284" t="s">
        <v>91</v>
      </c>
      <c r="Z284" t="s">
        <v>42</v>
      </c>
      <c r="AA284">
        <v>16043566</v>
      </c>
      <c r="AB284" t="s">
        <v>49</v>
      </c>
      <c r="AC284" t="s">
        <v>44</v>
      </c>
      <c r="AD284" t="s">
        <v>45</v>
      </c>
      <c r="AE284">
        <v>38.619363</v>
      </c>
      <c r="AF284">
        <v>-90.509568999999999</v>
      </c>
      <c r="AG284" t="b">
        <v>0</v>
      </c>
    </row>
    <row r="285" spans="1:33" x14ac:dyDescent="0.15">
      <c r="A285" t="s">
        <v>33</v>
      </c>
      <c r="B285" t="s">
        <v>34</v>
      </c>
      <c r="C285" t="s">
        <v>615</v>
      </c>
      <c r="D285" t="s">
        <v>290</v>
      </c>
      <c r="E285" t="s">
        <v>37</v>
      </c>
      <c r="F285">
        <v>63017</v>
      </c>
      <c r="G285">
        <v>1450000</v>
      </c>
      <c r="H285">
        <v>5</v>
      </c>
      <c r="I285">
        <v>5</v>
      </c>
      <c r="J285" t="s">
        <v>47</v>
      </c>
      <c r="K285">
        <v>4576</v>
      </c>
      <c r="L285">
        <v>33236</v>
      </c>
      <c r="M285">
        <v>2013</v>
      </c>
      <c r="N285">
        <v>3</v>
      </c>
      <c r="O285" t="s">
        <v>39</v>
      </c>
      <c r="P285">
        <v>116</v>
      </c>
      <c r="Q285" t="s">
        <v>40</v>
      </c>
      <c r="R285" s="3"/>
      <c r="U285" s="5"/>
      <c r="V285">
        <v>1450000</v>
      </c>
      <c r="Y285" t="s">
        <v>616</v>
      </c>
      <c r="Z285" t="s">
        <v>42</v>
      </c>
      <c r="AA285">
        <v>16011670</v>
      </c>
      <c r="AB285" t="s">
        <v>68</v>
      </c>
      <c r="AC285" t="s">
        <v>44</v>
      </c>
      <c r="AD285" t="s">
        <v>45</v>
      </c>
      <c r="AE285">
        <v>38.624217899999998</v>
      </c>
      <c r="AF285">
        <v>-90.508614699999995</v>
      </c>
      <c r="AG285" t="b">
        <v>0</v>
      </c>
    </row>
    <row r="286" spans="1:33" x14ac:dyDescent="0.15">
      <c r="A286" t="s">
        <v>33</v>
      </c>
      <c r="B286" t="s">
        <v>34</v>
      </c>
      <c r="C286" t="s">
        <v>258</v>
      </c>
      <c r="D286" t="s">
        <v>36</v>
      </c>
      <c r="E286" t="s">
        <v>37</v>
      </c>
      <c r="F286">
        <v>63011</v>
      </c>
      <c r="G286">
        <v>519900</v>
      </c>
      <c r="H286">
        <v>4</v>
      </c>
      <c r="I286">
        <v>5</v>
      </c>
      <c r="J286" t="s">
        <v>38</v>
      </c>
      <c r="K286">
        <v>3272</v>
      </c>
      <c r="L286">
        <v>60113</v>
      </c>
      <c r="M286">
        <v>1997</v>
      </c>
      <c r="N286">
        <v>3</v>
      </c>
      <c r="O286" t="s">
        <v>39</v>
      </c>
      <c r="P286">
        <v>106</v>
      </c>
      <c r="Q286" t="s">
        <v>40</v>
      </c>
      <c r="R286" s="3"/>
      <c r="U286" s="5">
        <v>42516</v>
      </c>
      <c r="V286">
        <v>541900</v>
      </c>
      <c r="W286" s="3">
        <v>40610</v>
      </c>
      <c r="X286">
        <v>457000</v>
      </c>
      <c r="Y286" t="s">
        <v>259</v>
      </c>
      <c r="Z286" t="s">
        <v>42</v>
      </c>
      <c r="AA286">
        <v>16014617</v>
      </c>
      <c r="AB286" t="s">
        <v>260</v>
      </c>
      <c r="AC286" t="s">
        <v>44</v>
      </c>
      <c r="AD286" t="s">
        <v>45</v>
      </c>
      <c r="AE286">
        <v>38.626147099999997</v>
      </c>
      <c r="AF286">
        <v>-90.625322199999999</v>
      </c>
      <c r="AG286" t="b">
        <v>0</v>
      </c>
    </row>
    <row r="287" spans="1:33" x14ac:dyDescent="0.15">
      <c r="A287" t="s">
        <v>33</v>
      </c>
      <c r="B287" t="s">
        <v>34</v>
      </c>
      <c r="C287" t="s">
        <v>439</v>
      </c>
      <c r="D287" t="s">
        <v>290</v>
      </c>
      <c r="E287" t="s">
        <v>37</v>
      </c>
      <c r="F287">
        <v>63017</v>
      </c>
      <c r="G287">
        <v>800000</v>
      </c>
      <c r="H287">
        <v>5</v>
      </c>
      <c r="I287">
        <v>5</v>
      </c>
      <c r="J287" t="s">
        <v>47</v>
      </c>
      <c r="K287">
        <v>5248</v>
      </c>
      <c r="L287">
        <v>66647</v>
      </c>
      <c r="M287">
        <v>1950</v>
      </c>
      <c r="N287">
        <v>3</v>
      </c>
      <c r="O287" t="s">
        <v>39</v>
      </c>
      <c r="P287">
        <v>24</v>
      </c>
      <c r="Q287" t="s">
        <v>40</v>
      </c>
      <c r="R287" s="3"/>
      <c r="U287" s="5"/>
      <c r="V287">
        <v>800000</v>
      </c>
      <c r="Y287" t="s">
        <v>440</v>
      </c>
      <c r="Z287" t="s">
        <v>42</v>
      </c>
      <c r="AA287">
        <v>16037918</v>
      </c>
      <c r="AB287" t="s">
        <v>233</v>
      </c>
      <c r="AC287" t="s">
        <v>44</v>
      </c>
      <c r="AD287" t="s">
        <v>45</v>
      </c>
      <c r="AE287">
        <v>38.630209000000001</v>
      </c>
      <c r="AF287">
        <v>-90.491861999999998</v>
      </c>
      <c r="AG287" t="b">
        <v>0</v>
      </c>
    </row>
    <row r="288" spans="1:33" x14ac:dyDescent="0.15">
      <c r="A288" t="s">
        <v>33</v>
      </c>
      <c r="B288" t="s">
        <v>34</v>
      </c>
      <c r="C288" t="s">
        <v>576</v>
      </c>
      <c r="D288" t="s">
        <v>66</v>
      </c>
      <c r="E288" t="s">
        <v>37</v>
      </c>
      <c r="F288">
        <v>63017</v>
      </c>
      <c r="G288">
        <v>487000</v>
      </c>
      <c r="H288">
        <v>5</v>
      </c>
      <c r="I288">
        <v>5</v>
      </c>
      <c r="J288" t="s">
        <v>309</v>
      </c>
      <c r="K288">
        <v>3208</v>
      </c>
      <c r="L288">
        <v>15028</v>
      </c>
      <c r="M288">
        <v>1978</v>
      </c>
      <c r="N288">
        <v>2</v>
      </c>
      <c r="P288">
        <v>78</v>
      </c>
      <c r="Q288" t="s">
        <v>40</v>
      </c>
      <c r="R288" s="3"/>
      <c r="U288" s="5">
        <v>42536</v>
      </c>
      <c r="V288">
        <v>524500</v>
      </c>
      <c r="Y288" t="s">
        <v>577</v>
      </c>
      <c r="Z288" t="s">
        <v>42</v>
      </c>
      <c r="AA288">
        <v>16022907</v>
      </c>
      <c r="AB288" t="s">
        <v>171</v>
      </c>
      <c r="AC288" t="s">
        <v>44</v>
      </c>
      <c r="AD288" t="s">
        <v>45</v>
      </c>
      <c r="AE288">
        <v>38.635334999999998</v>
      </c>
      <c r="AF288">
        <v>-90.533608400000006</v>
      </c>
      <c r="AG288" t="b">
        <v>0</v>
      </c>
    </row>
    <row r="289" spans="1:33" x14ac:dyDescent="0.15">
      <c r="A289" t="s">
        <v>33</v>
      </c>
      <c r="B289" t="s">
        <v>34</v>
      </c>
      <c r="C289" t="s">
        <v>437</v>
      </c>
      <c r="D289" t="s">
        <v>66</v>
      </c>
      <c r="E289" t="s">
        <v>37</v>
      </c>
      <c r="F289">
        <v>63017</v>
      </c>
      <c r="G289">
        <v>475000</v>
      </c>
      <c r="H289">
        <v>5</v>
      </c>
      <c r="I289">
        <v>6</v>
      </c>
      <c r="J289" t="s">
        <v>57</v>
      </c>
      <c r="K289">
        <v>3810</v>
      </c>
      <c r="L289">
        <v>14375</v>
      </c>
      <c r="M289">
        <v>1990</v>
      </c>
      <c r="N289">
        <v>2</v>
      </c>
      <c r="O289" t="s">
        <v>39</v>
      </c>
      <c r="P289">
        <v>24</v>
      </c>
      <c r="Q289" t="s">
        <v>40</v>
      </c>
      <c r="R289" s="3"/>
      <c r="U289" s="5"/>
      <c r="V289">
        <v>475000</v>
      </c>
      <c r="Y289" t="s">
        <v>438</v>
      </c>
      <c r="Z289" t="s">
        <v>42</v>
      </c>
      <c r="AA289">
        <v>16038090</v>
      </c>
      <c r="AB289" t="s">
        <v>59</v>
      </c>
      <c r="AC289" t="s">
        <v>44</v>
      </c>
      <c r="AD289" t="s">
        <v>45</v>
      </c>
      <c r="AE289">
        <v>38.620249999999999</v>
      </c>
      <c r="AF289">
        <v>-90.567203000000006</v>
      </c>
      <c r="AG289" t="b">
        <v>0</v>
      </c>
    </row>
    <row r="290" spans="1:33" x14ac:dyDescent="0.15">
      <c r="A290" t="s">
        <v>33</v>
      </c>
      <c r="B290" t="s">
        <v>34</v>
      </c>
      <c r="C290" t="s">
        <v>529</v>
      </c>
      <c r="D290" t="s">
        <v>66</v>
      </c>
      <c r="E290" t="s">
        <v>37</v>
      </c>
      <c r="F290">
        <v>63017</v>
      </c>
      <c r="G290">
        <v>560000</v>
      </c>
      <c r="H290">
        <v>4</v>
      </c>
      <c r="I290">
        <v>6</v>
      </c>
      <c r="J290" t="s">
        <v>57</v>
      </c>
      <c r="K290">
        <v>3316</v>
      </c>
      <c r="L290">
        <v>10890</v>
      </c>
      <c r="M290">
        <v>1999</v>
      </c>
      <c r="N290">
        <v>3</v>
      </c>
      <c r="O290" t="s">
        <v>39</v>
      </c>
      <c r="P290">
        <v>59</v>
      </c>
      <c r="Q290" t="s">
        <v>40</v>
      </c>
      <c r="R290" s="3"/>
      <c r="U290" s="5">
        <v>42513</v>
      </c>
      <c r="V290">
        <v>579900</v>
      </c>
      <c r="Y290" t="s">
        <v>530</v>
      </c>
      <c r="Z290" t="s">
        <v>42</v>
      </c>
      <c r="AA290">
        <v>16028478</v>
      </c>
      <c r="AB290" t="s">
        <v>68</v>
      </c>
      <c r="AC290" t="s">
        <v>44</v>
      </c>
      <c r="AD290" t="s">
        <v>45</v>
      </c>
      <c r="AE290">
        <v>38.621715000000002</v>
      </c>
      <c r="AF290">
        <v>-90.568201000000002</v>
      </c>
      <c r="AG290" t="b">
        <v>0</v>
      </c>
    </row>
    <row r="291" spans="1:33" x14ac:dyDescent="0.15">
      <c r="A291" t="s">
        <v>33</v>
      </c>
      <c r="B291" t="s">
        <v>34</v>
      </c>
      <c r="C291" t="s">
        <v>412</v>
      </c>
      <c r="D291" t="s">
        <v>66</v>
      </c>
      <c r="E291" t="s">
        <v>37</v>
      </c>
      <c r="F291">
        <v>63017</v>
      </c>
      <c r="G291">
        <v>475000</v>
      </c>
      <c r="H291">
        <v>4</v>
      </c>
      <c r="I291">
        <v>6</v>
      </c>
      <c r="J291" t="s">
        <v>47</v>
      </c>
      <c r="K291">
        <v>3317</v>
      </c>
      <c r="L291">
        <v>14375</v>
      </c>
      <c r="M291">
        <v>1991</v>
      </c>
      <c r="N291">
        <v>3</v>
      </c>
      <c r="O291" t="s">
        <v>39</v>
      </c>
      <c r="P291">
        <v>17</v>
      </c>
      <c r="Q291" t="s">
        <v>40</v>
      </c>
      <c r="R291" s="3"/>
      <c r="U291" s="5"/>
      <c r="V291">
        <v>475000</v>
      </c>
      <c r="W291" s="3">
        <v>42094</v>
      </c>
      <c r="X291">
        <v>465000</v>
      </c>
      <c r="Y291" t="s">
        <v>413</v>
      </c>
      <c r="Z291" t="s">
        <v>42</v>
      </c>
      <c r="AA291">
        <v>16040139</v>
      </c>
      <c r="AB291" t="s">
        <v>68</v>
      </c>
      <c r="AC291" t="s">
        <v>44</v>
      </c>
      <c r="AD291" t="s">
        <v>45</v>
      </c>
      <c r="AE291">
        <v>38.620629000000001</v>
      </c>
      <c r="AF291">
        <v>-90.530024999999995</v>
      </c>
      <c r="AG291" t="b">
        <v>0</v>
      </c>
    </row>
    <row r="292" spans="1:33" x14ac:dyDescent="0.15">
      <c r="A292" t="s">
        <v>33</v>
      </c>
      <c r="B292" t="s">
        <v>34</v>
      </c>
      <c r="C292" t="s">
        <v>65</v>
      </c>
      <c r="D292" t="s">
        <v>66</v>
      </c>
      <c r="E292" t="s">
        <v>37</v>
      </c>
      <c r="F292">
        <v>63017</v>
      </c>
      <c r="G292">
        <v>825000</v>
      </c>
      <c r="H292">
        <v>5</v>
      </c>
      <c r="I292">
        <v>6</v>
      </c>
      <c r="J292" t="s">
        <v>47</v>
      </c>
      <c r="K292">
        <v>4309</v>
      </c>
      <c r="L292">
        <v>15682</v>
      </c>
      <c r="M292">
        <v>1996</v>
      </c>
      <c r="N292">
        <v>3</v>
      </c>
      <c r="O292" t="s">
        <v>39</v>
      </c>
      <c r="P292">
        <v>2</v>
      </c>
      <c r="Q292" t="s">
        <v>40</v>
      </c>
      <c r="R292" s="3">
        <v>42547</v>
      </c>
      <c r="S292" s="4">
        <v>0.54166666666666663</v>
      </c>
      <c r="T292" s="4">
        <v>0.66666666666666663</v>
      </c>
      <c r="U292" s="5"/>
      <c r="V292">
        <v>825000</v>
      </c>
      <c r="Y292" t="s">
        <v>67</v>
      </c>
      <c r="Z292" t="s">
        <v>42</v>
      </c>
      <c r="AA292">
        <v>16044288</v>
      </c>
      <c r="AB292" t="s">
        <v>68</v>
      </c>
      <c r="AC292" t="s">
        <v>44</v>
      </c>
      <c r="AD292" t="s">
        <v>45</v>
      </c>
      <c r="AE292">
        <v>38.621982000000003</v>
      </c>
      <c r="AF292">
        <v>-90.509050999999999</v>
      </c>
      <c r="AG292" t="b">
        <v>0</v>
      </c>
    </row>
    <row r="293" spans="1:33" x14ac:dyDescent="0.15">
      <c r="A293" t="s">
        <v>33</v>
      </c>
      <c r="B293" t="s">
        <v>34</v>
      </c>
      <c r="C293" t="s">
        <v>65</v>
      </c>
      <c r="D293" t="s">
        <v>66</v>
      </c>
      <c r="E293" t="s">
        <v>37</v>
      </c>
      <c r="F293">
        <v>63017</v>
      </c>
      <c r="G293">
        <v>825000</v>
      </c>
      <c r="H293">
        <v>5</v>
      </c>
      <c r="I293">
        <v>6</v>
      </c>
      <c r="J293" t="s">
        <v>47</v>
      </c>
      <c r="K293">
        <v>4309</v>
      </c>
      <c r="L293">
        <v>15682</v>
      </c>
      <c r="M293">
        <v>1996</v>
      </c>
      <c r="N293">
        <v>3</v>
      </c>
      <c r="O293" t="s">
        <v>39</v>
      </c>
      <c r="P293">
        <v>2</v>
      </c>
      <c r="Q293" t="s">
        <v>40</v>
      </c>
      <c r="R293" s="3">
        <v>42547</v>
      </c>
      <c r="S293" s="4">
        <v>0.54166666666666663</v>
      </c>
      <c r="T293" s="4">
        <v>0.66666666666666663</v>
      </c>
      <c r="U293" s="5"/>
      <c r="V293">
        <v>825000</v>
      </c>
      <c r="Y293" t="s">
        <v>67</v>
      </c>
      <c r="Z293" t="s">
        <v>42</v>
      </c>
      <c r="AA293">
        <v>16044288</v>
      </c>
      <c r="AB293" t="s">
        <v>68</v>
      </c>
      <c r="AC293" t="s">
        <v>44</v>
      </c>
      <c r="AD293" t="s">
        <v>45</v>
      </c>
      <c r="AE293">
        <v>38.621982000000003</v>
      </c>
      <c r="AF293">
        <v>-90.509050999999999</v>
      </c>
      <c r="AG293" t="b">
        <v>0</v>
      </c>
    </row>
    <row r="294" spans="1:33" x14ac:dyDescent="0.15">
      <c r="A294" t="s">
        <v>33</v>
      </c>
      <c r="B294" t="s">
        <v>34</v>
      </c>
      <c r="C294" t="s">
        <v>333</v>
      </c>
      <c r="D294" t="s">
        <v>66</v>
      </c>
      <c r="E294" t="s">
        <v>37</v>
      </c>
      <c r="F294">
        <v>63017</v>
      </c>
      <c r="G294">
        <v>815000</v>
      </c>
      <c r="H294">
        <v>4</v>
      </c>
      <c r="I294">
        <v>6</v>
      </c>
      <c r="J294" t="s">
        <v>47</v>
      </c>
      <c r="K294">
        <v>3796</v>
      </c>
      <c r="L294">
        <v>17860</v>
      </c>
      <c r="M294">
        <v>1993</v>
      </c>
      <c r="N294">
        <v>3</v>
      </c>
      <c r="O294" t="s">
        <v>39</v>
      </c>
      <c r="P294">
        <v>2</v>
      </c>
      <c r="Q294" t="s">
        <v>40</v>
      </c>
      <c r="R294" s="3">
        <v>42547</v>
      </c>
      <c r="S294" s="4">
        <v>0.54166666666666663</v>
      </c>
      <c r="T294" s="4">
        <v>0.66666666666666663</v>
      </c>
      <c r="U294" s="5"/>
      <c r="V294">
        <v>815000</v>
      </c>
      <c r="Y294" t="s">
        <v>334</v>
      </c>
      <c r="Z294" t="s">
        <v>42</v>
      </c>
      <c r="AA294">
        <v>16042233</v>
      </c>
      <c r="AB294" t="s">
        <v>49</v>
      </c>
      <c r="AC294" t="s">
        <v>44</v>
      </c>
      <c r="AD294" t="s">
        <v>45</v>
      </c>
      <c r="AE294">
        <v>38.628967000000003</v>
      </c>
      <c r="AF294">
        <v>-90.535722000000007</v>
      </c>
      <c r="AG294" t="b">
        <v>0</v>
      </c>
    </row>
    <row r="295" spans="1:33" x14ac:dyDescent="0.15">
      <c r="A295" t="s">
        <v>33</v>
      </c>
      <c r="B295" t="s">
        <v>34</v>
      </c>
      <c r="C295" t="s">
        <v>549</v>
      </c>
      <c r="D295" t="s">
        <v>66</v>
      </c>
      <c r="E295" t="s">
        <v>37</v>
      </c>
      <c r="F295">
        <v>63017</v>
      </c>
      <c r="G295">
        <v>789000</v>
      </c>
      <c r="H295">
        <v>5</v>
      </c>
      <c r="I295">
        <v>6</v>
      </c>
      <c r="J295" t="s">
        <v>47</v>
      </c>
      <c r="K295">
        <v>4451</v>
      </c>
      <c r="L295">
        <v>21344</v>
      </c>
      <c r="M295">
        <v>1993</v>
      </c>
      <c r="N295">
        <v>3</v>
      </c>
      <c r="O295" t="s">
        <v>39</v>
      </c>
      <c r="P295">
        <v>71</v>
      </c>
      <c r="Q295" t="s">
        <v>40</v>
      </c>
      <c r="R295" s="3"/>
      <c r="U295" s="5">
        <v>42517</v>
      </c>
      <c r="V295">
        <v>819000</v>
      </c>
      <c r="Y295" t="s">
        <v>550</v>
      </c>
      <c r="Z295" t="s">
        <v>42</v>
      </c>
      <c r="AA295">
        <v>16025380</v>
      </c>
      <c r="AB295" t="s">
        <v>49</v>
      </c>
      <c r="AC295" t="s">
        <v>44</v>
      </c>
      <c r="AD295" t="s">
        <v>45</v>
      </c>
      <c r="AE295">
        <v>38.627401900000002</v>
      </c>
      <c r="AF295">
        <v>-90.532820999999998</v>
      </c>
      <c r="AG295" t="b">
        <v>0</v>
      </c>
    </row>
    <row r="296" spans="1:33" x14ac:dyDescent="0.15">
      <c r="A296" t="s">
        <v>33</v>
      </c>
      <c r="B296" t="s">
        <v>34</v>
      </c>
      <c r="C296" t="s">
        <v>665</v>
      </c>
      <c r="D296" t="s">
        <v>290</v>
      </c>
      <c r="E296" t="s">
        <v>37</v>
      </c>
      <c r="F296">
        <v>63017</v>
      </c>
      <c r="G296">
        <v>999000</v>
      </c>
      <c r="H296">
        <v>5</v>
      </c>
      <c r="I296">
        <v>6</v>
      </c>
      <c r="J296" t="s">
        <v>47</v>
      </c>
      <c r="K296">
        <v>4600</v>
      </c>
      <c r="L296">
        <v>28750</v>
      </c>
      <c r="M296">
        <v>1995</v>
      </c>
      <c r="N296">
        <v>3</v>
      </c>
      <c r="O296" t="s">
        <v>39</v>
      </c>
      <c r="P296">
        <v>285</v>
      </c>
      <c r="Q296" t="s">
        <v>40</v>
      </c>
      <c r="R296" s="3"/>
      <c r="U296" s="5">
        <v>42502</v>
      </c>
      <c r="V296">
        <v>1097000</v>
      </c>
      <c r="Y296" t="s">
        <v>666</v>
      </c>
      <c r="Z296" t="s">
        <v>42</v>
      </c>
      <c r="AA296">
        <v>15052759</v>
      </c>
      <c r="AB296" t="s">
        <v>619</v>
      </c>
      <c r="AC296" t="s">
        <v>44</v>
      </c>
      <c r="AD296" t="s">
        <v>45</v>
      </c>
      <c r="AE296">
        <v>38.628177000000001</v>
      </c>
      <c r="AF296">
        <v>-90.512884999999997</v>
      </c>
      <c r="AG296" t="b">
        <v>0</v>
      </c>
    </row>
    <row r="297" spans="1:33" x14ac:dyDescent="0.15">
      <c r="A297" t="s">
        <v>33</v>
      </c>
      <c r="B297" t="s">
        <v>34</v>
      </c>
      <c r="C297" t="s">
        <v>441</v>
      </c>
      <c r="D297" t="s">
        <v>66</v>
      </c>
      <c r="E297" t="s">
        <v>37</v>
      </c>
      <c r="F297">
        <v>63017</v>
      </c>
      <c r="G297">
        <v>859900</v>
      </c>
      <c r="H297">
        <v>5</v>
      </c>
      <c r="I297">
        <v>6</v>
      </c>
      <c r="J297" t="s">
        <v>47</v>
      </c>
      <c r="K297">
        <v>2848</v>
      </c>
      <c r="L297">
        <v>37462</v>
      </c>
      <c r="M297">
        <v>1995</v>
      </c>
      <c r="N297">
        <v>3</v>
      </c>
      <c r="O297" t="s">
        <v>39</v>
      </c>
      <c r="P297">
        <v>28</v>
      </c>
      <c r="Q297" t="s">
        <v>40</v>
      </c>
      <c r="R297" s="3"/>
      <c r="U297" s="5"/>
      <c r="V297">
        <v>859900</v>
      </c>
      <c r="Y297" t="s">
        <v>442</v>
      </c>
      <c r="Z297" t="s">
        <v>42</v>
      </c>
      <c r="AA297">
        <v>16037235</v>
      </c>
      <c r="AB297" t="s">
        <v>145</v>
      </c>
      <c r="AC297" t="s">
        <v>44</v>
      </c>
      <c r="AD297" t="s">
        <v>45</v>
      </c>
      <c r="AE297">
        <v>38.627369999999999</v>
      </c>
      <c r="AF297">
        <v>-90.539074999999997</v>
      </c>
      <c r="AG297" t="b">
        <v>0</v>
      </c>
    </row>
    <row r="298" spans="1:33" x14ac:dyDescent="0.15">
      <c r="A298" t="s">
        <v>33</v>
      </c>
      <c r="B298" t="s">
        <v>34</v>
      </c>
      <c r="C298" t="s">
        <v>414</v>
      </c>
      <c r="D298" t="s">
        <v>290</v>
      </c>
      <c r="E298" t="s">
        <v>37</v>
      </c>
      <c r="F298">
        <v>63017</v>
      </c>
      <c r="G298">
        <v>975000</v>
      </c>
      <c r="H298">
        <v>5</v>
      </c>
      <c r="I298">
        <v>6</v>
      </c>
      <c r="J298" t="s">
        <v>47</v>
      </c>
      <c r="K298">
        <v>4102</v>
      </c>
      <c r="L298">
        <v>43560</v>
      </c>
      <c r="M298">
        <v>1981</v>
      </c>
      <c r="N298">
        <v>3</v>
      </c>
      <c r="O298" t="s">
        <v>39</v>
      </c>
      <c r="P298">
        <v>18</v>
      </c>
      <c r="Q298" t="s">
        <v>40</v>
      </c>
      <c r="R298" s="3"/>
      <c r="U298" s="5"/>
      <c r="V298">
        <v>975000</v>
      </c>
      <c r="Y298" t="s">
        <v>415</v>
      </c>
      <c r="Z298" t="s">
        <v>42</v>
      </c>
      <c r="AA298">
        <v>16031734</v>
      </c>
      <c r="AB298" t="s">
        <v>111</v>
      </c>
      <c r="AC298" t="s">
        <v>44</v>
      </c>
      <c r="AD298" t="s">
        <v>45</v>
      </c>
      <c r="AE298">
        <v>38.631453</v>
      </c>
      <c r="AF298">
        <v>-90.503287</v>
      </c>
      <c r="AG298" t="b">
        <v>0</v>
      </c>
    </row>
    <row r="299" spans="1:33" x14ac:dyDescent="0.15">
      <c r="A299" t="s">
        <v>33</v>
      </c>
      <c r="B299" t="s">
        <v>34</v>
      </c>
      <c r="C299" t="s">
        <v>502</v>
      </c>
      <c r="D299" t="s">
        <v>66</v>
      </c>
      <c r="E299" t="s">
        <v>37</v>
      </c>
      <c r="F299">
        <v>63017</v>
      </c>
      <c r="G299">
        <v>1725000</v>
      </c>
      <c r="H299">
        <v>5</v>
      </c>
      <c r="I299">
        <v>6</v>
      </c>
      <c r="J299" t="s">
        <v>47</v>
      </c>
      <c r="K299">
        <v>6512</v>
      </c>
      <c r="L299">
        <v>52272</v>
      </c>
      <c r="M299">
        <v>1991</v>
      </c>
      <c r="N299">
        <v>3</v>
      </c>
      <c r="O299" t="s">
        <v>39</v>
      </c>
      <c r="P299">
        <v>46</v>
      </c>
      <c r="Q299" t="s">
        <v>40</v>
      </c>
      <c r="R299" s="3"/>
      <c r="U299" s="5"/>
      <c r="V299">
        <v>1725000</v>
      </c>
      <c r="Y299" t="s">
        <v>503</v>
      </c>
      <c r="Z299" t="s">
        <v>42</v>
      </c>
      <c r="AA299">
        <v>16030762</v>
      </c>
      <c r="AB299" t="s">
        <v>504</v>
      </c>
      <c r="AC299" t="s">
        <v>44</v>
      </c>
      <c r="AD299" t="s">
        <v>45</v>
      </c>
      <c r="AE299">
        <v>38.634779000000002</v>
      </c>
      <c r="AF299">
        <v>-90.496825000000001</v>
      </c>
      <c r="AG299" t="b">
        <v>0</v>
      </c>
    </row>
    <row r="300" spans="1:33" x14ac:dyDescent="0.15">
      <c r="A300" t="s">
        <v>33</v>
      </c>
      <c r="B300" t="s">
        <v>34</v>
      </c>
      <c r="C300" t="s">
        <v>669</v>
      </c>
      <c r="D300" t="s">
        <v>66</v>
      </c>
      <c r="E300" t="s">
        <v>37</v>
      </c>
      <c r="F300">
        <v>63017</v>
      </c>
      <c r="G300">
        <v>1195000</v>
      </c>
      <c r="H300">
        <v>5</v>
      </c>
      <c r="I300">
        <v>6</v>
      </c>
      <c r="J300" t="s">
        <v>309</v>
      </c>
      <c r="K300">
        <v>5372</v>
      </c>
      <c r="L300">
        <v>152024</v>
      </c>
      <c r="M300">
        <v>1986</v>
      </c>
      <c r="N300">
        <v>3</v>
      </c>
      <c r="O300" t="s">
        <v>39</v>
      </c>
      <c r="P300">
        <v>456</v>
      </c>
      <c r="Q300" t="s">
        <v>40</v>
      </c>
      <c r="R300" s="3"/>
      <c r="U300" s="5">
        <v>42461</v>
      </c>
      <c r="V300">
        <v>1295000</v>
      </c>
      <c r="Y300" t="s">
        <v>670</v>
      </c>
      <c r="Z300" t="s">
        <v>42</v>
      </c>
      <c r="AA300">
        <v>15016437</v>
      </c>
      <c r="AB300" t="s">
        <v>171</v>
      </c>
      <c r="AC300" t="s">
        <v>44</v>
      </c>
      <c r="AD300" t="s">
        <v>45</v>
      </c>
      <c r="AE300">
        <v>38.639733999999997</v>
      </c>
      <c r="AF300">
        <v>-90.533604999999994</v>
      </c>
      <c r="AG300" t="b">
        <v>0</v>
      </c>
    </row>
    <row r="301" spans="1:33" x14ac:dyDescent="0.15">
      <c r="A301" t="s">
        <v>33</v>
      </c>
      <c r="B301" t="s">
        <v>34</v>
      </c>
      <c r="C301" t="s">
        <v>551</v>
      </c>
      <c r="D301" t="s">
        <v>66</v>
      </c>
      <c r="E301" t="s">
        <v>37</v>
      </c>
      <c r="F301">
        <v>63017</v>
      </c>
      <c r="G301">
        <v>1149000</v>
      </c>
      <c r="H301">
        <v>5</v>
      </c>
      <c r="I301">
        <v>6</v>
      </c>
      <c r="J301" t="s">
        <v>309</v>
      </c>
      <c r="K301">
        <v>6014</v>
      </c>
      <c r="L301">
        <v>230868</v>
      </c>
      <c r="M301">
        <v>1976</v>
      </c>
      <c r="N301">
        <v>3</v>
      </c>
      <c r="O301" t="s">
        <v>39</v>
      </c>
      <c r="P301">
        <v>71</v>
      </c>
      <c r="Q301" t="s">
        <v>40</v>
      </c>
      <c r="R301" s="3"/>
      <c r="U301" s="5"/>
      <c r="V301">
        <v>1149000</v>
      </c>
      <c r="Y301" t="s">
        <v>552</v>
      </c>
      <c r="Z301" t="s">
        <v>42</v>
      </c>
      <c r="AA301">
        <v>16025182</v>
      </c>
      <c r="AB301" t="s">
        <v>553</v>
      </c>
      <c r="AC301" t="s">
        <v>44</v>
      </c>
      <c r="AD301" t="s">
        <v>45</v>
      </c>
      <c r="AE301">
        <v>38.640554999999999</v>
      </c>
      <c r="AF301">
        <v>-90.533503899999999</v>
      </c>
      <c r="AG301" t="b">
        <v>0</v>
      </c>
    </row>
    <row r="302" spans="1:33" x14ac:dyDescent="0.15">
      <c r="A302" t="s">
        <v>33</v>
      </c>
      <c r="B302" t="s">
        <v>34</v>
      </c>
      <c r="C302" t="s">
        <v>455</v>
      </c>
      <c r="D302" t="s">
        <v>66</v>
      </c>
      <c r="E302" t="s">
        <v>37</v>
      </c>
      <c r="F302">
        <v>63017</v>
      </c>
      <c r="G302">
        <v>749900</v>
      </c>
      <c r="H302">
        <v>4</v>
      </c>
      <c r="I302">
        <v>7</v>
      </c>
      <c r="J302" t="s">
        <v>47</v>
      </c>
      <c r="K302">
        <v>3932</v>
      </c>
      <c r="L302">
        <v>73181</v>
      </c>
      <c r="M302">
        <v>1990</v>
      </c>
      <c r="N302">
        <v>2</v>
      </c>
      <c r="O302" t="s">
        <v>39</v>
      </c>
      <c r="P302">
        <v>32</v>
      </c>
      <c r="Q302" t="s">
        <v>40</v>
      </c>
      <c r="R302" s="3"/>
      <c r="U302" s="5">
        <v>42541</v>
      </c>
      <c r="V302">
        <v>799900</v>
      </c>
      <c r="Y302" t="s">
        <v>456</v>
      </c>
      <c r="Z302" t="s">
        <v>42</v>
      </c>
      <c r="AA302">
        <v>16035691</v>
      </c>
      <c r="AB302" t="s">
        <v>68</v>
      </c>
      <c r="AC302" t="s">
        <v>44</v>
      </c>
      <c r="AD302" t="s">
        <v>45</v>
      </c>
      <c r="AE302">
        <v>38.618453000000002</v>
      </c>
      <c r="AF302">
        <v>-90.546401000000003</v>
      </c>
      <c r="AG302" t="b">
        <v>0</v>
      </c>
    </row>
    <row r="303" spans="1:33" x14ac:dyDescent="0.15">
      <c r="A303" t="s">
        <v>33</v>
      </c>
      <c r="B303" t="s">
        <v>34</v>
      </c>
      <c r="C303" t="s">
        <v>286</v>
      </c>
      <c r="D303" t="s">
        <v>75</v>
      </c>
      <c r="E303" t="s">
        <v>37</v>
      </c>
      <c r="F303">
        <v>63011</v>
      </c>
      <c r="G303">
        <v>875000</v>
      </c>
      <c r="H303">
        <v>5</v>
      </c>
      <c r="I303">
        <v>7</v>
      </c>
      <c r="J303" t="s">
        <v>38</v>
      </c>
      <c r="K303">
        <v>5618</v>
      </c>
      <c r="L303">
        <v>19602</v>
      </c>
      <c r="M303">
        <v>2005</v>
      </c>
      <c r="N303">
        <v>3</v>
      </c>
      <c r="O303" t="s">
        <v>39</v>
      </c>
      <c r="P303">
        <v>154</v>
      </c>
      <c r="Q303" t="s">
        <v>40</v>
      </c>
      <c r="R303" s="3"/>
      <c r="U303" s="5"/>
      <c r="V303">
        <v>875000</v>
      </c>
      <c r="W303" s="3">
        <v>38887</v>
      </c>
      <c r="X303">
        <v>1019510</v>
      </c>
      <c r="Y303" t="s">
        <v>287</v>
      </c>
      <c r="Z303" t="s">
        <v>42</v>
      </c>
      <c r="AA303">
        <v>16001531</v>
      </c>
      <c r="AB303" t="s">
        <v>226</v>
      </c>
      <c r="AC303" t="s">
        <v>44</v>
      </c>
      <c r="AD303" t="s">
        <v>45</v>
      </c>
      <c r="AE303">
        <v>38.612568000000003</v>
      </c>
      <c r="AF303">
        <v>-90.615313</v>
      </c>
      <c r="AG303" t="b">
        <v>0</v>
      </c>
    </row>
    <row r="304" spans="1:33" x14ac:dyDescent="0.15">
      <c r="A304" t="s">
        <v>33</v>
      </c>
      <c r="B304" t="s">
        <v>34</v>
      </c>
      <c r="C304" t="s">
        <v>626</v>
      </c>
      <c r="D304" t="s">
        <v>66</v>
      </c>
      <c r="E304" t="s">
        <v>37</v>
      </c>
      <c r="F304">
        <v>63017</v>
      </c>
      <c r="G304">
        <v>799000</v>
      </c>
      <c r="H304">
        <v>5</v>
      </c>
      <c r="I304">
        <v>7</v>
      </c>
      <c r="J304" t="s">
        <v>47</v>
      </c>
      <c r="K304">
        <v>4254</v>
      </c>
      <c r="L304">
        <v>26136</v>
      </c>
      <c r="M304">
        <v>1991</v>
      </c>
      <c r="N304">
        <v>3</v>
      </c>
      <c r="O304" t="s">
        <v>39</v>
      </c>
      <c r="P304">
        <v>134</v>
      </c>
      <c r="Q304" t="s">
        <v>40</v>
      </c>
      <c r="R304" s="3"/>
      <c r="U304" s="5">
        <v>42492</v>
      </c>
      <c r="V304">
        <v>830000</v>
      </c>
      <c r="Y304" t="s">
        <v>627</v>
      </c>
      <c r="Z304" t="s">
        <v>42</v>
      </c>
      <c r="AA304">
        <v>16006955</v>
      </c>
      <c r="AB304" t="s">
        <v>49</v>
      </c>
      <c r="AC304" t="s">
        <v>44</v>
      </c>
      <c r="AD304" t="s">
        <v>45</v>
      </c>
      <c r="AE304">
        <v>38.628672999999999</v>
      </c>
      <c r="AF304">
        <v>-90.540885000000003</v>
      </c>
      <c r="AG304" t="b">
        <v>0</v>
      </c>
    </row>
    <row r="305" spans="1:45" x14ac:dyDescent="0.15">
      <c r="A305" t="s">
        <v>33</v>
      </c>
      <c r="B305" t="s">
        <v>34</v>
      </c>
      <c r="C305" t="s">
        <v>667</v>
      </c>
      <c r="D305" t="s">
        <v>290</v>
      </c>
      <c r="E305" t="s">
        <v>37</v>
      </c>
      <c r="F305">
        <v>63017</v>
      </c>
      <c r="G305">
        <v>1295000</v>
      </c>
      <c r="H305">
        <v>4</v>
      </c>
      <c r="I305">
        <v>7</v>
      </c>
      <c r="J305" t="s">
        <v>47</v>
      </c>
      <c r="K305">
        <v>5316</v>
      </c>
      <c r="L305">
        <v>148104</v>
      </c>
      <c r="M305">
        <v>1993</v>
      </c>
      <c r="N305">
        <v>3</v>
      </c>
      <c r="O305" t="s">
        <v>39</v>
      </c>
      <c r="P305">
        <v>378</v>
      </c>
      <c r="Q305" t="s">
        <v>40</v>
      </c>
      <c r="R305" s="3"/>
      <c r="U305" s="5">
        <v>42527</v>
      </c>
      <c r="V305">
        <v>1565000</v>
      </c>
      <c r="Y305" t="s">
        <v>668</v>
      </c>
      <c r="Z305" t="s">
        <v>42</v>
      </c>
      <c r="AA305">
        <v>15034008</v>
      </c>
      <c r="AB305" t="s">
        <v>200</v>
      </c>
      <c r="AC305" t="s">
        <v>44</v>
      </c>
      <c r="AD305" t="s">
        <v>45</v>
      </c>
      <c r="AE305">
        <v>38.627397999999999</v>
      </c>
      <c r="AF305">
        <v>-90.4985839</v>
      </c>
      <c r="AG305" t="b">
        <v>0</v>
      </c>
    </row>
    <row r="306" spans="1:45" x14ac:dyDescent="0.15">
      <c r="A306" t="s">
        <v>33</v>
      </c>
      <c r="B306" t="s">
        <v>34</v>
      </c>
      <c r="C306" t="s">
        <v>468</v>
      </c>
      <c r="D306" t="s">
        <v>66</v>
      </c>
      <c r="E306" t="s">
        <v>37</v>
      </c>
      <c r="F306">
        <v>63017</v>
      </c>
      <c r="G306">
        <v>1699000</v>
      </c>
      <c r="H306">
        <v>4</v>
      </c>
      <c r="I306">
        <v>7</v>
      </c>
      <c r="J306" t="s">
        <v>309</v>
      </c>
      <c r="K306">
        <v>5384</v>
      </c>
      <c r="L306">
        <v>59634</v>
      </c>
      <c r="M306">
        <v>2006</v>
      </c>
      <c r="N306">
        <v>7</v>
      </c>
      <c r="O306" t="s">
        <v>39</v>
      </c>
      <c r="P306">
        <v>38</v>
      </c>
      <c r="Q306" t="s">
        <v>40</v>
      </c>
      <c r="R306" s="3"/>
      <c r="U306" s="5">
        <v>42544</v>
      </c>
      <c r="V306">
        <v>1775000</v>
      </c>
      <c r="Y306" t="s">
        <v>469</v>
      </c>
      <c r="Z306" t="s">
        <v>42</v>
      </c>
      <c r="AA306">
        <v>16032498</v>
      </c>
      <c r="AB306" t="s">
        <v>102</v>
      </c>
      <c r="AC306" t="s">
        <v>44</v>
      </c>
      <c r="AD306" t="s">
        <v>45</v>
      </c>
      <c r="AE306">
        <v>38.646236000000002</v>
      </c>
      <c r="AF306">
        <v>-90.545951000000002</v>
      </c>
      <c r="AG306" t="b">
        <v>0</v>
      </c>
    </row>
    <row r="307" spans="1:45" x14ac:dyDescent="0.15">
      <c r="A307" t="s">
        <v>33</v>
      </c>
      <c r="B307" t="s">
        <v>34</v>
      </c>
      <c r="C307" t="s">
        <v>640</v>
      </c>
      <c r="D307" t="s">
        <v>66</v>
      </c>
      <c r="E307" t="s">
        <v>37</v>
      </c>
      <c r="F307">
        <v>63017</v>
      </c>
      <c r="G307">
        <v>1999999</v>
      </c>
      <c r="H307">
        <v>7</v>
      </c>
      <c r="I307">
        <v>10</v>
      </c>
      <c r="J307" t="s">
        <v>309</v>
      </c>
      <c r="K307">
        <v>11494</v>
      </c>
      <c r="L307">
        <v>43996</v>
      </c>
      <c r="M307">
        <v>2005</v>
      </c>
      <c r="N307">
        <v>4</v>
      </c>
      <c r="O307" t="s">
        <v>39</v>
      </c>
      <c r="P307">
        <v>137</v>
      </c>
      <c r="Q307" t="s">
        <v>40</v>
      </c>
      <c r="R307" s="3"/>
      <c r="U307" s="5"/>
      <c r="V307">
        <v>1999999</v>
      </c>
      <c r="Y307" t="s">
        <v>641</v>
      </c>
      <c r="Z307" t="s">
        <v>42</v>
      </c>
      <c r="AA307">
        <v>16001996</v>
      </c>
      <c r="AB307" t="s">
        <v>642</v>
      </c>
      <c r="AC307" t="s">
        <v>44</v>
      </c>
      <c r="AD307" t="s">
        <v>45</v>
      </c>
      <c r="AE307">
        <v>38.683590000000002</v>
      </c>
      <c r="AF307">
        <v>-90.510862000000003</v>
      </c>
      <c r="AG307" t="b">
        <v>0</v>
      </c>
    </row>
    <row r="308" spans="1:45" x14ac:dyDescent="0.15">
      <c r="A308" t="s">
        <v>33</v>
      </c>
      <c r="B308" t="s">
        <v>34</v>
      </c>
      <c r="C308" t="s">
        <v>611</v>
      </c>
      <c r="D308" t="s">
        <v>66</v>
      </c>
      <c r="E308" t="s">
        <v>37</v>
      </c>
      <c r="F308">
        <v>63017</v>
      </c>
      <c r="G308">
        <v>1700000</v>
      </c>
      <c r="H308">
        <v>6</v>
      </c>
      <c r="I308">
        <v>10</v>
      </c>
      <c r="J308" t="s">
        <v>309</v>
      </c>
      <c r="K308">
        <v>5700</v>
      </c>
      <c r="L308">
        <v>197327</v>
      </c>
      <c r="M308">
        <v>1968</v>
      </c>
      <c r="N308">
        <v>5</v>
      </c>
      <c r="O308" t="s">
        <v>39</v>
      </c>
      <c r="P308">
        <v>114</v>
      </c>
      <c r="Q308" t="s">
        <v>40</v>
      </c>
      <c r="R308" s="3"/>
      <c r="U308" s="5">
        <v>42447</v>
      </c>
      <c r="V308">
        <v>1900000</v>
      </c>
      <c r="Y308" t="s">
        <v>612</v>
      </c>
      <c r="Z308" t="s">
        <v>42</v>
      </c>
      <c r="AA308">
        <v>16012009</v>
      </c>
      <c r="AB308" t="s">
        <v>43</v>
      </c>
      <c r="AC308" t="s">
        <v>44</v>
      </c>
      <c r="AD308" t="s">
        <v>45</v>
      </c>
      <c r="AE308">
        <v>38.637915</v>
      </c>
      <c r="AF308">
        <v>-90.533759000000003</v>
      </c>
      <c r="AG308" t="b">
        <v>0</v>
      </c>
    </row>
    <row r="309" spans="1:45" x14ac:dyDescent="0.15">
      <c r="A309" t="s">
        <v>33</v>
      </c>
      <c r="B309" t="s">
        <v>34</v>
      </c>
      <c r="C309" t="s">
        <v>1081</v>
      </c>
      <c r="D309" t="s">
        <v>82</v>
      </c>
      <c r="E309" t="s">
        <v>37</v>
      </c>
      <c r="F309">
        <v>63123</v>
      </c>
      <c r="G309">
        <v>109900</v>
      </c>
      <c r="H309">
        <v>2</v>
      </c>
      <c r="I309">
        <v>12</v>
      </c>
      <c r="J309" t="s">
        <v>720</v>
      </c>
      <c r="K309">
        <v>816</v>
      </c>
      <c r="L309">
        <v>6752</v>
      </c>
      <c r="M309">
        <v>1955</v>
      </c>
      <c r="N309">
        <v>0</v>
      </c>
      <c r="P309">
        <v>235</v>
      </c>
      <c r="Q309" t="s">
        <v>40</v>
      </c>
      <c r="R309" s="3"/>
      <c r="U309" s="5">
        <v>42344</v>
      </c>
      <c r="V309">
        <v>114900</v>
      </c>
      <c r="W309" s="3">
        <v>40869</v>
      </c>
      <c r="X309">
        <v>107000</v>
      </c>
      <c r="Y309" t="s">
        <v>1082</v>
      </c>
      <c r="Z309" t="s">
        <v>42</v>
      </c>
      <c r="AA309">
        <v>15061382</v>
      </c>
      <c r="AB309" t="s">
        <v>1018</v>
      </c>
      <c r="AC309" t="s">
        <v>44</v>
      </c>
      <c r="AD309" t="s">
        <v>45</v>
      </c>
      <c r="AE309">
        <v>38.566293000000002</v>
      </c>
      <c r="AF309">
        <v>-90.312314999999998</v>
      </c>
      <c r="AG309" t="b">
        <v>0</v>
      </c>
    </row>
    <row r="314" spans="1:45" x14ac:dyDescent="0.15">
      <c r="A314" s="53" t="s">
        <v>1113</v>
      </c>
      <c r="B314" s="53"/>
      <c r="C314" s="53"/>
      <c r="D314" s="53"/>
      <c r="E314" s="53"/>
      <c r="F314" s="53"/>
      <c r="G314" s="53"/>
      <c r="H314" s="53"/>
      <c r="I314" s="53"/>
      <c r="J314" s="53"/>
      <c r="K314" s="53"/>
      <c r="L314" s="53"/>
      <c r="M314" s="53"/>
      <c r="N314" s="53"/>
      <c r="O314" s="53"/>
      <c r="P314" s="53" t="s">
        <v>1113</v>
      </c>
      <c r="Q314" s="53"/>
      <c r="R314" s="53"/>
      <c r="S314" s="53"/>
      <c r="T314" s="53"/>
      <c r="U314" s="53"/>
      <c r="V314" s="53"/>
      <c r="W314" s="53"/>
      <c r="X314" s="53"/>
      <c r="Y314" s="53"/>
      <c r="Z314" s="53"/>
      <c r="AA314" s="53"/>
      <c r="AB314" s="53"/>
      <c r="AC314" s="53"/>
      <c r="AD314" s="53"/>
      <c r="AE314" s="53" t="s">
        <v>1113</v>
      </c>
      <c r="AF314" s="53"/>
      <c r="AG314" s="53"/>
      <c r="AH314" s="53"/>
      <c r="AI314" s="53"/>
      <c r="AJ314" s="53"/>
      <c r="AK314" s="53"/>
      <c r="AL314" s="53"/>
      <c r="AM314" s="53"/>
      <c r="AN314" s="53"/>
      <c r="AO314" s="53"/>
      <c r="AP314" s="53"/>
      <c r="AQ314" s="53"/>
      <c r="AR314" s="53"/>
      <c r="AS314" s="53"/>
    </row>
    <row r="315" spans="1:45" x14ac:dyDescent="0.15">
      <c r="A315" s="10" t="s">
        <v>33</v>
      </c>
      <c r="B315" s="9" t="s">
        <v>34</v>
      </c>
      <c r="C315" s="9" t="s">
        <v>845</v>
      </c>
      <c r="D315" s="9" t="s">
        <v>82</v>
      </c>
      <c r="E315" s="9" t="s">
        <v>37</v>
      </c>
      <c r="F315" s="9">
        <v>63123</v>
      </c>
      <c r="G315" s="9">
        <v>105000</v>
      </c>
      <c r="H315" s="9">
        <v>3</v>
      </c>
      <c r="I315" s="9">
        <v>3</v>
      </c>
      <c r="J315" s="9" t="s">
        <v>716</v>
      </c>
      <c r="K315" s="9">
        <v>1040</v>
      </c>
      <c r="L315" s="9">
        <v>6621</v>
      </c>
      <c r="M315" s="9">
        <v>1956</v>
      </c>
      <c r="N315" s="9">
        <v>0</v>
      </c>
      <c r="O315" s="9"/>
      <c r="P315" s="9">
        <v>12</v>
      </c>
      <c r="Q315" s="9" t="s">
        <v>40</v>
      </c>
      <c r="R315" s="6"/>
      <c r="S315" s="7"/>
      <c r="T315" s="7"/>
      <c r="U315" s="8">
        <v>42541</v>
      </c>
      <c r="V315" s="9">
        <v>125000</v>
      </c>
      <c r="W315" s="6">
        <v>39133</v>
      </c>
      <c r="X315" s="9">
        <v>137125</v>
      </c>
      <c r="Y315" s="9" t="s">
        <v>846</v>
      </c>
      <c r="Z315" s="9" t="s">
        <v>42</v>
      </c>
      <c r="AA315" s="9">
        <v>16041606</v>
      </c>
      <c r="AB315" s="9" t="s">
        <v>155</v>
      </c>
      <c r="AC315" s="9" t="s">
        <v>44</v>
      </c>
      <c r="AD315" s="9" t="s">
        <v>45</v>
      </c>
      <c r="AE315" s="9">
        <v>38.539672000000003</v>
      </c>
      <c r="AF315" s="9">
        <v>-90.308631000000005</v>
      </c>
      <c r="AG315" s="11" t="b">
        <v>1</v>
      </c>
    </row>
    <row r="316" spans="1:45" x14ac:dyDescent="0.15">
      <c r="A316" t="s">
        <v>33</v>
      </c>
      <c r="B316" t="s">
        <v>34</v>
      </c>
      <c r="C316" t="s">
        <v>661</v>
      </c>
      <c r="D316" t="s">
        <v>66</v>
      </c>
      <c r="E316" t="s">
        <v>37</v>
      </c>
      <c r="F316">
        <v>63017</v>
      </c>
      <c r="G316">
        <v>279900</v>
      </c>
      <c r="H316">
        <v>5</v>
      </c>
      <c r="I316">
        <v>3</v>
      </c>
      <c r="J316" t="s">
        <v>309</v>
      </c>
      <c r="K316">
        <v>3086</v>
      </c>
      <c r="L316">
        <v>34412</v>
      </c>
      <c r="M316">
        <v>1930</v>
      </c>
      <c r="N316">
        <v>2</v>
      </c>
      <c r="O316" t="s">
        <v>39</v>
      </c>
      <c r="P316">
        <v>276</v>
      </c>
      <c r="Q316" t="s">
        <v>40</v>
      </c>
      <c r="R316" s="3"/>
      <c r="U316" s="5">
        <v>42542</v>
      </c>
      <c r="V316">
        <v>549000</v>
      </c>
      <c r="Y316" t="s">
        <v>662</v>
      </c>
      <c r="Z316" t="s">
        <v>42</v>
      </c>
      <c r="AA316">
        <v>15054371</v>
      </c>
      <c r="AB316" t="s">
        <v>102</v>
      </c>
      <c r="AC316" t="s">
        <v>44</v>
      </c>
      <c r="AD316" t="s">
        <v>45</v>
      </c>
      <c r="AE316">
        <v>38.668737499999999</v>
      </c>
      <c r="AF316">
        <v>-90.535756800000001</v>
      </c>
      <c r="AG316" t="b">
        <v>1</v>
      </c>
    </row>
    <row r="319" spans="1:45" x14ac:dyDescent="0.15">
      <c r="A319" s="53" t="s">
        <v>1250</v>
      </c>
      <c r="B319" s="53"/>
      <c r="C319" s="53"/>
      <c r="D319" s="53"/>
      <c r="E319" s="53"/>
      <c r="F319" s="53"/>
      <c r="G319" s="53"/>
      <c r="H319" s="53"/>
      <c r="I319" s="53"/>
      <c r="J319" s="53"/>
      <c r="K319" s="53"/>
      <c r="L319" s="53"/>
      <c r="M319" s="53"/>
      <c r="N319" s="53"/>
      <c r="O319" s="53"/>
      <c r="P319" s="53" t="s">
        <v>1113</v>
      </c>
      <c r="Q319" s="53"/>
      <c r="R319" s="53"/>
      <c r="S319" s="53"/>
      <c r="T319" s="53"/>
      <c r="U319" s="53"/>
      <c r="V319" s="53"/>
      <c r="W319" s="53"/>
      <c r="X319" s="53"/>
      <c r="Y319" s="53"/>
      <c r="Z319" s="53"/>
      <c r="AA319" s="53"/>
      <c r="AB319" s="53"/>
      <c r="AC319" s="53"/>
      <c r="AD319" s="53"/>
      <c r="AE319" s="53" t="s">
        <v>1113</v>
      </c>
      <c r="AF319" s="53"/>
      <c r="AG319" s="53"/>
      <c r="AH319" s="53"/>
      <c r="AI319" s="53"/>
      <c r="AJ319" s="53"/>
      <c r="AK319" s="53"/>
      <c r="AL319" s="53"/>
      <c r="AM319" s="53"/>
      <c r="AN319" s="53"/>
      <c r="AO319" s="53"/>
      <c r="AP319" s="53"/>
      <c r="AQ319" s="53"/>
      <c r="AR319" s="53"/>
      <c r="AS319" s="53"/>
    </row>
    <row r="320" spans="1:45" x14ac:dyDescent="0.15">
      <c r="A320" t="s">
        <v>33</v>
      </c>
      <c r="B320" t="s">
        <v>34</v>
      </c>
      <c r="C320" t="s">
        <v>523</v>
      </c>
      <c r="D320" t="s">
        <v>66</v>
      </c>
      <c r="E320" t="s">
        <v>37</v>
      </c>
      <c r="F320">
        <v>63005</v>
      </c>
      <c r="G320">
        <v>862000</v>
      </c>
      <c r="H320">
        <v>4</v>
      </c>
      <c r="I320">
        <v>4</v>
      </c>
      <c r="J320" t="s">
        <v>38</v>
      </c>
      <c r="K320">
        <v>3523</v>
      </c>
      <c r="L320">
        <v>14375</v>
      </c>
      <c r="N320">
        <v>3</v>
      </c>
      <c r="O320" t="s">
        <v>39</v>
      </c>
      <c r="P320">
        <v>57</v>
      </c>
      <c r="Q320" t="s">
        <v>40</v>
      </c>
      <c r="R320" s="3"/>
      <c r="U320" s="5"/>
      <c r="V320">
        <v>862000</v>
      </c>
      <c r="Y320" t="s">
        <v>524</v>
      </c>
      <c r="Z320" t="s">
        <v>42</v>
      </c>
      <c r="AA320">
        <v>16029352</v>
      </c>
      <c r="AB320" t="s">
        <v>68</v>
      </c>
      <c r="AC320" t="s">
        <v>44</v>
      </c>
      <c r="AD320" t="s">
        <v>45</v>
      </c>
      <c r="AE320">
        <v>38.653300999999999</v>
      </c>
      <c r="AF320">
        <v>-90.554198999999997</v>
      </c>
      <c r="AG320" t="b">
        <v>0</v>
      </c>
    </row>
    <row r="321" spans="1:33" x14ac:dyDescent="0.15">
      <c r="A321" t="s">
        <v>33</v>
      </c>
      <c r="B321" t="s">
        <v>34</v>
      </c>
      <c r="C321" t="s">
        <v>176</v>
      </c>
      <c r="D321" t="s">
        <v>177</v>
      </c>
      <c r="E321" t="s">
        <v>37</v>
      </c>
      <c r="F321">
        <v>63038</v>
      </c>
      <c r="G321">
        <v>385000</v>
      </c>
      <c r="H321">
        <v>4</v>
      </c>
      <c r="I321">
        <v>3</v>
      </c>
      <c r="J321" t="s">
        <v>38</v>
      </c>
      <c r="K321">
        <v>2436</v>
      </c>
      <c r="L321">
        <v>162479</v>
      </c>
      <c r="M321">
        <v>1978</v>
      </c>
      <c r="N321">
        <v>2</v>
      </c>
      <c r="O321" t="s">
        <v>39</v>
      </c>
      <c r="P321">
        <v>38</v>
      </c>
      <c r="Q321" t="s">
        <v>40</v>
      </c>
      <c r="R321" s="3"/>
      <c r="U321" s="5">
        <v>42528</v>
      </c>
      <c r="V321">
        <v>395000</v>
      </c>
      <c r="Y321" t="s">
        <v>178</v>
      </c>
      <c r="Z321" t="s">
        <v>42</v>
      </c>
      <c r="AA321">
        <v>16030412</v>
      </c>
      <c r="AB321" t="s">
        <v>102</v>
      </c>
      <c r="AC321" t="s">
        <v>44</v>
      </c>
      <c r="AD321" t="s">
        <v>45</v>
      </c>
      <c r="AE321">
        <v>38.613909999999997</v>
      </c>
      <c r="AF321">
        <v>-90.625345899999999</v>
      </c>
      <c r="AG321" t="b">
        <v>0</v>
      </c>
    </row>
    <row r="322" spans="1:33" x14ac:dyDescent="0.15">
      <c r="A322" t="s">
        <v>33</v>
      </c>
      <c r="B322" t="s">
        <v>34</v>
      </c>
      <c r="C322" t="s">
        <v>935</v>
      </c>
      <c r="D322" t="s">
        <v>936</v>
      </c>
      <c r="E322" t="s">
        <v>37</v>
      </c>
      <c r="F322">
        <v>63122</v>
      </c>
      <c r="G322">
        <v>116400</v>
      </c>
      <c r="H322">
        <v>2</v>
      </c>
      <c r="I322">
        <v>1</v>
      </c>
      <c r="J322" t="s">
        <v>720</v>
      </c>
      <c r="M322">
        <v>1957</v>
      </c>
      <c r="N322">
        <v>1</v>
      </c>
      <c r="P322">
        <v>38</v>
      </c>
      <c r="Q322" t="s">
        <v>40</v>
      </c>
      <c r="R322" s="3"/>
      <c r="U322" s="5">
        <v>42537</v>
      </c>
      <c r="V322">
        <v>121500</v>
      </c>
      <c r="Y322" t="s">
        <v>937</v>
      </c>
      <c r="Z322" t="s">
        <v>42</v>
      </c>
      <c r="AA322">
        <v>16033439</v>
      </c>
      <c r="AB322" t="s">
        <v>938</v>
      </c>
      <c r="AC322" t="s">
        <v>44</v>
      </c>
      <c r="AD322" t="s">
        <v>45</v>
      </c>
      <c r="AE322">
        <v>38.568192000000003</v>
      </c>
      <c r="AF322">
        <v>-90.338500999999994</v>
      </c>
      <c r="AG322" t="b">
        <v>0</v>
      </c>
    </row>
    <row r="323" spans="1:33" x14ac:dyDescent="0.15">
      <c r="A323" t="s">
        <v>33</v>
      </c>
      <c r="B323" t="s">
        <v>34</v>
      </c>
      <c r="C323" t="s">
        <v>483</v>
      </c>
      <c r="D323" t="s">
        <v>290</v>
      </c>
      <c r="E323" t="s">
        <v>37</v>
      </c>
      <c r="F323">
        <v>63141</v>
      </c>
      <c r="G323">
        <v>599900</v>
      </c>
      <c r="H323">
        <v>4</v>
      </c>
      <c r="I323">
        <v>3</v>
      </c>
      <c r="J323" t="s">
        <v>47</v>
      </c>
      <c r="K323">
        <v>2800</v>
      </c>
      <c r="L323">
        <v>43560</v>
      </c>
      <c r="N323">
        <v>3</v>
      </c>
      <c r="O323" t="s">
        <v>39</v>
      </c>
      <c r="P323">
        <v>43</v>
      </c>
      <c r="Q323" t="s">
        <v>40</v>
      </c>
      <c r="R323" s="3">
        <v>42547</v>
      </c>
      <c r="S323" s="4">
        <v>0.54166666666666663</v>
      </c>
      <c r="T323" s="4">
        <v>0.625</v>
      </c>
      <c r="U323" s="5">
        <v>42537</v>
      </c>
      <c r="V323">
        <v>624900</v>
      </c>
      <c r="Y323" t="s">
        <v>484</v>
      </c>
      <c r="Z323" t="s">
        <v>42</v>
      </c>
      <c r="AA323">
        <v>16033312</v>
      </c>
      <c r="AB323" t="s">
        <v>68</v>
      </c>
      <c r="AC323" t="s">
        <v>44</v>
      </c>
      <c r="AD323" t="s">
        <v>45</v>
      </c>
      <c r="AE323">
        <v>38.637901399999997</v>
      </c>
      <c r="AF323">
        <v>-90.480950800000002</v>
      </c>
      <c r="AG323" t="b">
        <v>0</v>
      </c>
    </row>
    <row r="326" spans="1:33" x14ac:dyDescent="0.15">
      <c r="A326" s="53" t="s">
        <v>1251</v>
      </c>
      <c r="B326" s="53"/>
      <c r="C326" s="53"/>
      <c r="D326" s="53"/>
      <c r="E326" s="53"/>
      <c r="F326" s="53"/>
      <c r="G326" s="53"/>
      <c r="H326" s="53"/>
      <c r="I326" s="53"/>
      <c r="J326" s="53"/>
      <c r="K326" s="53"/>
      <c r="L326" s="53"/>
      <c r="M326" s="53"/>
      <c r="N326" s="53"/>
      <c r="O326" s="53"/>
    </row>
    <row r="327" spans="1:33" x14ac:dyDescent="0.15">
      <c r="A327" t="s">
        <v>33</v>
      </c>
      <c r="B327" t="s">
        <v>34</v>
      </c>
      <c r="C327" t="s">
        <v>754</v>
      </c>
      <c r="D327" t="s">
        <v>82</v>
      </c>
      <c r="E327" t="s">
        <v>37</v>
      </c>
      <c r="F327">
        <v>63123</v>
      </c>
      <c r="G327">
        <v>145000</v>
      </c>
      <c r="H327">
        <v>3</v>
      </c>
      <c r="I327">
        <v>2</v>
      </c>
      <c r="J327" t="s">
        <v>716</v>
      </c>
      <c r="K327">
        <v>1270</v>
      </c>
      <c r="L327">
        <v>310408560</v>
      </c>
      <c r="M327">
        <v>1960</v>
      </c>
      <c r="N327">
        <v>0</v>
      </c>
      <c r="P327">
        <v>2</v>
      </c>
      <c r="Q327" t="s">
        <v>40</v>
      </c>
      <c r="R327" s="3"/>
      <c r="U327" s="5"/>
      <c r="V327">
        <v>145000</v>
      </c>
      <c r="Y327" t="s">
        <v>755</v>
      </c>
      <c r="Z327" t="s">
        <v>42</v>
      </c>
      <c r="AA327">
        <v>16044229</v>
      </c>
      <c r="AB327" t="s">
        <v>740</v>
      </c>
      <c r="AC327" t="s">
        <v>44</v>
      </c>
      <c r="AD327" t="s">
        <v>45</v>
      </c>
      <c r="AE327">
        <v>38.549039</v>
      </c>
      <c r="AF327">
        <v>-90.303517999999997</v>
      </c>
      <c r="AG327" t="b">
        <v>0</v>
      </c>
    </row>
    <row r="328" spans="1:33" x14ac:dyDescent="0.15">
      <c r="A328" t="s">
        <v>33</v>
      </c>
      <c r="B328" t="s">
        <v>34</v>
      </c>
      <c r="C328" t="s">
        <v>368</v>
      </c>
      <c r="D328" t="s">
        <v>66</v>
      </c>
      <c r="E328" t="s">
        <v>37</v>
      </c>
      <c r="F328">
        <v>63017</v>
      </c>
      <c r="G328">
        <v>375000</v>
      </c>
      <c r="H328">
        <v>4</v>
      </c>
      <c r="I328">
        <v>4</v>
      </c>
      <c r="J328" t="s">
        <v>309</v>
      </c>
      <c r="K328">
        <v>2636</v>
      </c>
      <c r="L328">
        <v>492968520</v>
      </c>
      <c r="M328">
        <v>1973</v>
      </c>
      <c r="N328">
        <v>2</v>
      </c>
      <c r="O328" t="s">
        <v>39</v>
      </c>
      <c r="P328">
        <v>10</v>
      </c>
      <c r="Q328" t="s">
        <v>40</v>
      </c>
      <c r="R328" s="3">
        <v>42547</v>
      </c>
      <c r="S328" s="4">
        <v>0.54166666666666663</v>
      </c>
      <c r="T328" s="4">
        <v>0.625</v>
      </c>
      <c r="U328" s="5"/>
      <c r="V328">
        <v>375000</v>
      </c>
      <c r="Y328" t="s">
        <v>369</v>
      </c>
      <c r="Z328" t="s">
        <v>42</v>
      </c>
      <c r="AA328">
        <v>16041818</v>
      </c>
      <c r="AB328" t="s">
        <v>370</v>
      </c>
      <c r="AC328" t="s">
        <v>44</v>
      </c>
      <c r="AD328" t="s">
        <v>45</v>
      </c>
      <c r="AE328">
        <v>38.673122900000003</v>
      </c>
      <c r="AF328">
        <v>-90.509878</v>
      </c>
      <c r="AG328" t="b">
        <v>0</v>
      </c>
    </row>
    <row r="331" spans="1:33" x14ac:dyDescent="0.15">
      <c r="A331" s="53" t="s">
        <v>1252</v>
      </c>
      <c r="B331" s="53"/>
      <c r="C331" s="53"/>
      <c r="D331" s="53"/>
      <c r="E331" s="53"/>
      <c r="F331" s="53"/>
      <c r="G331" s="53"/>
      <c r="H331" s="53"/>
      <c r="I331" s="53"/>
      <c r="J331" s="53"/>
      <c r="K331" s="53"/>
      <c r="L331" s="53"/>
      <c r="M331" s="53"/>
      <c r="N331" s="53"/>
      <c r="O331" s="53"/>
    </row>
    <row r="332" spans="1:33" x14ac:dyDescent="0.15">
      <c r="A332" t="s">
        <v>33</v>
      </c>
      <c r="B332" t="s">
        <v>34</v>
      </c>
      <c r="C332" t="s">
        <v>992</v>
      </c>
      <c r="D332" t="s">
        <v>82</v>
      </c>
      <c r="E332" t="s">
        <v>37</v>
      </c>
      <c r="F332">
        <v>63123</v>
      </c>
      <c r="G332">
        <v>114900</v>
      </c>
      <c r="H332">
        <v>3</v>
      </c>
      <c r="I332">
        <v>2</v>
      </c>
      <c r="J332" t="s">
        <v>716</v>
      </c>
      <c r="L332">
        <v>6011</v>
      </c>
      <c r="M332">
        <v>1954</v>
      </c>
      <c r="N332">
        <v>1</v>
      </c>
      <c r="P332">
        <v>64</v>
      </c>
      <c r="Q332" t="s">
        <v>40</v>
      </c>
      <c r="R332" s="3">
        <v>42547</v>
      </c>
      <c r="S332" s="4">
        <v>0.58333333333333337</v>
      </c>
      <c r="T332" s="4">
        <v>0.66666666666666663</v>
      </c>
      <c r="U332" s="5">
        <v>42542</v>
      </c>
      <c r="V332">
        <v>125000</v>
      </c>
      <c r="W332" s="3">
        <v>42256</v>
      </c>
      <c r="X332">
        <v>120000</v>
      </c>
      <c r="Y332" t="s">
        <v>993</v>
      </c>
      <c r="Z332" t="s">
        <v>42</v>
      </c>
      <c r="AA332">
        <v>16027373</v>
      </c>
      <c r="AB332" t="s">
        <v>49</v>
      </c>
      <c r="AC332" t="s">
        <v>44</v>
      </c>
      <c r="AD332" t="s">
        <v>45</v>
      </c>
      <c r="AE332">
        <v>38.552556000000003</v>
      </c>
      <c r="AF332">
        <v>-90.285735000000003</v>
      </c>
      <c r="AG332" t="b">
        <v>0</v>
      </c>
    </row>
    <row r="333" spans="1:33" x14ac:dyDescent="0.15">
      <c r="A333" t="s">
        <v>33</v>
      </c>
      <c r="B333" t="s">
        <v>34</v>
      </c>
      <c r="C333" t="s">
        <v>1059</v>
      </c>
      <c r="D333" t="s">
        <v>82</v>
      </c>
      <c r="E333" t="s">
        <v>37</v>
      </c>
      <c r="F333">
        <v>63123</v>
      </c>
      <c r="G333">
        <v>132500</v>
      </c>
      <c r="H333">
        <v>3</v>
      </c>
      <c r="I333">
        <v>2</v>
      </c>
      <c r="J333" t="s">
        <v>716</v>
      </c>
      <c r="L333">
        <v>6055</v>
      </c>
      <c r="N333">
        <v>2</v>
      </c>
      <c r="O333" t="s">
        <v>39</v>
      </c>
      <c r="P333">
        <v>122</v>
      </c>
      <c r="Q333" t="s">
        <v>40</v>
      </c>
      <c r="R333" s="3"/>
      <c r="U333" s="5">
        <v>42543</v>
      </c>
      <c r="V333">
        <v>139000</v>
      </c>
      <c r="Y333" t="s">
        <v>1060</v>
      </c>
      <c r="Z333" t="s">
        <v>42</v>
      </c>
      <c r="AA333">
        <v>16009723</v>
      </c>
      <c r="AB333" t="s">
        <v>1061</v>
      </c>
      <c r="AC333" t="s">
        <v>44</v>
      </c>
      <c r="AD333" t="s">
        <v>45</v>
      </c>
      <c r="AE333">
        <v>38.542405500000001</v>
      </c>
      <c r="AF333">
        <v>-90.310080400000004</v>
      </c>
      <c r="AG333" t="b">
        <v>0</v>
      </c>
    </row>
    <row r="334" spans="1:33" x14ac:dyDescent="0.15">
      <c r="A334" t="s">
        <v>33</v>
      </c>
      <c r="B334" t="s">
        <v>34</v>
      </c>
      <c r="C334" t="s">
        <v>984</v>
      </c>
      <c r="D334" t="s">
        <v>82</v>
      </c>
      <c r="E334" t="s">
        <v>37</v>
      </c>
      <c r="F334">
        <v>63123</v>
      </c>
      <c r="G334">
        <v>134900</v>
      </c>
      <c r="H334">
        <v>3</v>
      </c>
      <c r="I334">
        <v>2</v>
      </c>
      <c r="J334" t="s">
        <v>716</v>
      </c>
      <c r="L334">
        <v>6273</v>
      </c>
      <c r="M334">
        <v>1977</v>
      </c>
      <c r="N334">
        <v>2</v>
      </c>
      <c r="O334" t="s">
        <v>39</v>
      </c>
      <c r="P334">
        <v>61</v>
      </c>
      <c r="Q334" t="s">
        <v>40</v>
      </c>
      <c r="R334" s="3"/>
      <c r="U334" s="5">
        <v>42515</v>
      </c>
      <c r="V334">
        <v>139900</v>
      </c>
      <c r="Y334" t="s">
        <v>985</v>
      </c>
      <c r="Z334" t="s">
        <v>42</v>
      </c>
      <c r="AA334">
        <v>16027745</v>
      </c>
      <c r="AB334" t="s">
        <v>49</v>
      </c>
      <c r="AC334" t="s">
        <v>44</v>
      </c>
      <c r="AD334" t="s">
        <v>45</v>
      </c>
      <c r="AE334">
        <v>38.540494000000002</v>
      </c>
      <c r="AF334">
        <v>-90.309951999999996</v>
      </c>
      <c r="AG334" t="b">
        <v>0</v>
      </c>
    </row>
    <row r="335" spans="1:33" x14ac:dyDescent="0.15">
      <c r="A335" t="s">
        <v>33</v>
      </c>
      <c r="B335" t="s">
        <v>34</v>
      </c>
      <c r="C335" t="s">
        <v>873</v>
      </c>
      <c r="D335" t="s">
        <v>82</v>
      </c>
      <c r="E335" t="s">
        <v>37</v>
      </c>
      <c r="F335">
        <v>63123</v>
      </c>
      <c r="G335">
        <v>109900</v>
      </c>
      <c r="H335">
        <v>2</v>
      </c>
      <c r="I335">
        <v>1</v>
      </c>
      <c r="J335" t="s">
        <v>731</v>
      </c>
      <c r="L335">
        <v>6316</v>
      </c>
      <c r="M335">
        <v>1950</v>
      </c>
      <c r="N335">
        <v>1</v>
      </c>
      <c r="P335">
        <v>18</v>
      </c>
      <c r="Q335" t="s">
        <v>40</v>
      </c>
      <c r="R335" s="3"/>
      <c r="U335" s="5">
        <v>42542</v>
      </c>
      <c r="V335">
        <v>114900</v>
      </c>
      <c r="W335" s="3">
        <v>41513</v>
      </c>
      <c r="X335">
        <v>98000</v>
      </c>
      <c r="Y335" t="s">
        <v>874</v>
      </c>
      <c r="Z335" t="s">
        <v>42</v>
      </c>
      <c r="AA335">
        <v>16039485</v>
      </c>
      <c r="AB335" t="s">
        <v>875</v>
      </c>
      <c r="AC335" t="s">
        <v>44</v>
      </c>
      <c r="AD335" t="s">
        <v>45</v>
      </c>
      <c r="AE335">
        <v>38.554670999999999</v>
      </c>
      <c r="AF335">
        <v>-90.274935999999997</v>
      </c>
      <c r="AG335" t="b">
        <v>0</v>
      </c>
    </row>
    <row r="336" spans="1:33" x14ac:dyDescent="0.15">
      <c r="A336" t="s">
        <v>33</v>
      </c>
      <c r="B336" t="s">
        <v>34</v>
      </c>
      <c r="C336" t="s">
        <v>944</v>
      </c>
      <c r="D336" t="s">
        <v>82</v>
      </c>
      <c r="E336" t="s">
        <v>37</v>
      </c>
      <c r="F336">
        <v>63123</v>
      </c>
      <c r="G336">
        <v>142000</v>
      </c>
      <c r="H336">
        <v>2</v>
      </c>
      <c r="I336">
        <v>2</v>
      </c>
      <c r="J336" t="s">
        <v>720</v>
      </c>
      <c r="L336">
        <v>6490</v>
      </c>
      <c r="M336">
        <v>1943</v>
      </c>
      <c r="N336">
        <v>1</v>
      </c>
      <c r="O336" t="s">
        <v>39</v>
      </c>
      <c r="P336">
        <v>43</v>
      </c>
      <c r="Q336" t="s">
        <v>40</v>
      </c>
      <c r="R336" s="3"/>
      <c r="U336" s="5"/>
      <c r="V336">
        <v>142000</v>
      </c>
      <c r="W336" s="3">
        <v>41992</v>
      </c>
      <c r="X336">
        <v>126000</v>
      </c>
      <c r="Y336" t="s">
        <v>945</v>
      </c>
      <c r="Z336" t="s">
        <v>42</v>
      </c>
      <c r="AA336">
        <v>16033256</v>
      </c>
      <c r="AB336" t="s">
        <v>233</v>
      </c>
      <c r="AC336" t="s">
        <v>44</v>
      </c>
      <c r="AD336" t="s">
        <v>45</v>
      </c>
      <c r="AE336">
        <v>38.581719</v>
      </c>
      <c r="AF336">
        <v>-90.317430000000002</v>
      </c>
      <c r="AG336" t="b">
        <v>0</v>
      </c>
    </row>
    <row r="337" spans="1:33" x14ac:dyDescent="0.15">
      <c r="A337" t="s">
        <v>33</v>
      </c>
      <c r="B337" t="s">
        <v>34</v>
      </c>
      <c r="C337" t="s">
        <v>969</v>
      </c>
      <c r="D337" t="s">
        <v>82</v>
      </c>
      <c r="E337" t="s">
        <v>37</v>
      </c>
      <c r="F337">
        <v>63123</v>
      </c>
      <c r="G337">
        <v>119900</v>
      </c>
      <c r="H337">
        <v>3</v>
      </c>
      <c r="I337">
        <v>1</v>
      </c>
      <c r="J337" t="s">
        <v>720</v>
      </c>
      <c r="L337">
        <v>6621</v>
      </c>
      <c r="M337">
        <v>1952</v>
      </c>
      <c r="N337">
        <v>1</v>
      </c>
      <c r="O337" t="s">
        <v>39</v>
      </c>
      <c r="P337">
        <v>53</v>
      </c>
      <c r="Q337" t="s">
        <v>40</v>
      </c>
      <c r="R337" s="3"/>
      <c r="U337" s="5"/>
      <c r="V337">
        <v>119900</v>
      </c>
      <c r="W337" s="3">
        <v>39259</v>
      </c>
      <c r="X337">
        <v>124000</v>
      </c>
      <c r="Y337" t="s">
        <v>970</v>
      </c>
      <c r="Z337" t="s">
        <v>42</v>
      </c>
      <c r="AA337">
        <v>16029970</v>
      </c>
      <c r="AB337" t="s">
        <v>971</v>
      </c>
      <c r="AC337" t="s">
        <v>44</v>
      </c>
      <c r="AD337" t="s">
        <v>45</v>
      </c>
      <c r="AE337">
        <v>38.536555999999997</v>
      </c>
      <c r="AF337">
        <v>-90.322169000000002</v>
      </c>
      <c r="AG337" t="b">
        <v>0</v>
      </c>
    </row>
    <row r="338" spans="1:33" x14ac:dyDescent="0.15">
      <c r="A338" t="s">
        <v>33</v>
      </c>
      <c r="B338" t="s">
        <v>34</v>
      </c>
      <c r="C338" t="s">
        <v>1062</v>
      </c>
      <c r="D338" t="s">
        <v>82</v>
      </c>
      <c r="E338" t="s">
        <v>37</v>
      </c>
      <c r="F338">
        <v>63123</v>
      </c>
      <c r="G338">
        <v>104900</v>
      </c>
      <c r="H338">
        <v>2</v>
      </c>
      <c r="I338">
        <v>1</v>
      </c>
      <c r="J338" t="s">
        <v>716</v>
      </c>
      <c r="L338">
        <v>6752</v>
      </c>
      <c r="M338">
        <v>1912</v>
      </c>
      <c r="N338">
        <v>0</v>
      </c>
      <c r="P338">
        <v>134</v>
      </c>
      <c r="Q338" t="s">
        <v>40</v>
      </c>
      <c r="R338" s="3"/>
      <c r="U338" s="5">
        <v>42543</v>
      </c>
      <c r="V338">
        <v>124900</v>
      </c>
      <c r="W338" s="3">
        <v>42321</v>
      </c>
      <c r="X338">
        <v>42000</v>
      </c>
      <c r="Y338" t="s">
        <v>1063</v>
      </c>
      <c r="Z338" t="s">
        <v>42</v>
      </c>
      <c r="AA338">
        <v>16008382</v>
      </c>
      <c r="AB338" t="s">
        <v>740</v>
      </c>
      <c r="AC338" t="s">
        <v>44</v>
      </c>
      <c r="AD338" t="s">
        <v>45</v>
      </c>
      <c r="AE338">
        <v>38.5681832</v>
      </c>
      <c r="AF338">
        <v>-90.305104400000005</v>
      </c>
      <c r="AG338" t="b">
        <v>0</v>
      </c>
    </row>
    <row r="339" spans="1:33" x14ac:dyDescent="0.15">
      <c r="A339" t="s">
        <v>33</v>
      </c>
      <c r="B339" t="s">
        <v>34</v>
      </c>
      <c r="C339" t="s">
        <v>1072</v>
      </c>
      <c r="D339" t="s">
        <v>82</v>
      </c>
      <c r="E339" t="s">
        <v>37</v>
      </c>
      <c r="F339">
        <v>63123</v>
      </c>
      <c r="G339">
        <v>119500</v>
      </c>
      <c r="H339">
        <v>2</v>
      </c>
      <c r="I339">
        <v>1</v>
      </c>
      <c r="J339" t="s">
        <v>720</v>
      </c>
      <c r="L339">
        <v>6752</v>
      </c>
      <c r="M339">
        <v>1951</v>
      </c>
      <c r="N339">
        <v>1</v>
      </c>
      <c r="P339">
        <v>204</v>
      </c>
      <c r="Q339" t="s">
        <v>40</v>
      </c>
      <c r="R339" s="3"/>
      <c r="U339" s="5">
        <v>42405</v>
      </c>
      <c r="V339">
        <v>125000</v>
      </c>
      <c r="Y339" t="s">
        <v>1073</v>
      </c>
      <c r="Z339" t="s">
        <v>42</v>
      </c>
      <c r="AA339">
        <v>15065743</v>
      </c>
      <c r="AB339" t="s">
        <v>1074</v>
      </c>
      <c r="AC339" t="s">
        <v>44</v>
      </c>
      <c r="AD339" t="s">
        <v>45</v>
      </c>
      <c r="AE339">
        <v>38.569662000000001</v>
      </c>
      <c r="AF339">
        <v>-90.308251999999996</v>
      </c>
      <c r="AG339" t="b">
        <v>0</v>
      </c>
    </row>
    <row r="340" spans="1:33" x14ac:dyDescent="0.15">
      <c r="A340" t="s">
        <v>33</v>
      </c>
      <c r="B340" t="s">
        <v>34</v>
      </c>
      <c r="C340" t="s">
        <v>725</v>
      </c>
      <c r="D340" t="s">
        <v>82</v>
      </c>
      <c r="E340" t="s">
        <v>37</v>
      </c>
      <c r="F340">
        <v>63123</v>
      </c>
      <c r="G340">
        <v>216900</v>
      </c>
      <c r="H340">
        <v>3</v>
      </c>
      <c r="I340">
        <v>2</v>
      </c>
      <c r="J340" t="s">
        <v>726</v>
      </c>
      <c r="L340">
        <v>6795</v>
      </c>
      <c r="M340">
        <v>1969</v>
      </c>
      <c r="N340">
        <v>2</v>
      </c>
      <c r="O340" t="s">
        <v>39</v>
      </c>
      <c r="P340">
        <v>1</v>
      </c>
      <c r="Q340" t="s">
        <v>40</v>
      </c>
      <c r="R340" s="3">
        <v>42547</v>
      </c>
      <c r="S340" s="4">
        <v>0.54166666666666663</v>
      </c>
      <c r="T340" s="4">
        <v>0.625</v>
      </c>
      <c r="U340" s="5"/>
      <c r="V340">
        <v>216900</v>
      </c>
      <c r="Y340" t="s">
        <v>727</v>
      </c>
      <c r="Z340" t="s">
        <v>42</v>
      </c>
      <c r="AA340">
        <v>16044352</v>
      </c>
      <c r="AB340" t="s">
        <v>332</v>
      </c>
      <c r="AC340" t="s">
        <v>44</v>
      </c>
      <c r="AD340" t="s">
        <v>45</v>
      </c>
      <c r="AE340">
        <v>38.544688000000001</v>
      </c>
      <c r="AF340">
        <v>-90.354208</v>
      </c>
      <c r="AG340" t="b">
        <v>0</v>
      </c>
    </row>
    <row r="341" spans="1:33" x14ac:dyDescent="0.15">
      <c r="A341" t="s">
        <v>33</v>
      </c>
      <c r="B341" t="s">
        <v>34</v>
      </c>
      <c r="C341" t="s">
        <v>1075</v>
      </c>
      <c r="D341" t="s">
        <v>82</v>
      </c>
      <c r="E341" t="s">
        <v>37</v>
      </c>
      <c r="F341">
        <v>63123</v>
      </c>
      <c r="G341">
        <v>319900</v>
      </c>
      <c r="H341">
        <v>4</v>
      </c>
      <c r="I341">
        <v>3</v>
      </c>
      <c r="J341" t="s">
        <v>765</v>
      </c>
      <c r="L341">
        <v>6970</v>
      </c>
      <c r="N341">
        <v>2</v>
      </c>
      <c r="O341" t="s">
        <v>39</v>
      </c>
      <c r="P341">
        <v>205</v>
      </c>
      <c r="Q341" t="s">
        <v>40</v>
      </c>
      <c r="R341" s="3"/>
      <c r="U341" s="5">
        <v>42431</v>
      </c>
      <c r="V341">
        <v>354825</v>
      </c>
      <c r="Y341" t="s">
        <v>1076</v>
      </c>
      <c r="Z341" t="s">
        <v>42</v>
      </c>
      <c r="AA341">
        <v>15065454</v>
      </c>
      <c r="AB341" t="s">
        <v>49</v>
      </c>
      <c r="AC341" t="s">
        <v>44</v>
      </c>
      <c r="AD341" t="s">
        <v>45</v>
      </c>
      <c r="AE341">
        <v>38.523949999999999</v>
      </c>
      <c r="AF341">
        <v>-90.335948999999999</v>
      </c>
      <c r="AG341" t="b">
        <v>0</v>
      </c>
    </row>
    <row r="342" spans="1:33" x14ac:dyDescent="0.15">
      <c r="A342" t="s">
        <v>33</v>
      </c>
      <c r="B342" t="s">
        <v>34</v>
      </c>
      <c r="C342" t="s">
        <v>982</v>
      </c>
      <c r="D342" t="s">
        <v>82</v>
      </c>
      <c r="E342" t="s">
        <v>37</v>
      </c>
      <c r="F342">
        <v>63123</v>
      </c>
      <c r="G342">
        <v>134500</v>
      </c>
      <c r="H342">
        <v>3</v>
      </c>
      <c r="I342">
        <v>2</v>
      </c>
      <c r="J342" t="s">
        <v>720</v>
      </c>
      <c r="L342">
        <v>7187</v>
      </c>
      <c r="M342">
        <v>1961</v>
      </c>
      <c r="N342">
        <v>0</v>
      </c>
      <c r="P342">
        <v>60</v>
      </c>
      <c r="Q342" t="s">
        <v>40</v>
      </c>
      <c r="R342" s="3"/>
      <c r="U342" s="5">
        <v>42514</v>
      </c>
      <c r="V342">
        <v>134900</v>
      </c>
      <c r="W342" s="3">
        <v>42282</v>
      </c>
      <c r="X342">
        <v>30000</v>
      </c>
      <c r="Y342" t="s">
        <v>983</v>
      </c>
      <c r="Z342" t="s">
        <v>42</v>
      </c>
      <c r="AA342">
        <v>16027784</v>
      </c>
      <c r="AB342" t="s">
        <v>839</v>
      </c>
      <c r="AC342" t="s">
        <v>44</v>
      </c>
      <c r="AD342" t="s">
        <v>45</v>
      </c>
      <c r="AE342">
        <v>38.557363500000001</v>
      </c>
      <c r="AF342">
        <v>-90.316934099999997</v>
      </c>
      <c r="AG342" t="b">
        <v>0</v>
      </c>
    </row>
    <row r="343" spans="1:33" x14ac:dyDescent="0.15">
      <c r="A343" t="s">
        <v>33</v>
      </c>
      <c r="B343" t="s">
        <v>34</v>
      </c>
      <c r="C343" t="s">
        <v>821</v>
      </c>
      <c r="D343" t="s">
        <v>82</v>
      </c>
      <c r="E343" t="s">
        <v>37</v>
      </c>
      <c r="F343">
        <v>63123</v>
      </c>
      <c r="G343">
        <v>144900</v>
      </c>
      <c r="H343">
        <v>2</v>
      </c>
      <c r="I343">
        <v>1</v>
      </c>
      <c r="J343" t="s">
        <v>720</v>
      </c>
      <c r="L343">
        <v>7492</v>
      </c>
      <c r="M343">
        <v>1954</v>
      </c>
      <c r="N343">
        <v>1</v>
      </c>
      <c r="O343" t="s">
        <v>39</v>
      </c>
      <c r="P343">
        <v>9</v>
      </c>
      <c r="Q343" t="s">
        <v>40</v>
      </c>
      <c r="R343" s="3">
        <v>42547</v>
      </c>
      <c r="S343" s="4">
        <v>0.54166666666666663</v>
      </c>
      <c r="T343" s="4">
        <v>0.625</v>
      </c>
      <c r="U343" s="5">
        <v>42544</v>
      </c>
      <c r="V343">
        <v>149900</v>
      </c>
      <c r="Y343" t="s">
        <v>822</v>
      </c>
      <c r="Z343" t="s">
        <v>42</v>
      </c>
      <c r="AA343">
        <v>16042582</v>
      </c>
      <c r="AB343" t="s">
        <v>823</v>
      </c>
      <c r="AC343" t="s">
        <v>44</v>
      </c>
      <c r="AD343" t="s">
        <v>45</v>
      </c>
      <c r="AE343">
        <v>38.552925000000002</v>
      </c>
      <c r="AF343">
        <v>-90.312112999999997</v>
      </c>
      <c r="AG343" t="b">
        <v>0</v>
      </c>
    </row>
    <row r="344" spans="1:33" x14ac:dyDescent="0.15">
      <c r="A344" t="s">
        <v>33</v>
      </c>
      <c r="B344" t="s">
        <v>34</v>
      </c>
      <c r="C344" t="s">
        <v>901</v>
      </c>
      <c r="D344" t="s">
        <v>82</v>
      </c>
      <c r="E344" t="s">
        <v>37</v>
      </c>
      <c r="F344">
        <v>63123</v>
      </c>
      <c r="G344">
        <v>123900</v>
      </c>
      <c r="H344">
        <v>2</v>
      </c>
      <c r="I344">
        <v>1</v>
      </c>
      <c r="J344" t="s">
        <v>720</v>
      </c>
      <c r="L344">
        <v>7492</v>
      </c>
      <c r="M344">
        <v>1953</v>
      </c>
      <c r="N344">
        <v>1</v>
      </c>
      <c r="O344" t="s">
        <v>39</v>
      </c>
      <c r="P344">
        <v>25</v>
      </c>
      <c r="Q344" t="s">
        <v>40</v>
      </c>
      <c r="R344" s="3"/>
      <c r="U344" s="5"/>
      <c r="V344">
        <v>123900</v>
      </c>
      <c r="W344" s="3">
        <v>40745</v>
      </c>
      <c r="X344">
        <v>131000</v>
      </c>
      <c r="Y344" t="s">
        <v>902</v>
      </c>
      <c r="Z344" t="s">
        <v>42</v>
      </c>
      <c r="AA344">
        <v>16024451</v>
      </c>
      <c r="AB344" t="s">
        <v>332</v>
      </c>
      <c r="AC344" t="s">
        <v>44</v>
      </c>
      <c r="AD344" t="s">
        <v>45</v>
      </c>
      <c r="AE344">
        <v>38.537906999999997</v>
      </c>
      <c r="AF344">
        <v>-90.321584999999999</v>
      </c>
      <c r="AG344" t="b">
        <v>0</v>
      </c>
    </row>
    <row r="345" spans="1:33" x14ac:dyDescent="0.15">
      <c r="A345" t="s">
        <v>33</v>
      </c>
      <c r="B345" t="s">
        <v>34</v>
      </c>
      <c r="C345" t="s">
        <v>876</v>
      </c>
      <c r="D345" t="s">
        <v>82</v>
      </c>
      <c r="E345" t="s">
        <v>37</v>
      </c>
      <c r="F345">
        <v>63123</v>
      </c>
      <c r="G345">
        <v>119900</v>
      </c>
      <c r="H345">
        <v>3</v>
      </c>
      <c r="I345">
        <v>1</v>
      </c>
      <c r="J345" t="s">
        <v>716</v>
      </c>
      <c r="L345">
        <v>7536</v>
      </c>
      <c r="M345">
        <v>1955</v>
      </c>
      <c r="N345">
        <v>0</v>
      </c>
      <c r="P345">
        <v>19</v>
      </c>
      <c r="Q345" t="s">
        <v>40</v>
      </c>
      <c r="R345" s="3"/>
      <c r="U345" s="5">
        <v>42545</v>
      </c>
      <c r="V345">
        <v>124900</v>
      </c>
      <c r="W345" s="3">
        <v>42216</v>
      </c>
      <c r="X345">
        <v>75000</v>
      </c>
      <c r="Y345" t="s">
        <v>877</v>
      </c>
      <c r="Z345" t="s">
        <v>42</v>
      </c>
      <c r="AA345">
        <v>16039260</v>
      </c>
      <c r="AB345" t="s">
        <v>878</v>
      </c>
      <c r="AC345" t="s">
        <v>44</v>
      </c>
      <c r="AD345" t="s">
        <v>45</v>
      </c>
      <c r="AE345">
        <v>38.5521739</v>
      </c>
      <c r="AF345">
        <v>-90.294858099999999</v>
      </c>
      <c r="AG345" t="b">
        <v>0</v>
      </c>
    </row>
    <row r="346" spans="1:33" x14ac:dyDescent="0.15">
      <c r="A346" t="s">
        <v>33</v>
      </c>
      <c r="B346" t="s">
        <v>34</v>
      </c>
      <c r="C346" t="s">
        <v>750</v>
      </c>
      <c r="D346" t="s">
        <v>82</v>
      </c>
      <c r="E346" t="s">
        <v>37</v>
      </c>
      <c r="F346">
        <v>63123</v>
      </c>
      <c r="G346">
        <v>164900</v>
      </c>
      <c r="H346">
        <v>2</v>
      </c>
      <c r="I346">
        <v>1</v>
      </c>
      <c r="J346" t="s">
        <v>720</v>
      </c>
      <c r="L346">
        <v>8146</v>
      </c>
      <c r="M346">
        <v>1954</v>
      </c>
      <c r="N346">
        <v>1</v>
      </c>
      <c r="O346" t="s">
        <v>39</v>
      </c>
      <c r="P346">
        <v>2</v>
      </c>
      <c r="Q346" t="s">
        <v>40</v>
      </c>
      <c r="R346" s="3"/>
      <c r="U346" s="5"/>
      <c r="V346">
        <v>164900</v>
      </c>
      <c r="Y346" t="s">
        <v>751</v>
      </c>
      <c r="Z346" t="s">
        <v>42</v>
      </c>
      <c r="AA346">
        <v>16043969</v>
      </c>
      <c r="AB346" t="s">
        <v>740</v>
      </c>
      <c r="AC346" t="s">
        <v>44</v>
      </c>
      <c r="AD346" t="s">
        <v>45</v>
      </c>
      <c r="AE346">
        <v>38.565195000000003</v>
      </c>
      <c r="AF346">
        <v>-90.346530000000001</v>
      </c>
      <c r="AG346" t="b">
        <v>0</v>
      </c>
    </row>
    <row r="347" spans="1:33" x14ac:dyDescent="0.15">
      <c r="A347" t="s">
        <v>33</v>
      </c>
      <c r="B347" t="s">
        <v>34</v>
      </c>
      <c r="C347" t="s">
        <v>1002</v>
      </c>
      <c r="D347" t="s">
        <v>82</v>
      </c>
      <c r="E347" t="s">
        <v>37</v>
      </c>
      <c r="F347">
        <v>63123</v>
      </c>
      <c r="G347">
        <v>102000</v>
      </c>
      <c r="H347">
        <v>2</v>
      </c>
      <c r="I347">
        <v>1</v>
      </c>
      <c r="J347" t="s">
        <v>720</v>
      </c>
      <c r="L347">
        <v>9322</v>
      </c>
      <c r="M347">
        <v>1952</v>
      </c>
      <c r="N347">
        <v>0</v>
      </c>
      <c r="P347">
        <v>73</v>
      </c>
      <c r="Q347" t="s">
        <v>40</v>
      </c>
      <c r="R347" s="3"/>
      <c r="U347" s="5">
        <v>42522</v>
      </c>
      <c r="V347">
        <v>110000</v>
      </c>
      <c r="W347" s="3">
        <v>42307</v>
      </c>
      <c r="X347">
        <v>55000</v>
      </c>
      <c r="Y347" t="s">
        <v>1003</v>
      </c>
      <c r="Z347" t="s">
        <v>42</v>
      </c>
      <c r="AA347">
        <v>16024371</v>
      </c>
      <c r="AB347" t="s">
        <v>1004</v>
      </c>
      <c r="AC347" t="s">
        <v>44</v>
      </c>
      <c r="AD347" t="s">
        <v>45</v>
      </c>
      <c r="AE347">
        <v>38.557907</v>
      </c>
      <c r="AF347">
        <v>-90.326740000000001</v>
      </c>
      <c r="AG347" t="b">
        <v>0</v>
      </c>
    </row>
    <row r="348" spans="1:33" x14ac:dyDescent="0.15">
      <c r="A348" t="s">
        <v>33</v>
      </c>
      <c r="B348" t="s">
        <v>34</v>
      </c>
      <c r="C348" t="s">
        <v>784</v>
      </c>
      <c r="D348" t="s">
        <v>82</v>
      </c>
      <c r="E348" t="s">
        <v>37</v>
      </c>
      <c r="F348">
        <v>63123</v>
      </c>
      <c r="G348">
        <v>169900</v>
      </c>
      <c r="H348">
        <v>3</v>
      </c>
      <c r="I348">
        <v>2</v>
      </c>
      <c r="J348" t="s">
        <v>726</v>
      </c>
      <c r="L348">
        <v>10149</v>
      </c>
      <c r="M348">
        <v>1960</v>
      </c>
      <c r="N348">
        <v>1</v>
      </c>
      <c r="O348" t="s">
        <v>39</v>
      </c>
      <c r="P348">
        <v>5</v>
      </c>
      <c r="Q348" t="s">
        <v>40</v>
      </c>
      <c r="R348" s="3">
        <v>42547</v>
      </c>
      <c r="S348" s="4">
        <v>0.58333333333333337</v>
      </c>
      <c r="T348" s="4">
        <v>0.66666666666666663</v>
      </c>
      <c r="U348" s="5"/>
      <c r="V348">
        <v>169900</v>
      </c>
      <c r="W348" s="3">
        <v>42445</v>
      </c>
      <c r="X348">
        <v>105000</v>
      </c>
      <c r="Y348" t="s">
        <v>785</v>
      </c>
      <c r="Z348" t="s">
        <v>42</v>
      </c>
      <c r="AA348">
        <v>16043515</v>
      </c>
      <c r="AB348" t="s">
        <v>49</v>
      </c>
      <c r="AC348" t="s">
        <v>44</v>
      </c>
      <c r="AD348" t="s">
        <v>45</v>
      </c>
      <c r="AE348">
        <v>38.535699000000001</v>
      </c>
      <c r="AF348">
        <v>-90.346682000000001</v>
      </c>
      <c r="AG348" t="b">
        <v>0</v>
      </c>
    </row>
    <row r="349" spans="1:33" x14ac:dyDescent="0.15">
      <c r="A349" t="s">
        <v>33</v>
      </c>
      <c r="B349" t="s">
        <v>34</v>
      </c>
      <c r="C349" t="s">
        <v>972</v>
      </c>
      <c r="D349" t="s">
        <v>82</v>
      </c>
      <c r="E349" t="s">
        <v>37</v>
      </c>
      <c r="F349">
        <v>63123</v>
      </c>
      <c r="G349">
        <v>149900</v>
      </c>
      <c r="H349">
        <v>2</v>
      </c>
      <c r="I349">
        <v>1</v>
      </c>
      <c r="J349" t="s">
        <v>720</v>
      </c>
      <c r="L349">
        <v>10237</v>
      </c>
      <c r="M349">
        <v>1948</v>
      </c>
      <c r="N349">
        <v>2</v>
      </c>
      <c r="O349" t="s">
        <v>39</v>
      </c>
      <c r="P349">
        <v>56</v>
      </c>
      <c r="Q349" t="s">
        <v>40</v>
      </c>
      <c r="R349" s="3"/>
      <c r="U349" s="5"/>
      <c r="V349">
        <v>149900</v>
      </c>
      <c r="Y349" t="s">
        <v>973</v>
      </c>
      <c r="Z349" t="s">
        <v>42</v>
      </c>
      <c r="AA349">
        <v>16028347</v>
      </c>
      <c r="AB349" t="s">
        <v>233</v>
      </c>
      <c r="AC349" t="s">
        <v>44</v>
      </c>
      <c r="AD349" t="s">
        <v>45</v>
      </c>
      <c r="AE349">
        <v>38.536304000000001</v>
      </c>
      <c r="AF349">
        <v>-90.313596000000004</v>
      </c>
      <c r="AG349" t="b">
        <v>0</v>
      </c>
    </row>
    <row r="350" spans="1:33" x14ac:dyDescent="0.15">
      <c r="A350" t="s">
        <v>33</v>
      </c>
      <c r="B350" t="s">
        <v>34</v>
      </c>
      <c r="C350" t="s">
        <v>85</v>
      </c>
      <c r="D350" t="s">
        <v>36</v>
      </c>
      <c r="E350" t="s">
        <v>37</v>
      </c>
      <c r="F350">
        <v>63011</v>
      </c>
      <c r="G350">
        <v>255000</v>
      </c>
      <c r="H350">
        <v>3</v>
      </c>
      <c r="I350">
        <v>3</v>
      </c>
      <c r="J350" t="s">
        <v>47</v>
      </c>
      <c r="L350">
        <v>10367</v>
      </c>
      <c r="M350">
        <v>1970</v>
      </c>
      <c r="N350">
        <v>2</v>
      </c>
      <c r="O350" t="s">
        <v>39</v>
      </c>
      <c r="P350">
        <v>3</v>
      </c>
      <c r="Q350" t="s">
        <v>40</v>
      </c>
      <c r="R350" s="3">
        <v>42547</v>
      </c>
      <c r="S350" s="4">
        <v>0.54166666666666663</v>
      </c>
      <c r="T350" s="4">
        <v>0.625</v>
      </c>
      <c r="U350" s="5"/>
      <c r="V350">
        <v>255000</v>
      </c>
      <c r="W350" s="3">
        <v>41736</v>
      </c>
      <c r="X350">
        <v>238000</v>
      </c>
      <c r="Y350" t="s">
        <v>86</v>
      </c>
      <c r="Z350" t="s">
        <v>42</v>
      </c>
      <c r="AA350">
        <v>16043842</v>
      </c>
      <c r="AB350" t="s">
        <v>87</v>
      </c>
      <c r="AC350" t="s">
        <v>44</v>
      </c>
      <c r="AD350" t="s">
        <v>45</v>
      </c>
      <c r="AE350">
        <v>38.610925999999999</v>
      </c>
      <c r="AF350">
        <v>-90.515319000000005</v>
      </c>
      <c r="AG350" t="b">
        <v>0</v>
      </c>
    </row>
    <row r="351" spans="1:33" x14ac:dyDescent="0.15">
      <c r="A351" t="s">
        <v>33</v>
      </c>
      <c r="B351" t="s">
        <v>34</v>
      </c>
      <c r="C351" t="s">
        <v>328</v>
      </c>
      <c r="D351" t="s">
        <v>66</v>
      </c>
      <c r="E351" t="s">
        <v>37</v>
      </c>
      <c r="F351">
        <v>63017</v>
      </c>
      <c r="G351">
        <v>409900</v>
      </c>
      <c r="H351">
        <v>4</v>
      </c>
      <c r="I351">
        <v>3</v>
      </c>
      <c r="J351" t="s">
        <v>309</v>
      </c>
      <c r="L351">
        <v>10934</v>
      </c>
      <c r="M351">
        <v>1979</v>
      </c>
      <c r="N351">
        <v>2</v>
      </c>
      <c r="O351" t="s">
        <v>39</v>
      </c>
      <c r="P351">
        <v>2</v>
      </c>
      <c r="Q351" t="s">
        <v>40</v>
      </c>
      <c r="R351" s="3">
        <v>42547</v>
      </c>
      <c r="S351" s="4">
        <v>0.54166666666666663</v>
      </c>
      <c r="T351" s="4">
        <v>0.625</v>
      </c>
      <c r="U351" s="5"/>
      <c r="V351">
        <v>409900</v>
      </c>
      <c r="Y351" t="s">
        <v>329</v>
      </c>
      <c r="Z351" t="s">
        <v>42</v>
      </c>
      <c r="AA351">
        <v>16043605</v>
      </c>
      <c r="AB351" t="s">
        <v>43</v>
      </c>
      <c r="AC351" t="s">
        <v>44</v>
      </c>
      <c r="AD351" t="s">
        <v>45</v>
      </c>
      <c r="AE351">
        <v>38.658813500000001</v>
      </c>
      <c r="AF351">
        <v>-90.528737199999995</v>
      </c>
      <c r="AG351" t="b">
        <v>0</v>
      </c>
    </row>
    <row r="352" spans="1:33" x14ac:dyDescent="0.15">
      <c r="A352" t="s">
        <v>33</v>
      </c>
      <c r="B352" t="s">
        <v>34</v>
      </c>
      <c r="C352" t="s">
        <v>248</v>
      </c>
      <c r="D352" t="s">
        <v>75</v>
      </c>
      <c r="E352" t="s">
        <v>37</v>
      </c>
      <c r="F352">
        <v>63011</v>
      </c>
      <c r="G352">
        <v>370000</v>
      </c>
      <c r="H352">
        <v>3</v>
      </c>
      <c r="I352">
        <v>3</v>
      </c>
      <c r="J352" t="s">
        <v>38</v>
      </c>
      <c r="L352">
        <v>11326</v>
      </c>
      <c r="M352">
        <v>1995</v>
      </c>
      <c r="N352">
        <v>2</v>
      </c>
      <c r="O352" t="s">
        <v>39</v>
      </c>
      <c r="P352">
        <v>80</v>
      </c>
      <c r="Q352" t="s">
        <v>40</v>
      </c>
      <c r="R352" s="3"/>
      <c r="U352" s="5">
        <v>42531</v>
      </c>
      <c r="V352">
        <v>375000</v>
      </c>
      <c r="Y352" t="s">
        <v>249</v>
      </c>
      <c r="Z352" t="s">
        <v>42</v>
      </c>
      <c r="AA352">
        <v>16022655</v>
      </c>
      <c r="AB352" t="s">
        <v>64</v>
      </c>
      <c r="AC352" t="s">
        <v>44</v>
      </c>
      <c r="AD352" t="s">
        <v>45</v>
      </c>
      <c r="AE352">
        <v>38.598973999999998</v>
      </c>
      <c r="AF352">
        <v>-90.607917999999998</v>
      </c>
      <c r="AG352" t="b">
        <v>0</v>
      </c>
    </row>
    <row r="353" spans="1:33" x14ac:dyDescent="0.15">
      <c r="A353" t="s">
        <v>33</v>
      </c>
      <c r="B353" t="s">
        <v>34</v>
      </c>
      <c r="C353" t="s">
        <v>994</v>
      </c>
      <c r="D353" t="s">
        <v>82</v>
      </c>
      <c r="E353" t="s">
        <v>37</v>
      </c>
      <c r="F353">
        <v>63123</v>
      </c>
      <c r="G353">
        <v>118000</v>
      </c>
      <c r="H353">
        <v>2</v>
      </c>
      <c r="I353">
        <v>2</v>
      </c>
      <c r="J353" t="s">
        <v>720</v>
      </c>
      <c r="L353">
        <v>13809</v>
      </c>
      <c r="M353">
        <v>1948</v>
      </c>
      <c r="N353">
        <v>1</v>
      </c>
      <c r="O353" t="s">
        <v>39</v>
      </c>
      <c r="P353">
        <v>64</v>
      </c>
      <c r="Q353" t="s">
        <v>40</v>
      </c>
      <c r="R353" s="3"/>
      <c r="U353" s="5"/>
      <c r="V353">
        <v>118000</v>
      </c>
      <c r="W353" s="3">
        <v>41509</v>
      </c>
      <c r="X353">
        <v>63000</v>
      </c>
      <c r="Y353" t="s">
        <v>995</v>
      </c>
      <c r="Z353" t="s">
        <v>42</v>
      </c>
      <c r="AA353">
        <v>16027318</v>
      </c>
      <c r="AB353" t="s">
        <v>52</v>
      </c>
      <c r="AC353" t="s">
        <v>44</v>
      </c>
      <c r="AD353" t="s">
        <v>45</v>
      </c>
      <c r="AE353">
        <v>38.554704999999998</v>
      </c>
      <c r="AF353">
        <v>-90.328745999999995</v>
      </c>
      <c r="AG353" t="b">
        <v>0</v>
      </c>
    </row>
    <row r="354" spans="1:33" x14ac:dyDescent="0.15">
      <c r="A354" t="s">
        <v>33</v>
      </c>
      <c r="B354" t="s">
        <v>34</v>
      </c>
      <c r="C354" t="s">
        <v>356</v>
      </c>
      <c r="D354" t="s">
        <v>290</v>
      </c>
      <c r="E354" t="s">
        <v>37</v>
      </c>
      <c r="F354">
        <v>63017</v>
      </c>
      <c r="G354">
        <v>625000</v>
      </c>
      <c r="H354">
        <v>4</v>
      </c>
      <c r="I354">
        <v>4</v>
      </c>
      <c r="J354" t="s">
        <v>309</v>
      </c>
      <c r="L354">
        <v>14375</v>
      </c>
      <c r="M354">
        <v>1987</v>
      </c>
      <c r="N354">
        <v>2</v>
      </c>
      <c r="O354" t="s">
        <v>39</v>
      </c>
      <c r="P354">
        <v>9</v>
      </c>
      <c r="Q354" t="s">
        <v>40</v>
      </c>
      <c r="R354" s="3">
        <v>42547</v>
      </c>
      <c r="S354" s="4">
        <v>0.58333333333333337</v>
      </c>
      <c r="T354" s="4">
        <v>0.66666666666666663</v>
      </c>
      <c r="U354" s="5"/>
      <c r="V354">
        <v>625000</v>
      </c>
      <c r="Y354" t="s">
        <v>357</v>
      </c>
      <c r="Z354" t="s">
        <v>42</v>
      </c>
      <c r="AA354">
        <v>16042450</v>
      </c>
      <c r="AB354" t="s">
        <v>68</v>
      </c>
      <c r="AC354" t="s">
        <v>44</v>
      </c>
      <c r="AD354" t="s">
        <v>45</v>
      </c>
      <c r="AE354">
        <v>38.639541999999999</v>
      </c>
      <c r="AF354">
        <v>-90.490532999999999</v>
      </c>
      <c r="AG354" t="b">
        <v>0</v>
      </c>
    </row>
    <row r="355" spans="1:33" x14ac:dyDescent="0.15">
      <c r="A355" t="s">
        <v>33</v>
      </c>
      <c r="B355" t="s">
        <v>34</v>
      </c>
      <c r="C355" t="s">
        <v>649</v>
      </c>
      <c r="D355" t="s">
        <v>66</v>
      </c>
      <c r="E355" t="s">
        <v>37</v>
      </c>
      <c r="F355">
        <v>63017</v>
      </c>
      <c r="G355">
        <v>890000</v>
      </c>
      <c r="H355">
        <v>4</v>
      </c>
      <c r="I355">
        <v>4</v>
      </c>
      <c r="J355" t="s">
        <v>309</v>
      </c>
      <c r="L355">
        <v>20125</v>
      </c>
      <c r="N355">
        <v>3</v>
      </c>
      <c r="O355" t="s">
        <v>39</v>
      </c>
      <c r="P355">
        <v>164</v>
      </c>
      <c r="Q355" t="s">
        <v>40</v>
      </c>
      <c r="R355" s="3"/>
      <c r="U355" s="5"/>
      <c r="V355">
        <v>890000</v>
      </c>
      <c r="Y355" t="s">
        <v>650</v>
      </c>
      <c r="Z355" t="s">
        <v>42</v>
      </c>
      <c r="AA355">
        <v>16001988</v>
      </c>
      <c r="AB355" t="s">
        <v>651</v>
      </c>
      <c r="AC355" t="s">
        <v>44</v>
      </c>
      <c r="AD355" t="s">
        <v>45</v>
      </c>
      <c r="AE355">
        <v>38.644696000000003</v>
      </c>
      <c r="AF355">
        <v>-90.558195999999995</v>
      </c>
      <c r="AG355" t="b">
        <v>0</v>
      </c>
    </row>
    <row r="356" spans="1:33" x14ac:dyDescent="0.15">
      <c r="A356" t="s">
        <v>33</v>
      </c>
      <c r="B356" t="s">
        <v>34</v>
      </c>
      <c r="C356" t="s">
        <v>887</v>
      </c>
      <c r="D356" t="s">
        <v>82</v>
      </c>
      <c r="E356" t="s">
        <v>37</v>
      </c>
      <c r="F356">
        <v>63123</v>
      </c>
      <c r="G356">
        <v>399900</v>
      </c>
      <c r="H356">
        <v>4</v>
      </c>
      <c r="I356">
        <v>2</v>
      </c>
      <c r="J356" t="s">
        <v>726</v>
      </c>
      <c r="L356">
        <v>23087</v>
      </c>
      <c r="M356">
        <v>1962</v>
      </c>
      <c r="N356">
        <v>2</v>
      </c>
      <c r="O356" t="s">
        <v>39</v>
      </c>
      <c r="P356">
        <v>22</v>
      </c>
      <c r="Q356" t="s">
        <v>40</v>
      </c>
      <c r="R356" s="3">
        <v>42547</v>
      </c>
      <c r="S356" s="4">
        <v>0.54166666666666663</v>
      </c>
      <c r="T356" s="4">
        <v>0.625</v>
      </c>
      <c r="U356" s="5">
        <v>42535</v>
      </c>
      <c r="V356">
        <v>419900</v>
      </c>
      <c r="Y356" t="s">
        <v>888</v>
      </c>
      <c r="Z356" t="s">
        <v>42</v>
      </c>
      <c r="AA356">
        <v>16038863</v>
      </c>
      <c r="AB356" t="s">
        <v>332</v>
      </c>
      <c r="AC356" t="s">
        <v>44</v>
      </c>
      <c r="AD356" t="s">
        <v>45</v>
      </c>
      <c r="AE356">
        <v>38.549410999999999</v>
      </c>
      <c r="AF356">
        <v>-90.3451539</v>
      </c>
      <c r="AG356" t="b">
        <v>0</v>
      </c>
    </row>
    <row r="357" spans="1:33" x14ac:dyDescent="0.15">
      <c r="A357" t="s">
        <v>33</v>
      </c>
      <c r="B357" t="s">
        <v>34</v>
      </c>
      <c r="C357" t="s">
        <v>595</v>
      </c>
      <c r="D357" t="s">
        <v>66</v>
      </c>
      <c r="E357" t="s">
        <v>37</v>
      </c>
      <c r="F357">
        <v>63017</v>
      </c>
      <c r="G357">
        <v>552900</v>
      </c>
      <c r="H357">
        <v>4</v>
      </c>
      <c r="I357">
        <v>4</v>
      </c>
      <c r="J357" t="s">
        <v>57</v>
      </c>
      <c r="L357">
        <v>33977</v>
      </c>
      <c r="M357">
        <v>1974</v>
      </c>
      <c r="N357">
        <v>2</v>
      </c>
      <c r="O357" t="s">
        <v>39</v>
      </c>
      <c r="P357">
        <v>95</v>
      </c>
      <c r="Q357" t="s">
        <v>40</v>
      </c>
      <c r="R357" s="3"/>
      <c r="U357" s="5">
        <v>42523</v>
      </c>
      <c r="V357">
        <v>584900</v>
      </c>
      <c r="Y357" t="s">
        <v>596</v>
      </c>
      <c r="Z357" t="s">
        <v>42</v>
      </c>
      <c r="AA357">
        <v>16017252</v>
      </c>
      <c r="AB357" t="s">
        <v>64</v>
      </c>
      <c r="AC357" t="s">
        <v>44</v>
      </c>
      <c r="AD357" t="s">
        <v>45</v>
      </c>
      <c r="AE357">
        <v>38.611784</v>
      </c>
      <c r="AF357">
        <v>-90.578926899999999</v>
      </c>
      <c r="AG357" t="b">
        <v>0</v>
      </c>
    </row>
    <row r="358" spans="1:33" x14ac:dyDescent="0.15">
      <c r="A358" t="s">
        <v>33</v>
      </c>
      <c r="B358" t="s">
        <v>34</v>
      </c>
      <c r="C358" t="s">
        <v>511</v>
      </c>
      <c r="D358" t="s">
        <v>290</v>
      </c>
      <c r="E358" t="s">
        <v>37</v>
      </c>
      <c r="F358">
        <v>63017</v>
      </c>
      <c r="G358">
        <v>1999999</v>
      </c>
      <c r="H358">
        <v>0</v>
      </c>
      <c r="J358" t="s">
        <v>47</v>
      </c>
      <c r="L358">
        <v>100188</v>
      </c>
      <c r="N358">
        <v>4</v>
      </c>
      <c r="P358">
        <v>50</v>
      </c>
      <c r="Q358" t="s">
        <v>40</v>
      </c>
      <c r="R358" s="3"/>
      <c r="U358" s="5"/>
      <c r="V358">
        <v>1999999</v>
      </c>
      <c r="W358" s="3">
        <v>42440</v>
      </c>
      <c r="X358">
        <v>730000</v>
      </c>
      <c r="Y358" t="s">
        <v>512</v>
      </c>
      <c r="Z358" t="s">
        <v>42</v>
      </c>
      <c r="AA358">
        <v>16024429</v>
      </c>
      <c r="AB358" t="s">
        <v>64</v>
      </c>
      <c r="AC358" t="s">
        <v>44</v>
      </c>
      <c r="AD358" t="s">
        <v>45</v>
      </c>
      <c r="AE358">
        <v>38.628166999999998</v>
      </c>
      <c r="AF358">
        <v>-90.498921899999999</v>
      </c>
      <c r="AG358" t="b">
        <v>0</v>
      </c>
    </row>
    <row r="359" spans="1:33" x14ac:dyDescent="0.15">
      <c r="A359" t="s">
        <v>33</v>
      </c>
      <c r="B359" t="s">
        <v>34</v>
      </c>
      <c r="C359" t="s">
        <v>509</v>
      </c>
      <c r="D359" t="s">
        <v>66</v>
      </c>
      <c r="E359" t="s">
        <v>37</v>
      </c>
      <c r="F359">
        <v>63017</v>
      </c>
      <c r="G359">
        <v>999999</v>
      </c>
      <c r="H359">
        <v>4</v>
      </c>
      <c r="I359">
        <v>5</v>
      </c>
      <c r="J359" t="s">
        <v>309</v>
      </c>
      <c r="L359">
        <v>175982</v>
      </c>
      <c r="M359">
        <v>1964</v>
      </c>
      <c r="N359">
        <v>2</v>
      </c>
      <c r="O359" t="s">
        <v>39</v>
      </c>
      <c r="P359">
        <v>48</v>
      </c>
      <c r="Q359" t="s">
        <v>40</v>
      </c>
      <c r="R359" s="3"/>
      <c r="U359" s="5">
        <v>42509</v>
      </c>
      <c r="V359">
        <v>1100000</v>
      </c>
      <c r="Y359" t="s">
        <v>510</v>
      </c>
      <c r="Z359" t="s">
        <v>42</v>
      </c>
      <c r="AA359">
        <v>16031402</v>
      </c>
      <c r="AB359" t="s">
        <v>373</v>
      </c>
      <c r="AC359" t="s">
        <v>44</v>
      </c>
      <c r="AD359" t="s">
        <v>45</v>
      </c>
      <c r="AE359">
        <v>38.664304999999999</v>
      </c>
      <c r="AF359">
        <v>-90.552076999999997</v>
      </c>
      <c r="AG359" t="b">
        <v>0</v>
      </c>
    </row>
    <row r="362" spans="1:33" x14ac:dyDescent="0.15">
      <c r="A362" s="53" t="s">
        <v>1253</v>
      </c>
      <c r="B362" s="53"/>
      <c r="C362" s="53"/>
      <c r="D362" s="53"/>
      <c r="E362" s="53"/>
      <c r="F362" s="53"/>
      <c r="G362" s="53"/>
      <c r="H362" s="53"/>
      <c r="I362" s="53"/>
      <c r="J362" s="53"/>
      <c r="K362" s="53"/>
      <c r="L362" s="53"/>
      <c r="M362" s="53"/>
      <c r="N362" s="53"/>
      <c r="O362" s="53"/>
    </row>
    <row r="363" spans="1:33" x14ac:dyDescent="0.15">
      <c r="A363" t="s">
        <v>33</v>
      </c>
      <c r="B363" t="s">
        <v>34</v>
      </c>
      <c r="C363" t="s">
        <v>967</v>
      </c>
      <c r="D363" t="s">
        <v>82</v>
      </c>
      <c r="E363" t="s">
        <v>37</v>
      </c>
      <c r="F363">
        <v>63123</v>
      </c>
      <c r="G363">
        <v>104900</v>
      </c>
      <c r="H363">
        <v>2</v>
      </c>
      <c r="I363">
        <v>1</v>
      </c>
      <c r="J363" t="s">
        <v>720</v>
      </c>
      <c r="K363">
        <v>864</v>
      </c>
      <c r="L363">
        <v>6098</v>
      </c>
      <c r="N363">
        <v>0</v>
      </c>
      <c r="P363">
        <v>53</v>
      </c>
      <c r="Q363" t="s">
        <v>40</v>
      </c>
      <c r="R363" s="3"/>
      <c r="U363" s="5">
        <v>42500</v>
      </c>
      <c r="V363">
        <v>109900</v>
      </c>
      <c r="W363" s="3">
        <v>38581</v>
      </c>
      <c r="X363">
        <v>125500</v>
      </c>
      <c r="Y363" t="s">
        <v>968</v>
      </c>
      <c r="Z363" t="s">
        <v>42</v>
      </c>
      <c r="AA363">
        <v>16029696</v>
      </c>
      <c r="AB363" t="s">
        <v>795</v>
      </c>
      <c r="AC363" t="s">
        <v>44</v>
      </c>
      <c r="AD363" t="s">
        <v>45</v>
      </c>
      <c r="AE363">
        <v>38.555011999999998</v>
      </c>
      <c r="AF363">
        <v>-90.321976000000006</v>
      </c>
      <c r="AG363" t="b">
        <v>0</v>
      </c>
    </row>
    <row r="364" spans="1:33" x14ac:dyDescent="0.15">
      <c r="A364" t="s">
        <v>33</v>
      </c>
      <c r="B364" t="s">
        <v>34</v>
      </c>
      <c r="C364" t="s">
        <v>1052</v>
      </c>
      <c r="D364" t="s">
        <v>82</v>
      </c>
      <c r="E364" t="s">
        <v>37</v>
      </c>
      <c r="F364">
        <v>63123</v>
      </c>
      <c r="G364">
        <v>129900</v>
      </c>
      <c r="H364">
        <v>3</v>
      </c>
      <c r="I364">
        <v>2</v>
      </c>
      <c r="J364" t="s">
        <v>720</v>
      </c>
      <c r="K364">
        <v>864</v>
      </c>
      <c r="L364">
        <v>6970</v>
      </c>
      <c r="N364">
        <v>3</v>
      </c>
      <c r="O364" t="s">
        <v>39</v>
      </c>
      <c r="P364">
        <v>113</v>
      </c>
      <c r="Q364" t="s">
        <v>40</v>
      </c>
      <c r="R364" s="3"/>
      <c r="U364" s="5">
        <v>42494</v>
      </c>
      <c r="V364">
        <v>135000</v>
      </c>
      <c r="W364" s="3">
        <v>42289</v>
      </c>
      <c r="X364">
        <v>76975</v>
      </c>
      <c r="Y364" t="s">
        <v>1053</v>
      </c>
      <c r="Z364" t="s">
        <v>42</v>
      </c>
      <c r="AA364">
        <v>16012413</v>
      </c>
      <c r="AB364" t="s">
        <v>52</v>
      </c>
      <c r="AC364" t="s">
        <v>44</v>
      </c>
      <c r="AD364" t="s">
        <v>45</v>
      </c>
      <c r="AE364">
        <v>38.563329000000003</v>
      </c>
      <c r="AF364">
        <v>-90.318734000000006</v>
      </c>
      <c r="AG364" t="b">
        <v>0</v>
      </c>
    </row>
    <row r="365" spans="1:33" x14ac:dyDescent="0.15">
      <c r="A365" t="s">
        <v>33</v>
      </c>
      <c r="B365" t="s">
        <v>34</v>
      </c>
      <c r="C365" t="s">
        <v>270</v>
      </c>
      <c r="D365" t="s">
        <v>71</v>
      </c>
      <c r="E365" t="s">
        <v>37</v>
      </c>
      <c r="F365">
        <v>63011</v>
      </c>
      <c r="G365">
        <v>449990</v>
      </c>
      <c r="H365">
        <v>3</v>
      </c>
      <c r="I365">
        <v>2</v>
      </c>
      <c r="J365" t="s">
        <v>38</v>
      </c>
      <c r="K365">
        <v>1800</v>
      </c>
      <c r="L365">
        <v>21519</v>
      </c>
      <c r="N365">
        <v>3</v>
      </c>
      <c r="O365" t="s">
        <v>39</v>
      </c>
      <c r="P365">
        <v>116</v>
      </c>
      <c r="Q365" t="s">
        <v>40</v>
      </c>
      <c r="R365" s="3"/>
      <c r="U365" s="5"/>
      <c r="V365">
        <v>449990</v>
      </c>
      <c r="Y365" t="s">
        <v>271</v>
      </c>
      <c r="Z365" t="s">
        <v>42</v>
      </c>
      <c r="AA365">
        <v>16006549</v>
      </c>
      <c r="AB365" t="s">
        <v>269</v>
      </c>
      <c r="AC365" t="s">
        <v>44</v>
      </c>
      <c r="AD365" t="s">
        <v>45</v>
      </c>
      <c r="AE365">
        <v>38.597797</v>
      </c>
      <c r="AF365">
        <v>-90.590271000000001</v>
      </c>
      <c r="AG365" t="b">
        <v>0</v>
      </c>
    </row>
    <row r="366" spans="1:33" x14ac:dyDescent="0.15">
      <c r="A366" t="s">
        <v>33</v>
      </c>
      <c r="B366" t="s">
        <v>34</v>
      </c>
      <c r="C366" t="s">
        <v>276</v>
      </c>
      <c r="D366" t="s">
        <v>71</v>
      </c>
      <c r="E366" t="s">
        <v>37</v>
      </c>
      <c r="F366">
        <v>63011</v>
      </c>
      <c r="G366">
        <v>499990</v>
      </c>
      <c r="H366">
        <v>3</v>
      </c>
      <c r="I366">
        <v>3</v>
      </c>
      <c r="J366" t="s">
        <v>38</v>
      </c>
      <c r="K366">
        <v>2400</v>
      </c>
      <c r="L366">
        <v>21519</v>
      </c>
      <c r="N366">
        <v>3</v>
      </c>
      <c r="O366" t="s">
        <v>39</v>
      </c>
      <c r="P366">
        <v>116</v>
      </c>
      <c r="Q366" t="s">
        <v>40</v>
      </c>
      <c r="R366" s="3"/>
      <c r="U366" s="5"/>
      <c r="V366">
        <v>499990</v>
      </c>
      <c r="Y366" t="s">
        <v>277</v>
      </c>
      <c r="Z366" t="s">
        <v>42</v>
      </c>
      <c r="AA366">
        <v>16006545</v>
      </c>
      <c r="AB366" t="s">
        <v>269</v>
      </c>
      <c r="AC366" t="s">
        <v>44</v>
      </c>
      <c r="AD366" t="s">
        <v>45</v>
      </c>
      <c r="AE366">
        <v>38.597797</v>
      </c>
      <c r="AF366">
        <v>-90.590271000000001</v>
      </c>
      <c r="AG366" t="b">
        <v>0</v>
      </c>
    </row>
    <row r="367" spans="1:33" x14ac:dyDescent="0.15">
      <c r="A367" t="s">
        <v>33</v>
      </c>
      <c r="B367" t="s">
        <v>34</v>
      </c>
      <c r="C367" t="s">
        <v>267</v>
      </c>
      <c r="D367" t="s">
        <v>71</v>
      </c>
      <c r="E367" t="s">
        <v>37</v>
      </c>
      <c r="F367">
        <v>63011</v>
      </c>
      <c r="G367">
        <v>469990</v>
      </c>
      <c r="H367">
        <v>4</v>
      </c>
      <c r="I367">
        <v>4</v>
      </c>
      <c r="J367" t="s">
        <v>38</v>
      </c>
      <c r="K367">
        <v>3282</v>
      </c>
      <c r="L367">
        <v>21519</v>
      </c>
      <c r="N367">
        <v>3</v>
      </c>
      <c r="O367" t="s">
        <v>39</v>
      </c>
      <c r="P367">
        <v>116</v>
      </c>
      <c r="Q367" t="s">
        <v>40</v>
      </c>
      <c r="R367" s="3"/>
      <c r="U367" s="5"/>
      <c r="V367">
        <v>469990</v>
      </c>
      <c r="Y367" t="s">
        <v>268</v>
      </c>
      <c r="Z367" t="s">
        <v>42</v>
      </c>
      <c r="AA367">
        <v>16011588</v>
      </c>
      <c r="AB367" t="s">
        <v>269</v>
      </c>
      <c r="AC367" t="s">
        <v>44</v>
      </c>
      <c r="AD367" t="s">
        <v>45</v>
      </c>
      <c r="AE367">
        <v>38.597797</v>
      </c>
      <c r="AF367">
        <v>-90.590271000000001</v>
      </c>
      <c r="AG367" t="b">
        <v>0</v>
      </c>
    </row>
    <row r="368" spans="1:33" x14ac:dyDescent="0.15">
      <c r="A368" t="s">
        <v>33</v>
      </c>
      <c r="B368" t="s">
        <v>34</v>
      </c>
      <c r="C368" t="s">
        <v>274</v>
      </c>
      <c r="D368" t="s">
        <v>71</v>
      </c>
      <c r="E368" t="s">
        <v>37</v>
      </c>
      <c r="F368">
        <v>63011</v>
      </c>
      <c r="G368">
        <v>534990</v>
      </c>
      <c r="H368">
        <v>4</v>
      </c>
      <c r="I368">
        <v>4</v>
      </c>
      <c r="J368" t="s">
        <v>38</v>
      </c>
      <c r="K368">
        <v>3282</v>
      </c>
      <c r="L368">
        <v>21519</v>
      </c>
      <c r="N368">
        <v>3</v>
      </c>
      <c r="O368" t="s">
        <v>39</v>
      </c>
      <c r="P368">
        <v>116</v>
      </c>
      <c r="Q368" t="s">
        <v>40</v>
      </c>
      <c r="R368" s="3"/>
      <c r="U368" s="5"/>
      <c r="V368">
        <v>534990</v>
      </c>
      <c r="Y368" t="s">
        <v>275</v>
      </c>
      <c r="Z368" t="s">
        <v>42</v>
      </c>
      <c r="AA368">
        <v>16006547</v>
      </c>
      <c r="AB368" t="s">
        <v>269</v>
      </c>
      <c r="AC368" t="s">
        <v>44</v>
      </c>
      <c r="AD368" t="s">
        <v>45</v>
      </c>
      <c r="AE368">
        <v>38.597797</v>
      </c>
      <c r="AF368">
        <v>-90.590271000000001</v>
      </c>
      <c r="AG368" t="b">
        <v>0</v>
      </c>
    </row>
    <row r="369" spans="1:33" x14ac:dyDescent="0.15">
      <c r="A369" t="s">
        <v>33</v>
      </c>
      <c r="B369" t="s">
        <v>34</v>
      </c>
      <c r="C369" t="s">
        <v>278</v>
      </c>
      <c r="D369" t="s">
        <v>71</v>
      </c>
      <c r="E369" t="s">
        <v>37</v>
      </c>
      <c r="F369">
        <v>63011</v>
      </c>
      <c r="G369">
        <v>519990</v>
      </c>
      <c r="H369">
        <v>5</v>
      </c>
      <c r="I369">
        <v>4</v>
      </c>
      <c r="J369" t="s">
        <v>38</v>
      </c>
      <c r="K369">
        <v>3200</v>
      </c>
      <c r="L369">
        <v>21519</v>
      </c>
      <c r="N369">
        <v>3</v>
      </c>
      <c r="O369" t="s">
        <v>39</v>
      </c>
      <c r="P369">
        <v>116</v>
      </c>
      <c r="Q369" t="s">
        <v>40</v>
      </c>
      <c r="R369" s="3"/>
      <c r="U369" s="5"/>
      <c r="V369">
        <v>519990</v>
      </c>
      <c r="Y369" t="s">
        <v>279</v>
      </c>
      <c r="Z369" t="s">
        <v>42</v>
      </c>
      <c r="AA369">
        <v>16006544</v>
      </c>
      <c r="AB369" t="s">
        <v>269</v>
      </c>
      <c r="AC369" t="s">
        <v>44</v>
      </c>
      <c r="AD369" t="s">
        <v>45</v>
      </c>
      <c r="AE369">
        <v>38.597797</v>
      </c>
      <c r="AF369">
        <v>-90.590271000000001</v>
      </c>
      <c r="AG369" t="b">
        <v>0</v>
      </c>
    </row>
    <row r="370" spans="1:33" x14ac:dyDescent="0.15">
      <c r="A370" t="s">
        <v>33</v>
      </c>
      <c r="B370" t="s">
        <v>34</v>
      </c>
      <c r="C370" t="s">
        <v>272</v>
      </c>
      <c r="D370" t="s">
        <v>71</v>
      </c>
      <c r="E370" t="s">
        <v>37</v>
      </c>
      <c r="F370">
        <v>63011</v>
      </c>
      <c r="G370">
        <v>609990</v>
      </c>
      <c r="H370">
        <v>6</v>
      </c>
      <c r="I370">
        <v>4</v>
      </c>
      <c r="J370" t="s">
        <v>38</v>
      </c>
      <c r="K370">
        <v>3800</v>
      </c>
      <c r="L370">
        <v>21519</v>
      </c>
      <c r="N370">
        <v>4</v>
      </c>
      <c r="O370" t="s">
        <v>39</v>
      </c>
      <c r="P370">
        <v>116</v>
      </c>
      <c r="Q370" t="s">
        <v>40</v>
      </c>
      <c r="R370" s="3"/>
      <c r="U370" s="5"/>
      <c r="V370">
        <v>609990</v>
      </c>
      <c r="Y370" t="s">
        <v>273</v>
      </c>
      <c r="Z370" t="s">
        <v>42</v>
      </c>
      <c r="AA370">
        <v>16006548</v>
      </c>
      <c r="AB370" t="s">
        <v>269</v>
      </c>
      <c r="AC370" t="s">
        <v>44</v>
      </c>
      <c r="AD370" t="s">
        <v>45</v>
      </c>
      <c r="AE370">
        <v>38.597797</v>
      </c>
      <c r="AF370">
        <v>-90.590271000000001</v>
      </c>
      <c r="AG370" t="b">
        <v>0</v>
      </c>
    </row>
    <row r="371" spans="1:33" x14ac:dyDescent="0.15">
      <c r="A371" t="s">
        <v>33</v>
      </c>
      <c r="B371" t="s">
        <v>34</v>
      </c>
      <c r="C371" t="s">
        <v>889</v>
      </c>
      <c r="D371" t="s">
        <v>82</v>
      </c>
      <c r="E371" t="s">
        <v>37</v>
      </c>
      <c r="F371">
        <v>63123</v>
      </c>
      <c r="G371">
        <v>298900</v>
      </c>
      <c r="H371">
        <v>2</v>
      </c>
      <c r="I371">
        <v>3</v>
      </c>
      <c r="J371" t="s">
        <v>726</v>
      </c>
      <c r="N371">
        <v>2</v>
      </c>
      <c r="O371" t="s">
        <v>39</v>
      </c>
      <c r="P371">
        <v>22</v>
      </c>
      <c r="Q371" t="s">
        <v>40</v>
      </c>
      <c r="R371" s="3"/>
      <c r="U371" s="5"/>
      <c r="V371">
        <v>279900</v>
      </c>
      <c r="Y371" t="s">
        <v>890</v>
      </c>
      <c r="Z371" t="s">
        <v>42</v>
      </c>
      <c r="AA371">
        <v>16038930</v>
      </c>
      <c r="AB371" t="s">
        <v>49</v>
      </c>
      <c r="AC371" t="s">
        <v>44</v>
      </c>
      <c r="AD371" t="s">
        <v>45</v>
      </c>
      <c r="AE371">
        <v>38.545798099999999</v>
      </c>
      <c r="AF371">
        <v>-90.350099499999999</v>
      </c>
      <c r="AG371" t="b">
        <v>0</v>
      </c>
    </row>
    <row r="372" spans="1:33" x14ac:dyDescent="0.15">
      <c r="A372" t="s">
        <v>33</v>
      </c>
      <c r="B372" t="s">
        <v>34</v>
      </c>
      <c r="C372" t="s">
        <v>1054</v>
      </c>
      <c r="D372" t="s">
        <v>82</v>
      </c>
      <c r="E372" t="s">
        <v>37</v>
      </c>
      <c r="F372">
        <v>63123</v>
      </c>
      <c r="G372">
        <v>269900</v>
      </c>
      <c r="H372">
        <v>2</v>
      </c>
      <c r="I372">
        <v>3</v>
      </c>
      <c r="J372" t="s">
        <v>726</v>
      </c>
      <c r="N372">
        <v>2</v>
      </c>
      <c r="O372" t="s">
        <v>39</v>
      </c>
      <c r="P372">
        <v>113</v>
      </c>
      <c r="Q372" t="s">
        <v>40</v>
      </c>
      <c r="R372" s="3">
        <v>42547</v>
      </c>
      <c r="S372" s="4">
        <v>0.45833333333333331</v>
      </c>
      <c r="T372" s="4">
        <v>0.75</v>
      </c>
      <c r="U372" s="5">
        <v>42447</v>
      </c>
      <c r="V372">
        <v>283900</v>
      </c>
      <c r="Y372" t="s">
        <v>1055</v>
      </c>
      <c r="Z372" t="s">
        <v>42</v>
      </c>
      <c r="AA372">
        <v>16012491</v>
      </c>
      <c r="AB372" t="s">
        <v>49</v>
      </c>
      <c r="AC372" t="s">
        <v>44</v>
      </c>
      <c r="AD372" t="s">
        <v>45</v>
      </c>
      <c r="AE372">
        <v>38.545558700000001</v>
      </c>
      <c r="AF372">
        <v>-90.350136800000001</v>
      </c>
      <c r="AG372" t="b">
        <v>0</v>
      </c>
    </row>
    <row r="373" spans="1:33" x14ac:dyDescent="0.15">
      <c r="A373" t="s">
        <v>33</v>
      </c>
      <c r="B373" t="s">
        <v>34</v>
      </c>
      <c r="C373" t="s">
        <v>294</v>
      </c>
      <c r="D373" t="s">
        <v>71</v>
      </c>
      <c r="E373" t="s">
        <v>37</v>
      </c>
      <c r="F373">
        <v>63011</v>
      </c>
      <c r="G373">
        <v>369900</v>
      </c>
      <c r="H373">
        <v>3</v>
      </c>
      <c r="I373">
        <v>3</v>
      </c>
      <c r="J373" t="s">
        <v>57</v>
      </c>
      <c r="K373">
        <v>2600</v>
      </c>
      <c r="N373">
        <v>20</v>
      </c>
      <c r="O373" t="s">
        <v>39</v>
      </c>
      <c r="P373">
        <v>200</v>
      </c>
      <c r="Q373" t="s">
        <v>40</v>
      </c>
      <c r="R373" s="3"/>
      <c r="U373" s="5">
        <v>42479</v>
      </c>
      <c r="V373">
        <v>461965</v>
      </c>
      <c r="Y373" t="s">
        <v>295</v>
      </c>
      <c r="Z373" t="s">
        <v>42</v>
      </c>
      <c r="AA373">
        <v>15066182</v>
      </c>
      <c r="AB373" t="s">
        <v>49</v>
      </c>
      <c r="AC373" t="s">
        <v>44</v>
      </c>
      <c r="AD373" t="s">
        <v>45</v>
      </c>
      <c r="AE373">
        <v>38.608131</v>
      </c>
      <c r="AF373">
        <v>-90.581619000000003</v>
      </c>
      <c r="AG373" t="b">
        <v>0</v>
      </c>
    </row>
    <row r="374" spans="1:33" x14ac:dyDescent="0.15">
      <c r="A374" t="s">
        <v>33</v>
      </c>
      <c r="B374" t="s">
        <v>34</v>
      </c>
      <c r="C374" t="s">
        <v>292</v>
      </c>
      <c r="D374" t="s">
        <v>71</v>
      </c>
      <c r="E374" t="s">
        <v>37</v>
      </c>
      <c r="F374">
        <v>63011</v>
      </c>
      <c r="G374">
        <v>464535</v>
      </c>
      <c r="H374">
        <v>3</v>
      </c>
      <c r="I374">
        <v>3</v>
      </c>
      <c r="J374" t="s">
        <v>57</v>
      </c>
      <c r="K374">
        <v>2800</v>
      </c>
      <c r="N374">
        <v>2</v>
      </c>
      <c r="O374" t="s">
        <v>39</v>
      </c>
      <c r="P374">
        <v>200</v>
      </c>
      <c r="Q374" t="s">
        <v>40</v>
      </c>
      <c r="R374" s="3"/>
      <c r="U374" s="5"/>
      <c r="V374">
        <v>464535</v>
      </c>
      <c r="Y374" t="s">
        <v>293</v>
      </c>
      <c r="Z374" t="s">
        <v>42</v>
      </c>
      <c r="AA374">
        <v>15066188</v>
      </c>
      <c r="AB374" t="s">
        <v>49</v>
      </c>
      <c r="AC374" t="s">
        <v>44</v>
      </c>
      <c r="AD374" t="s">
        <v>45</v>
      </c>
      <c r="AE374">
        <v>38.608131</v>
      </c>
      <c r="AF374">
        <v>-90.581619000000003</v>
      </c>
      <c r="AG374" t="b">
        <v>0</v>
      </c>
    </row>
    <row r="375" spans="1:33" x14ac:dyDescent="0.15">
      <c r="A375" t="s">
        <v>33</v>
      </c>
      <c r="B375" t="s">
        <v>34</v>
      </c>
      <c r="C375" t="s">
        <v>114</v>
      </c>
      <c r="D375" t="s">
        <v>36</v>
      </c>
      <c r="E375" t="s">
        <v>37</v>
      </c>
      <c r="F375">
        <v>63011</v>
      </c>
      <c r="G375">
        <v>719174</v>
      </c>
      <c r="H375">
        <v>4</v>
      </c>
      <c r="I375">
        <v>4</v>
      </c>
      <c r="J375" t="s">
        <v>57</v>
      </c>
      <c r="K375">
        <v>4015</v>
      </c>
      <c r="N375">
        <v>3</v>
      </c>
      <c r="O375" t="s">
        <v>39</v>
      </c>
      <c r="P375">
        <v>15</v>
      </c>
      <c r="Q375" t="s">
        <v>40</v>
      </c>
      <c r="R375" s="3"/>
      <c r="U375" s="5"/>
      <c r="V375">
        <v>719174</v>
      </c>
      <c r="Y375" t="s">
        <v>115</v>
      </c>
      <c r="Z375" t="s">
        <v>42</v>
      </c>
      <c r="AA375">
        <v>16040801</v>
      </c>
      <c r="AB375" t="s">
        <v>116</v>
      </c>
      <c r="AC375" t="s">
        <v>44</v>
      </c>
      <c r="AD375" t="s">
        <v>45</v>
      </c>
      <c r="AE375">
        <v>38.599648999999999</v>
      </c>
      <c r="AF375">
        <v>-90.551468</v>
      </c>
      <c r="AG375" t="b">
        <v>0</v>
      </c>
    </row>
    <row r="376" spans="1:33" x14ac:dyDescent="0.15">
      <c r="A376" t="s">
        <v>33</v>
      </c>
      <c r="B376" t="s">
        <v>34</v>
      </c>
      <c r="C376" t="s">
        <v>348</v>
      </c>
      <c r="D376" t="s">
        <v>66</v>
      </c>
      <c r="E376" t="s">
        <v>37</v>
      </c>
      <c r="F376">
        <v>63017</v>
      </c>
      <c r="G376">
        <v>1249900</v>
      </c>
      <c r="H376">
        <v>4</v>
      </c>
      <c r="I376">
        <v>4</v>
      </c>
      <c r="J376" t="s">
        <v>309</v>
      </c>
      <c r="K376">
        <v>3800</v>
      </c>
      <c r="L376">
        <v>49658</v>
      </c>
      <c r="N376">
        <v>3</v>
      </c>
      <c r="O376" t="s">
        <v>39</v>
      </c>
      <c r="P376">
        <v>8</v>
      </c>
      <c r="Q376" t="s">
        <v>40</v>
      </c>
      <c r="R376" s="3"/>
      <c r="U376" s="5"/>
      <c r="V376">
        <v>1249900</v>
      </c>
      <c r="Y376" t="s">
        <v>349</v>
      </c>
      <c r="Z376" t="s">
        <v>42</v>
      </c>
      <c r="AA376">
        <v>16042846</v>
      </c>
      <c r="AB376" t="s">
        <v>49</v>
      </c>
      <c r="AC376" t="s">
        <v>44</v>
      </c>
      <c r="AD376" t="s">
        <v>45</v>
      </c>
      <c r="AE376">
        <v>38.682613000000003</v>
      </c>
      <c r="AF376">
        <v>-90.510874000000001</v>
      </c>
      <c r="AG376" t="b">
        <v>0</v>
      </c>
    </row>
    <row r="377" spans="1:33" x14ac:dyDescent="0.15">
      <c r="A377" t="s">
        <v>33</v>
      </c>
      <c r="B377" t="s">
        <v>34</v>
      </c>
      <c r="C377" t="s">
        <v>139</v>
      </c>
      <c r="D377" t="s">
        <v>36</v>
      </c>
      <c r="E377" t="s">
        <v>37</v>
      </c>
      <c r="F377">
        <v>63011</v>
      </c>
      <c r="G377">
        <v>329900</v>
      </c>
      <c r="H377">
        <v>3</v>
      </c>
      <c r="I377">
        <v>3</v>
      </c>
      <c r="J377" t="s">
        <v>47</v>
      </c>
      <c r="K377">
        <v>2015</v>
      </c>
      <c r="N377">
        <v>2</v>
      </c>
      <c r="O377" t="s">
        <v>39</v>
      </c>
      <c r="P377">
        <v>18</v>
      </c>
      <c r="Q377" t="s">
        <v>40</v>
      </c>
      <c r="R377" s="3"/>
      <c r="U377" s="5"/>
      <c r="V377">
        <v>329900</v>
      </c>
      <c r="Y377" t="s">
        <v>140</v>
      </c>
      <c r="Z377" t="s">
        <v>42</v>
      </c>
      <c r="AA377">
        <v>16038944</v>
      </c>
      <c r="AB377" t="s">
        <v>49</v>
      </c>
      <c r="AC377" t="s">
        <v>44</v>
      </c>
      <c r="AD377" t="s">
        <v>45</v>
      </c>
      <c r="AE377">
        <v>38.592990999999998</v>
      </c>
      <c r="AF377">
        <v>-90.539367999999996</v>
      </c>
      <c r="AG377" t="b">
        <v>0</v>
      </c>
    </row>
    <row r="378" spans="1:33" x14ac:dyDescent="0.15">
      <c r="A378" t="s">
        <v>33</v>
      </c>
      <c r="B378" t="s">
        <v>34</v>
      </c>
      <c r="C378" t="s">
        <v>141</v>
      </c>
      <c r="D378" t="s">
        <v>36</v>
      </c>
      <c r="E378" t="s">
        <v>37</v>
      </c>
      <c r="F378">
        <v>63011</v>
      </c>
      <c r="G378">
        <v>359900</v>
      </c>
      <c r="H378">
        <v>3</v>
      </c>
      <c r="I378">
        <v>3</v>
      </c>
      <c r="J378" t="s">
        <v>47</v>
      </c>
      <c r="K378">
        <v>2079</v>
      </c>
      <c r="N378">
        <v>2</v>
      </c>
      <c r="O378" t="s">
        <v>39</v>
      </c>
      <c r="P378">
        <v>19</v>
      </c>
      <c r="Q378" t="s">
        <v>40</v>
      </c>
      <c r="R378" s="3"/>
      <c r="U378" s="5"/>
      <c r="V378">
        <v>359900</v>
      </c>
      <c r="Y378" t="s">
        <v>142</v>
      </c>
      <c r="Z378" t="s">
        <v>42</v>
      </c>
      <c r="AA378">
        <v>16038509</v>
      </c>
      <c r="AB378" t="s">
        <v>49</v>
      </c>
      <c r="AC378" t="s">
        <v>44</v>
      </c>
      <c r="AD378" t="s">
        <v>45</v>
      </c>
      <c r="AE378">
        <v>38.609229200000001</v>
      </c>
      <c r="AF378">
        <v>-90.534145699999996</v>
      </c>
      <c r="AG378" t="b">
        <v>0</v>
      </c>
    </row>
    <row r="379" spans="1:33" x14ac:dyDescent="0.15">
      <c r="A379" t="s">
        <v>33</v>
      </c>
      <c r="B379" t="s">
        <v>34</v>
      </c>
      <c r="C379" t="s">
        <v>135</v>
      </c>
      <c r="D379" t="s">
        <v>36</v>
      </c>
      <c r="E379" t="s">
        <v>37</v>
      </c>
      <c r="F379">
        <v>63011</v>
      </c>
      <c r="G379">
        <v>334900</v>
      </c>
      <c r="H379">
        <v>3</v>
      </c>
      <c r="I379">
        <v>3</v>
      </c>
      <c r="J379" t="s">
        <v>47</v>
      </c>
      <c r="K379">
        <v>2107</v>
      </c>
      <c r="N379">
        <v>2</v>
      </c>
      <c r="O379" t="s">
        <v>39</v>
      </c>
      <c r="P379">
        <v>18</v>
      </c>
      <c r="Q379" t="s">
        <v>40</v>
      </c>
      <c r="R379" s="3"/>
      <c r="U379" s="5"/>
      <c r="V379">
        <v>334900</v>
      </c>
      <c r="Y379" t="s">
        <v>136</v>
      </c>
      <c r="Z379" t="s">
        <v>42</v>
      </c>
      <c r="AA379">
        <v>16038971</v>
      </c>
      <c r="AB379" t="s">
        <v>49</v>
      </c>
      <c r="AC379" t="s">
        <v>44</v>
      </c>
      <c r="AD379" t="s">
        <v>45</v>
      </c>
      <c r="AE379">
        <v>38.592990999999998</v>
      </c>
      <c r="AF379">
        <v>-90.539367999999996</v>
      </c>
      <c r="AG379" t="b">
        <v>0</v>
      </c>
    </row>
    <row r="380" spans="1:33" x14ac:dyDescent="0.15">
      <c r="A380" t="s">
        <v>33</v>
      </c>
      <c r="B380" t="s">
        <v>34</v>
      </c>
      <c r="C380" t="s">
        <v>638</v>
      </c>
      <c r="D380" t="s">
        <v>290</v>
      </c>
      <c r="E380" t="s">
        <v>37</v>
      </c>
      <c r="F380">
        <v>63017</v>
      </c>
      <c r="G380">
        <v>634990</v>
      </c>
      <c r="H380">
        <v>3</v>
      </c>
      <c r="I380">
        <v>3</v>
      </c>
      <c r="J380" t="s">
        <v>47</v>
      </c>
      <c r="K380">
        <v>3147</v>
      </c>
      <c r="N380">
        <v>3</v>
      </c>
      <c r="O380" t="s">
        <v>39</v>
      </c>
      <c r="P380">
        <v>136</v>
      </c>
      <c r="Q380" t="s">
        <v>40</v>
      </c>
      <c r="R380" s="3"/>
      <c r="U380" s="5"/>
      <c r="V380">
        <v>634990</v>
      </c>
      <c r="Y380" t="s">
        <v>639</v>
      </c>
      <c r="Z380" t="s">
        <v>42</v>
      </c>
      <c r="AA380">
        <v>16006864</v>
      </c>
      <c r="AB380" t="s">
        <v>68</v>
      </c>
      <c r="AC380" t="s">
        <v>44</v>
      </c>
      <c r="AD380" t="s">
        <v>45</v>
      </c>
      <c r="AE380">
        <v>38.621245000000002</v>
      </c>
      <c r="AF380">
        <v>-90.520308</v>
      </c>
      <c r="AG380" t="b">
        <v>0</v>
      </c>
    </row>
    <row r="381" spans="1:33" x14ac:dyDescent="0.15">
      <c r="A381" t="s">
        <v>33</v>
      </c>
      <c r="B381" t="s">
        <v>34</v>
      </c>
      <c r="C381" t="s">
        <v>201</v>
      </c>
      <c r="D381" t="s">
        <v>36</v>
      </c>
      <c r="E381" t="s">
        <v>37</v>
      </c>
      <c r="F381">
        <v>63011</v>
      </c>
      <c r="G381">
        <v>499900</v>
      </c>
      <c r="H381">
        <v>4</v>
      </c>
      <c r="I381">
        <v>3</v>
      </c>
      <c r="J381" t="s">
        <v>47</v>
      </c>
      <c r="K381">
        <v>2800</v>
      </c>
      <c r="L381">
        <v>12632</v>
      </c>
      <c r="N381">
        <v>3</v>
      </c>
      <c r="O381" t="s">
        <v>39</v>
      </c>
      <c r="P381">
        <v>47</v>
      </c>
      <c r="Q381" t="s">
        <v>40</v>
      </c>
      <c r="R381" s="3"/>
      <c r="U381" s="5">
        <v>42521</v>
      </c>
      <c r="V381">
        <v>514900</v>
      </c>
      <c r="Y381" t="s">
        <v>202</v>
      </c>
      <c r="Z381" t="s">
        <v>42</v>
      </c>
      <c r="AA381">
        <v>16031790</v>
      </c>
      <c r="AB381" t="s">
        <v>49</v>
      </c>
      <c r="AC381" t="s">
        <v>44</v>
      </c>
      <c r="AD381" t="s">
        <v>45</v>
      </c>
      <c r="AE381">
        <v>38.604635700000003</v>
      </c>
      <c r="AF381">
        <v>-90.556080600000001</v>
      </c>
      <c r="AG381" t="b">
        <v>0</v>
      </c>
    </row>
    <row r="382" spans="1:33" x14ac:dyDescent="0.15">
      <c r="A382" t="s">
        <v>33</v>
      </c>
      <c r="B382" t="s">
        <v>34</v>
      </c>
      <c r="C382" t="s">
        <v>222</v>
      </c>
      <c r="D382" t="s">
        <v>36</v>
      </c>
      <c r="E382" t="s">
        <v>37</v>
      </c>
      <c r="F382">
        <v>63011</v>
      </c>
      <c r="G382">
        <v>529900</v>
      </c>
      <c r="H382">
        <v>4</v>
      </c>
      <c r="I382">
        <v>3</v>
      </c>
      <c r="J382" t="s">
        <v>47</v>
      </c>
      <c r="K382">
        <v>2800</v>
      </c>
      <c r="N382">
        <v>3</v>
      </c>
      <c r="O382" t="s">
        <v>39</v>
      </c>
      <c r="P382">
        <v>55</v>
      </c>
      <c r="Q382" t="s">
        <v>40</v>
      </c>
      <c r="R382" s="3"/>
      <c r="U382" s="5"/>
      <c r="V382">
        <v>529900</v>
      </c>
      <c r="Y382" t="s">
        <v>223</v>
      </c>
      <c r="Z382" t="s">
        <v>42</v>
      </c>
      <c r="AA382">
        <v>16029477</v>
      </c>
      <c r="AB382" t="s">
        <v>49</v>
      </c>
      <c r="AC382" t="s">
        <v>44</v>
      </c>
      <c r="AD382" t="s">
        <v>45</v>
      </c>
      <c r="AE382">
        <v>38.604625800000001</v>
      </c>
      <c r="AF382">
        <v>-90.5560847</v>
      </c>
      <c r="AG382" t="b">
        <v>0</v>
      </c>
    </row>
    <row r="383" spans="1:33" x14ac:dyDescent="0.15">
      <c r="A383" t="s">
        <v>33</v>
      </c>
      <c r="B383" t="s">
        <v>34</v>
      </c>
      <c r="C383" t="s">
        <v>634</v>
      </c>
      <c r="D383" t="s">
        <v>290</v>
      </c>
      <c r="E383" t="s">
        <v>37</v>
      </c>
      <c r="F383">
        <v>63017</v>
      </c>
      <c r="G383">
        <v>659990</v>
      </c>
      <c r="H383">
        <v>4</v>
      </c>
      <c r="I383">
        <v>4</v>
      </c>
      <c r="J383" t="s">
        <v>47</v>
      </c>
      <c r="K383">
        <v>3404</v>
      </c>
      <c r="N383">
        <v>3</v>
      </c>
      <c r="O383" t="s">
        <v>39</v>
      </c>
      <c r="P383">
        <v>136</v>
      </c>
      <c r="Q383" t="s">
        <v>40</v>
      </c>
      <c r="R383" s="3"/>
      <c r="U383" s="5"/>
      <c r="V383">
        <v>659990</v>
      </c>
      <c r="Y383" t="s">
        <v>635</v>
      </c>
      <c r="Z383" t="s">
        <v>42</v>
      </c>
      <c r="AA383">
        <v>16006866</v>
      </c>
      <c r="AB383" t="s">
        <v>68</v>
      </c>
      <c r="AC383" t="s">
        <v>44</v>
      </c>
      <c r="AD383" t="s">
        <v>45</v>
      </c>
      <c r="AE383">
        <v>38.621245000000002</v>
      </c>
      <c r="AF383">
        <v>-90.520308</v>
      </c>
      <c r="AG383" t="b">
        <v>0</v>
      </c>
    </row>
    <row r="384" spans="1:33" x14ac:dyDescent="0.15">
      <c r="A384" t="s">
        <v>33</v>
      </c>
      <c r="B384" t="s">
        <v>34</v>
      </c>
      <c r="C384" t="s">
        <v>636</v>
      </c>
      <c r="D384" t="s">
        <v>290</v>
      </c>
      <c r="E384" t="s">
        <v>37</v>
      </c>
      <c r="F384">
        <v>63017</v>
      </c>
      <c r="G384">
        <v>649990</v>
      </c>
      <c r="H384">
        <v>4</v>
      </c>
      <c r="I384">
        <v>4</v>
      </c>
      <c r="J384" t="s">
        <v>47</v>
      </c>
      <c r="K384">
        <v>3520</v>
      </c>
      <c r="N384">
        <v>3</v>
      </c>
      <c r="O384" t="s">
        <v>39</v>
      </c>
      <c r="P384">
        <v>136</v>
      </c>
      <c r="Q384" t="s">
        <v>40</v>
      </c>
      <c r="R384" s="3"/>
      <c r="U384" s="5"/>
      <c r="V384">
        <v>649990</v>
      </c>
      <c r="Y384" t="s">
        <v>637</v>
      </c>
      <c r="Z384" t="s">
        <v>42</v>
      </c>
      <c r="AA384">
        <v>16006865</v>
      </c>
      <c r="AB384" t="s">
        <v>68</v>
      </c>
      <c r="AC384" t="s">
        <v>44</v>
      </c>
      <c r="AD384" t="s">
        <v>45</v>
      </c>
      <c r="AE384">
        <v>38.621245000000002</v>
      </c>
      <c r="AF384">
        <v>-90.520308</v>
      </c>
      <c r="AG384" t="b">
        <v>0</v>
      </c>
    </row>
    <row r="385" spans="1:33" x14ac:dyDescent="0.15">
      <c r="A385" t="s">
        <v>33</v>
      </c>
      <c r="B385" t="s">
        <v>34</v>
      </c>
      <c r="C385" t="s">
        <v>487</v>
      </c>
      <c r="D385" t="s">
        <v>66</v>
      </c>
      <c r="E385" t="s">
        <v>37</v>
      </c>
      <c r="F385">
        <v>63017</v>
      </c>
      <c r="G385">
        <v>774900</v>
      </c>
      <c r="H385">
        <v>4</v>
      </c>
      <c r="I385">
        <v>6</v>
      </c>
      <c r="J385" t="s">
        <v>47</v>
      </c>
      <c r="K385">
        <v>3703</v>
      </c>
      <c r="L385">
        <v>22651</v>
      </c>
      <c r="N385">
        <v>3</v>
      </c>
      <c r="O385" t="s">
        <v>39</v>
      </c>
      <c r="P385">
        <v>43</v>
      </c>
      <c r="Q385" t="s">
        <v>40</v>
      </c>
      <c r="R385" s="3"/>
      <c r="U385" s="5">
        <v>42527</v>
      </c>
      <c r="V385">
        <v>787900</v>
      </c>
      <c r="Y385" t="s">
        <v>488</v>
      </c>
      <c r="Z385" t="s">
        <v>42</v>
      </c>
      <c r="AA385">
        <v>16026875</v>
      </c>
      <c r="AB385" t="s">
        <v>345</v>
      </c>
      <c r="AC385" t="s">
        <v>44</v>
      </c>
      <c r="AD385" t="s">
        <v>45</v>
      </c>
      <c r="AE385">
        <v>38.628909</v>
      </c>
      <c r="AF385">
        <v>-90.541820000000001</v>
      </c>
      <c r="AG385" t="b">
        <v>0</v>
      </c>
    </row>
    <row r="386" spans="1:33" x14ac:dyDescent="0.15">
      <c r="A386" t="s">
        <v>33</v>
      </c>
      <c r="B386" t="s">
        <v>34</v>
      </c>
      <c r="C386" t="s">
        <v>632</v>
      </c>
      <c r="D386" t="s">
        <v>290</v>
      </c>
      <c r="E386" t="s">
        <v>37</v>
      </c>
      <c r="F386">
        <v>63017</v>
      </c>
      <c r="G386">
        <v>679990</v>
      </c>
      <c r="H386">
        <v>4</v>
      </c>
      <c r="I386">
        <v>4</v>
      </c>
      <c r="J386" t="s">
        <v>47</v>
      </c>
      <c r="K386">
        <v>3974</v>
      </c>
      <c r="N386">
        <v>4</v>
      </c>
      <c r="O386" t="s">
        <v>39</v>
      </c>
      <c r="P386">
        <v>136</v>
      </c>
      <c r="Q386" t="s">
        <v>40</v>
      </c>
      <c r="R386" s="3"/>
      <c r="U386" s="5"/>
      <c r="V386">
        <v>679990</v>
      </c>
      <c r="Y386" t="s">
        <v>633</v>
      </c>
      <c r="Z386" t="s">
        <v>42</v>
      </c>
      <c r="AA386">
        <v>16006867</v>
      </c>
      <c r="AB386" t="s">
        <v>68</v>
      </c>
      <c r="AC386" t="s">
        <v>44</v>
      </c>
      <c r="AD386" t="s">
        <v>45</v>
      </c>
      <c r="AE386">
        <v>38.621245000000002</v>
      </c>
      <c r="AF386">
        <v>-90.520308</v>
      </c>
      <c r="AG386" t="b">
        <v>0</v>
      </c>
    </row>
    <row r="387" spans="1:33" x14ac:dyDescent="0.15">
      <c r="A387" t="s">
        <v>33</v>
      </c>
      <c r="B387" t="s">
        <v>34</v>
      </c>
      <c r="C387" t="s">
        <v>630</v>
      </c>
      <c r="D387" t="s">
        <v>290</v>
      </c>
      <c r="E387" t="s">
        <v>37</v>
      </c>
      <c r="F387">
        <v>63017</v>
      </c>
      <c r="G387">
        <v>694990</v>
      </c>
      <c r="H387">
        <v>4</v>
      </c>
      <c r="I387">
        <v>4</v>
      </c>
      <c r="J387" t="s">
        <v>47</v>
      </c>
      <c r="K387">
        <v>3977</v>
      </c>
      <c r="N387">
        <v>3</v>
      </c>
      <c r="O387" t="s">
        <v>39</v>
      </c>
      <c r="P387">
        <v>136</v>
      </c>
      <c r="Q387" t="s">
        <v>40</v>
      </c>
      <c r="R387" s="3"/>
      <c r="U387" s="5"/>
      <c r="V387">
        <v>694990</v>
      </c>
      <c r="Y387" t="s">
        <v>631</v>
      </c>
      <c r="Z387" t="s">
        <v>42</v>
      </c>
      <c r="AA387">
        <v>16006868</v>
      </c>
      <c r="AB387" t="s">
        <v>68</v>
      </c>
      <c r="AC387" t="s">
        <v>44</v>
      </c>
      <c r="AD387" t="s">
        <v>45</v>
      </c>
      <c r="AE387">
        <v>38.621245000000002</v>
      </c>
      <c r="AF387">
        <v>-90.520308</v>
      </c>
      <c r="AG387" t="b">
        <v>0</v>
      </c>
    </row>
    <row r="388" spans="1:33" x14ac:dyDescent="0.15">
      <c r="A388" t="s">
        <v>33</v>
      </c>
      <c r="B388" t="s">
        <v>34</v>
      </c>
      <c r="C388" t="s">
        <v>402</v>
      </c>
      <c r="D388" t="s">
        <v>290</v>
      </c>
      <c r="E388" t="s">
        <v>37</v>
      </c>
      <c r="F388">
        <v>63017</v>
      </c>
      <c r="G388">
        <v>999990</v>
      </c>
      <c r="H388">
        <v>4</v>
      </c>
      <c r="I388">
        <v>4</v>
      </c>
      <c r="J388" t="s">
        <v>47</v>
      </c>
      <c r="K388">
        <v>4269</v>
      </c>
      <c r="N388">
        <v>3</v>
      </c>
      <c r="O388" t="s">
        <v>39</v>
      </c>
      <c r="P388">
        <v>16</v>
      </c>
      <c r="Q388" t="s">
        <v>40</v>
      </c>
      <c r="R388" s="3"/>
      <c r="U388" s="5"/>
      <c r="V388">
        <v>999990</v>
      </c>
      <c r="Y388" t="s">
        <v>403</v>
      </c>
      <c r="Z388" t="s">
        <v>42</v>
      </c>
      <c r="AA388">
        <v>16040596</v>
      </c>
      <c r="AB388" t="s">
        <v>68</v>
      </c>
      <c r="AC388" t="s">
        <v>44</v>
      </c>
      <c r="AD388" t="s">
        <v>45</v>
      </c>
      <c r="AE388">
        <v>38.621245000000002</v>
      </c>
      <c r="AF388">
        <v>-90.520308</v>
      </c>
      <c r="AG388" t="b">
        <v>0</v>
      </c>
    </row>
    <row r="389" spans="1:33" x14ac:dyDescent="0.15">
      <c r="A389" t="s">
        <v>33</v>
      </c>
      <c r="B389" t="s">
        <v>34</v>
      </c>
      <c r="C389" t="s">
        <v>628</v>
      </c>
      <c r="D389" t="s">
        <v>290</v>
      </c>
      <c r="E389" t="s">
        <v>37</v>
      </c>
      <c r="F389">
        <v>63017</v>
      </c>
      <c r="G389">
        <v>809990</v>
      </c>
      <c r="H389">
        <v>5</v>
      </c>
      <c r="I389">
        <v>4</v>
      </c>
      <c r="J389" t="s">
        <v>47</v>
      </c>
      <c r="K389">
        <v>3431</v>
      </c>
      <c r="N389">
        <v>2</v>
      </c>
      <c r="O389" t="s">
        <v>39</v>
      </c>
      <c r="P389">
        <v>136</v>
      </c>
      <c r="Q389" t="s">
        <v>40</v>
      </c>
      <c r="R389" s="3"/>
      <c r="U389" s="5">
        <v>42530</v>
      </c>
      <c r="V389">
        <v>837273</v>
      </c>
      <c r="Y389" t="s">
        <v>629</v>
      </c>
      <c r="Z389" t="s">
        <v>42</v>
      </c>
      <c r="AA389">
        <v>16006872</v>
      </c>
      <c r="AB389" t="s">
        <v>68</v>
      </c>
      <c r="AC389" t="s">
        <v>44</v>
      </c>
      <c r="AD389" t="s">
        <v>45</v>
      </c>
      <c r="AE389">
        <v>38.620829999999998</v>
      </c>
      <c r="AF389">
        <v>-90.520210399999996</v>
      </c>
      <c r="AG389" t="b">
        <v>0</v>
      </c>
    </row>
    <row r="392" spans="1:33" x14ac:dyDescent="0.15">
      <c r="A392" s="53" t="s">
        <v>1254</v>
      </c>
      <c r="B392" s="53"/>
      <c r="C392" s="53"/>
      <c r="D392" s="53"/>
      <c r="E392" s="53"/>
      <c r="F392" s="53"/>
      <c r="G392" s="53"/>
      <c r="H392" s="53"/>
      <c r="I392" s="53"/>
      <c r="J392" s="53"/>
      <c r="K392" s="53"/>
      <c r="L392" s="53"/>
      <c r="M392" s="53"/>
      <c r="N392" s="53"/>
      <c r="O392" s="53"/>
    </row>
    <row r="393" spans="1:33" x14ac:dyDescent="0.15">
      <c r="A393" t="s">
        <v>33</v>
      </c>
      <c r="B393" t="s">
        <v>34</v>
      </c>
      <c r="C393" t="s">
        <v>743</v>
      </c>
      <c r="D393" t="s">
        <v>82</v>
      </c>
      <c r="E393" t="s">
        <v>37</v>
      </c>
      <c r="F393">
        <v>63123</v>
      </c>
      <c r="G393">
        <v>129900</v>
      </c>
      <c r="H393">
        <v>3</v>
      </c>
      <c r="I393">
        <v>2</v>
      </c>
      <c r="J393" t="s">
        <v>720</v>
      </c>
      <c r="K393">
        <v>1210</v>
      </c>
      <c r="M393">
        <v>1934</v>
      </c>
      <c r="N393">
        <v>1</v>
      </c>
      <c r="P393">
        <v>2</v>
      </c>
      <c r="Q393" t="s">
        <v>40</v>
      </c>
      <c r="R393" s="3">
        <v>42546</v>
      </c>
      <c r="S393" s="4">
        <v>0.54166666666666663</v>
      </c>
      <c r="T393" s="4">
        <v>0.625</v>
      </c>
      <c r="U393" s="5"/>
      <c r="V393">
        <v>129900</v>
      </c>
      <c r="Y393" t="s">
        <v>744</v>
      </c>
      <c r="Z393" t="s">
        <v>42</v>
      </c>
      <c r="AA393">
        <v>16044595</v>
      </c>
      <c r="AB393" t="s">
        <v>332</v>
      </c>
      <c r="AC393" t="s">
        <v>44</v>
      </c>
      <c r="AD393" t="s">
        <v>45</v>
      </c>
      <c r="AE393">
        <v>38.551043</v>
      </c>
      <c r="AF393">
        <v>-90.318715999999995</v>
      </c>
      <c r="AG393" t="b">
        <v>0</v>
      </c>
    </row>
    <row r="394" spans="1:33" x14ac:dyDescent="0.15">
      <c r="A394" t="s">
        <v>33</v>
      </c>
      <c r="B394" t="s">
        <v>34</v>
      </c>
      <c r="C394" t="s">
        <v>1040</v>
      </c>
      <c r="D394" t="s">
        <v>82</v>
      </c>
      <c r="E394" t="s">
        <v>37</v>
      </c>
      <c r="F394">
        <v>63123</v>
      </c>
      <c r="G394">
        <v>121900</v>
      </c>
      <c r="H394">
        <v>2</v>
      </c>
      <c r="I394">
        <v>1</v>
      </c>
      <c r="J394" t="s">
        <v>731</v>
      </c>
      <c r="K394">
        <v>864</v>
      </c>
      <c r="M394">
        <v>1943</v>
      </c>
      <c r="N394">
        <v>1</v>
      </c>
      <c r="P394">
        <v>109</v>
      </c>
      <c r="Q394" t="s">
        <v>40</v>
      </c>
      <c r="R394" s="3"/>
      <c r="U394" s="5">
        <v>42487</v>
      </c>
      <c r="V394">
        <v>124900</v>
      </c>
      <c r="Y394" t="s">
        <v>1041</v>
      </c>
      <c r="Z394" t="s">
        <v>42</v>
      </c>
      <c r="AA394">
        <v>16013750</v>
      </c>
      <c r="AB394" t="s">
        <v>783</v>
      </c>
      <c r="AC394" t="s">
        <v>44</v>
      </c>
      <c r="AD394" t="s">
        <v>45</v>
      </c>
      <c r="AE394">
        <v>38.580406000000004</v>
      </c>
      <c r="AF394">
        <v>-90.315606000000002</v>
      </c>
      <c r="AG394" t="b">
        <v>0</v>
      </c>
    </row>
    <row r="395" spans="1:33" x14ac:dyDescent="0.15">
      <c r="A395" t="s">
        <v>33</v>
      </c>
      <c r="B395" t="s">
        <v>34</v>
      </c>
      <c r="C395" t="s">
        <v>1042</v>
      </c>
      <c r="D395" t="s">
        <v>720</v>
      </c>
      <c r="E395" t="s">
        <v>37</v>
      </c>
      <c r="F395">
        <v>63123</v>
      </c>
      <c r="G395">
        <v>159900</v>
      </c>
      <c r="H395">
        <v>3</v>
      </c>
      <c r="I395">
        <v>2</v>
      </c>
      <c r="J395" t="s">
        <v>720</v>
      </c>
      <c r="K395">
        <v>1661</v>
      </c>
      <c r="M395">
        <v>1949</v>
      </c>
      <c r="N395">
        <v>2</v>
      </c>
      <c r="O395" t="s">
        <v>39</v>
      </c>
      <c r="P395">
        <v>109</v>
      </c>
      <c r="Q395" t="s">
        <v>40</v>
      </c>
      <c r="R395" s="3"/>
      <c r="U395" s="5">
        <v>42471</v>
      </c>
      <c r="V395">
        <v>165000</v>
      </c>
      <c r="Y395" t="s">
        <v>1043</v>
      </c>
      <c r="Z395" t="s">
        <v>42</v>
      </c>
      <c r="AA395">
        <v>16013659</v>
      </c>
      <c r="AB395" t="s">
        <v>1044</v>
      </c>
      <c r="AC395" t="s">
        <v>44</v>
      </c>
      <c r="AD395" t="s">
        <v>45</v>
      </c>
      <c r="AE395">
        <v>38.565745999999997</v>
      </c>
      <c r="AF395">
        <v>-90.308437999999995</v>
      </c>
      <c r="AG395" t="b">
        <v>0</v>
      </c>
    </row>
    <row r="396" spans="1:33" x14ac:dyDescent="0.15">
      <c r="A396" t="s">
        <v>33</v>
      </c>
      <c r="B396" t="s">
        <v>34</v>
      </c>
      <c r="C396" t="s">
        <v>811</v>
      </c>
      <c r="D396" t="s">
        <v>720</v>
      </c>
      <c r="E396" t="s">
        <v>37</v>
      </c>
      <c r="F396">
        <v>63123</v>
      </c>
      <c r="G396">
        <v>129500</v>
      </c>
      <c r="H396">
        <v>3</v>
      </c>
      <c r="I396">
        <v>2</v>
      </c>
      <c r="J396" t="s">
        <v>720</v>
      </c>
      <c r="K396">
        <v>912</v>
      </c>
      <c r="M396">
        <v>1953</v>
      </c>
      <c r="N396">
        <v>1</v>
      </c>
      <c r="O396" t="s">
        <v>39</v>
      </c>
      <c r="P396">
        <v>8</v>
      </c>
      <c r="Q396" t="s">
        <v>40</v>
      </c>
      <c r="R396" s="3"/>
      <c r="U396" s="5"/>
      <c r="V396">
        <v>129500</v>
      </c>
      <c r="Y396" t="s">
        <v>812</v>
      </c>
      <c r="Z396" t="s">
        <v>42</v>
      </c>
      <c r="AA396">
        <v>16042759</v>
      </c>
      <c r="AB396" t="s">
        <v>813</v>
      </c>
      <c r="AC396" t="s">
        <v>44</v>
      </c>
      <c r="AD396" t="s">
        <v>45</v>
      </c>
      <c r="AE396">
        <v>38.565275999999997</v>
      </c>
      <c r="AF396">
        <v>-90.343276000000003</v>
      </c>
      <c r="AG396" t="b">
        <v>0</v>
      </c>
    </row>
    <row r="397" spans="1:33" x14ac:dyDescent="0.15">
      <c r="A397" t="s">
        <v>33</v>
      </c>
      <c r="B397" t="s">
        <v>34</v>
      </c>
      <c r="C397" t="s">
        <v>752</v>
      </c>
      <c r="D397" t="s">
        <v>720</v>
      </c>
      <c r="E397" t="s">
        <v>37</v>
      </c>
      <c r="F397">
        <v>63123</v>
      </c>
      <c r="G397">
        <v>144900</v>
      </c>
      <c r="H397">
        <v>3</v>
      </c>
      <c r="I397">
        <v>3</v>
      </c>
      <c r="J397" t="s">
        <v>720</v>
      </c>
      <c r="K397">
        <v>1000</v>
      </c>
      <c r="M397">
        <v>1954</v>
      </c>
      <c r="N397">
        <v>1</v>
      </c>
      <c r="O397" t="s">
        <v>39</v>
      </c>
      <c r="P397">
        <v>2</v>
      </c>
      <c r="Q397" t="s">
        <v>40</v>
      </c>
      <c r="R397" s="3"/>
      <c r="U397" s="5"/>
      <c r="V397">
        <v>144900</v>
      </c>
      <c r="Y397" t="s">
        <v>753</v>
      </c>
      <c r="Z397" t="s">
        <v>42</v>
      </c>
      <c r="AA397">
        <v>16044224</v>
      </c>
      <c r="AB397" t="s">
        <v>740</v>
      </c>
      <c r="AC397" t="s">
        <v>44</v>
      </c>
      <c r="AD397" t="s">
        <v>45</v>
      </c>
      <c r="AE397">
        <v>38.568680999999998</v>
      </c>
      <c r="AF397">
        <v>-90.336482000000004</v>
      </c>
      <c r="AG397" t="b">
        <v>0</v>
      </c>
    </row>
  </sheetData>
  <mergeCells count="10">
    <mergeCell ref="P314:AD314"/>
    <mergeCell ref="AE314:AS314"/>
    <mergeCell ref="A319:O319"/>
    <mergeCell ref="P319:AD319"/>
    <mergeCell ref="AE319:AS319"/>
    <mergeCell ref="A331:O331"/>
    <mergeCell ref="A362:O362"/>
    <mergeCell ref="A392:O392"/>
    <mergeCell ref="A326:O326"/>
    <mergeCell ref="A314:O314"/>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8105F-4F05-9147-BF69-435D2AB51A3F}">
  <dimension ref="A1:Z149"/>
  <sheetViews>
    <sheetView tabSelected="1" zoomScale="125" zoomScaleNormal="140" workbookViewId="0">
      <selection activeCell="D30" sqref="D30"/>
    </sheetView>
  </sheetViews>
  <sheetFormatPr baseColWidth="10" defaultRowHeight="13" x14ac:dyDescent="0.15"/>
  <cols>
    <col min="1" max="1" width="11.6640625" customWidth="1"/>
    <col min="8" max="8" width="11.1640625" bestFit="1" customWidth="1"/>
    <col min="9" max="9" width="12.6640625" bestFit="1" customWidth="1"/>
    <col min="10" max="10" width="11.1640625" bestFit="1" customWidth="1"/>
    <col min="13" max="13" width="12.83203125" customWidth="1"/>
    <col min="14" max="14" width="13.6640625" customWidth="1"/>
  </cols>
  <sheetData>
    <row r="1" spans="1:24" x14ac:dyDescent="0.15">
      <c r="A1" s="53" t="s">
        <v>1287</v>
      </c>
      <c r="B1" s="53"/>
      <c r="C1" s="53"/>
      <c r="D1" s="53"/>
      <c r="E1" s="53"/>
      <c r="F1" s="53"/>
      <c r="G1" s="53"/>
      <c r="H1" s="53"/>
      <c r="I1" s="53"/>
      <c r="J1" s="53"/>
      <c r="L1" s="53" t="s">
        <v>1288</v>
      </c>
      <c r="M1" s="53"/>
      <c r="N1" s="53"/>
      <c r="O1" s="53"/>
      <c r="P1" s="53"/>
      <c r="Q1" s="53"/>
      <c r="R1" s="53"/>
      <c r="S1" s="53"/>
      <c r="T1" s="53"/>
      <c r="U1" s="53"/>
      <c r="V1" s="53"/>
      <c r="W1" s="53"/>
      <c r="X1" s="53"/>
    </row>
    <row r="2" spans="1:24" ht="14" thickBot="1" x14ac:dyDescent="0.2">
      <c r="L2" t="s">
        <v>1142</v>
      </c>
    </row>
    <row r="3" spans="1:24" x14ac:dyDescent="0.15">
      <c r="H3" t="s">
        <v>1119</v>
      </c>
      <c r="I3" t="s">
        <v>1117</v>
      </c>
      <c r="J3" t="s">
        <v>1118</v>
      </c>
      <c r="K3">
        <f>COUNT(H4:H97)</f>
        <v>94</v>
      </c>
      <c r="L3" t="s">
        <v>1122</v>
      </c>
      <c r="M3" t="s">
        <v>1123</v>
      </c>
      <c r="N3" t="s">
        <v>1121</v>
      </c>
      <c r="P3" s="17" t="s">
        <v>1124</v>
      </c>
      <c r="Q3" s="17" t="s">
        <v>1126</v>
      </c>
    </row>
    <row r="4" spans="1:24" x14ac:dyDescent="0.15">
      <c r="D4" s="19">
        <v>63011</v>
      </c>
      <c r="E4" s="51">
        <v>63017</v>
      </c>
      <c r="F4" s="19">
        <v>63123</v>
      </c>
      <c r="H4" s="12">
        <v>189900</v>
      </c>
      <c r="I4" s="12">
        <v>225000</v>
      </c>
      <c r="J4" s="12">
        <v>38900</v>
      </c>
      <c r="L4">
        <f>K3^(1/2)</f>
        <v>9.6953597148326587</v>
      </c>
      <c r="M4">
        <f>(H97-H4)/10</f>
        <v>80710</v>
      </c>
      <c r="N4" s="13">
        <f>H4</f>
        <v>189900</v>
      </c>
      <c r="P4" s="14">
        <v>189900</v>
      </c>
      <c r="Q4" s="15">
        <v>1</v>
      </c>
    </row>
    <row r="5" spans="1:24" x14ac:dyDescent="0.15">
      <c r="C5" s="19" t="s">
        <v>1115</v>
      </c>
      <c r="D5" s="12">
        <f>AVERAGE(H4:H97)</f>
        <v>395187.26595744683</v>
      </c>
      <c r="E5" s="12">
        <f>AVERAGE(I4:I134)</f>
        <v>611989.09160305338</v>
      </c>
      <c r="F5" s="12">
        <f>AVERAGE(J4:J149)</f>
        <v>145329.95890410958</v>
      </c>
      <c r="H5" s="12">
        <v>198900</v>
      </c>
      <c r="I5" s="12">
        <v>250000</v>
      </c>
      <c r="J5" s="12">
        <v>42000</v>
      </c>
      <c r="L5" s="13">
        <v>10</v>
      </c>
      <c r="M5" s="13">
        <v>80710</v>
      </c>
      <c r="N5">
        <f>N4+M4</f>
        <v>270610</v>
      </c>
      <c r="P5" s="14">
        <v>270610</v>
      </c>
      <c r="Q5" s="15">
        <v>20</v>
      </c>
    </row>
    <row r="6" spans="1:24" x14ac:dyDescent="0.15">
      <c r="C6" s="19" t="s">
        <v>1120</v>
      </c>
      <c r="D6" s="12">
        <f>MEDIAN(H4:H97)</f>
        <v>359900</v>
      </c>
      <c r="E6" s="12">
        <f>MEDIAN(I4:I134)</f>
        <v>520000</v>
      </c>
      <c r="F6" s="12">
        <f>MEDIAN(J4:J149)</f>
        <v>132700</v>
      </c>
      <c r="H6" s="12">
        <v>200000</v>
      </c>
      <c r="I6" s="12">
        <v>259900</v>
      </c>
      <c r="J6" s="12">
        <v>46900</v>
      </c>
      <c r="M6" s="13">
        <v>80710</v>
      </c>
      <c r="N6">
        <f t="shared" ref="N6:N13" si="0">N5+M5</f>
        <v>351320</v>
      </c>
      <c r="P6" s="14">
        <v>351320</v>
      </c>
      <c r="Q6" s="15">
        <v>24</v>
      </c>
    </row>
    <row r="7" spans="1:24" x14ac:dyDescent="0.15">
      <c r="C7" s="19" t="s">
        <v>1116</v>
      </c>
      <c r="D7" s="12">
        <f>_xlfn.STDEV.P(H4:H97)</f>
        <v>165435.71015893447</v>
      </c>
      <c r="E7" s="12">
        <f>_xlfn.STDEV.P(I4:I134)</f>
        <v>333937.61456559907</v>
      </c>
      <c r="F7" s="12">
        <f>_xlfn.STDEV.P(J4:J149)</f>
        <v>59266.93909563269</v>
      </c>
      <c r="H7" s="12">
        <v>204900</v>
      </c>
      <c r="I7" s="12">
        <v>276500</v>
      </c>
      <c r="J7" s="12">
        <v>49900</v>
      </c>
      <c r="M7" s="13">
        <v>80710</v>
      </c>
      <c r="N7">
        <f t="shared" si="0"/>
        <v>432030</v>
      </c>
      <c r="P7" s="14">
        <v>432030</v>
      </c>
      <c r="Q7" s="15">
        <v>24</v>
      </c>
    </row>
    <row r="8" spans="1:24" x14ac:dyDescent="0.15">
      <c r="H8" s="12">
        <v>204900</v>
      </c>
      <c r="I8" s="12">
        <v>284500</v>
      </c>
      <c r="J8" s="12">
        <v>49900</v>
      </c>
      <c r="M8" s="13">
        <v>80710</v>
      </c>
      <c r="N8">
        <f t="shared" si="0"/>
        <v>512740</v>
      </c>
      <c r="P8" s="14">
        <v>512740</v>
      </c>
      <c r="Q8" s="15">
        <v>8</v>
      </c>
    </row>
    <row r="9" spans="1:24" x14ac:dyDescent="0.15">
      <c r="H9" s="12">
        <v>205000</v>
      </c>
      <c r="I9" s="12">
        <v>285000</v>
      </c>
      <c r="J9" s="12">
        <v>55900</v>
      </c>
      <c r="M9" s="13">
        <v>80710</v>
      </c>
      <c r="N9">
        <f t="shared" si="0"/>
        <v>593450</v>
      </c>
      <c r="P9" s="14">
        <v>593450</v>
      </c>
      <c r="Q9" s="15">
        <v>7</v>
      </c>
    </row>
    <row r="10" spans="1:24" x14ac:dyDescent="0.15">
      <c r="H10" s="12">
        <v>207000</v>
      </c>
      <c r="I10" s="12">
        <v>289900</v>
      </c>
      <c r="J10" s="12">
        <v>56500</v>
      </c>
      <c r="M10" s="13">
        <v>80710</v>
      </c>
      <c r="N10">
        <f t="shared" si="0"/>
        <v>674160</v>
      </c>
      <c r="P10" s="14">
        <v>674160</v>
      </c>
      <c r="Q10" s="15">
        <v>3</v>
      </c>
    </row>
    <row r="11" spans="1:24" x14ac:dyDescent="0.15">
      <c r="H11" s="12">
        <v>215000</v>
      </c>
      <c r="I11" s="12">
        <v>295000</v>
      </c>
      <c r="J11" s="12">
        <v>77900</v>
      </c>
      <c r="M11" s="13">
        <v>80710</v>
      </c>
      <c r="N11">
        <f t="shared" si="0"/>
        <v>754870</v>
      </c>
      <c r="P11" s="14">
        <v>754870</v>
      </c>
      <c r="Q11" s="15">
        <v>2</v>
      </c>
    </row>
    <row r="12" spans="1:24" x14ac:dyDescent="0.15">
      <c r="H12" s="12">
        <v>229989</v>
      </c>
      <c r="I12" s="12">
        <v>298900</v>
      </c>
      <c r="J12" s="12">
        <v>79900</v>
      </c>
      <c r="M12" s="13">
        <v>80710</v>
      </c>
      <c r="N12">
        <f t="shared" si="0"/>
        <v>835580</v>
      </c>
      <c r="P12" s="14">
        <v>835580</v>
      </c>
      <c r="Q12" s="15">
        <v>1</v>
      </c>
    </row>
    <row r="13" spans="1:24" x14ac:dyDescent="0.15">
      <c r="H13" s="12">
        <v>234900</v>
      </c>
      <c r="I13" s="12">
        <v>299900</v>
      </c>
      <c r="J13" s="12">
        <v>82000</v>
      </c>
      <c r="M13" s="13">
        <v>80710</v>
      </c>
      <c r="N13">
        <f t="shared" si="0"/>
        <v>916290</v>
      </c>
      <c r="P13" s="14">
        <v>916290</v>
      </c>
      <c r="Q13" s="15">
        <v>2</v>
      </c>
    </row>
    <row r="14" spans="1:24" ht="14" thickBot="1" x14ac:dyDescent="0.2">
      <c r="H14" s="12">
        <v>239900</v>
      </c>
      <c r="I14" s="12">
        <v>310000</v>
      </c>
      <c r="J14" s="12">
        <v>82500</v>
      </c>
      <c r="M14" s="13"/>
      <c r="P14" s="16" t="s">
        <v>1125</v>
      </c>
      <c r="Q14" s="16">
        <v>2</v>
      </c>
    </row>
    <row r="15" spans="1:24" x14ac:dyDescent="0.15">
      <c r="H15" s="12">
        <v>249900</v>
      </c>
      <c r="I15" s="12">
        <v>314900</v>
      </c>
      <c r="J15" s="12">
        <v>84000</v>
      </c>
      <c r="M15" s="13"/>
    </row>
    <row r="16" spans="1:24" x14ac:dyDescent="0.15">
      <c r="H16" s="12">
        <v>249900</v>
      </c>
      <c r="I16" s="12">
        <v>319900</v>
      </c>
      <c r="J16" s="12">
        <v>84900</v>
      </c>
    </row>
    <row r="17" spans="8:17" ht="14" thickBot="1" x14ac:dyDescent="0.2">
      <c r="H17" s="12">
        <v>254900</v>
      </c>
      <c r="I17" s="12">
        <v>322000</v>
      </c>
      <c r="J17" s="12">
        <v>85500</v>
      </c>
      <c r="L17" t="s">
        <v>1143</v>
      </c>
    </row>
    <row r="18" spans="8:17" x14ac:dyDescent="0.15">
      <c r="H18" s="12">
        <v>255000</v>
      </c>
      <c r="I18" s="12">
        <v>325000</v>
      </c>
      <c r="J18" s="12">
        <v>89000</v>
      </c>
      <c r="K18">
        <f>COUNT(I4:I134)</f>
        <v>131</v>
      </c>
      <c r="L18" t="s">
        <v>1122</v>
      </c>
      <c r="M18" t="s">
        <v>1123</v>
      </c>
      <c r="N18" t="s">
        <v>1121</v>
      </c>
      <c r="P18" s="17" t="s">
        <v>1124</v>
      </c>
      <c r="Q18" s="17" t="s">
        <v>1126</v>
      </c>
    </row>
    <row r="19" spans="8:17" x14ac:dyDescent="0.15">
      <c r="H19" s="12">
        <v>256780</v>
      </c>
      <c r="I19" s="12">
        <v>329000</v>
      </c>
      <c r="J19" s="12">
        <v>92500</v>
      </c>
      <c r="L19">
        <f>K18^(1/2)</f>
        <v>11.445523142259598</v>
      </c>
      <c r="M19" s="13">
        <f>(I134-I4)/12</f>
        <v>147916.58333333334</v>
      </c>
      <c r="N19" s="13">
        <f>I4</f>
        <v>225000</v>
      </c>
      <c r="P19" s="14">
        <v>225000</v>
      </c>
      <c r="Q19" s="15">
        <v>1</v>
      </c>
    </row>
    <row r="20" spans="8:17" x14ac:dyDescent="0.15">
      <c r="H20" s="12">
        <v>258000</v>
      </c>
      <c r="I20" s="12">
        <v>329900</v>
      </c>
      <c r="J20" s="12">
        <v>93000</v>
      </c>
      <c r="L20" s="13">
        <v>12</v>
      </c>
      <c r="M20" s="13">
        <v>147916.5833</v>
      </c>
      <c r="N20">
        <f>N19+M20</f>
        <v>372916.5833</v>
      </c>
      <c r="P20" s="14">
        <v>372916.5833</v>
      </c>
      <c r="Q20" s="15">
        <v>24</v>
      </c>
    </row>
    <row r="21" spans="8:17" x14ac:dyDescent="0.15">
      <c r="H21" s="12">
        <v>259900</v>
      </c>
      <c r="I21" s="12">
        <v>339000</v>
      </c>
      <c r="J21" s="12">
        <v>94900</v>
      </c>
      <c r="M21" s="13">
        <v>147916.5833</v>
      </c>
      <c r="N21">
        <f t="shared" ref="N21:N30" si="1">N20+M21</f>
        <v>520833.1666</v>
      </c>
      <c r="P21" s="14">
        <v>520833.1666</v>
      </c>
      <c r="Q21" s="15">
        <v>41</v>
      </c>
    </row>
    <row r="22" spans="8:17" x14ac:dyDescent="0.15">
      <c r="H22" s="12">
        <v>259900</v>
      </c>
      <c r="I22" s="12">
        <v>339900</v>
      </c>
      <c r="J22" s="12">
        <v>95000</v>
      </c>
      <c r="M22" s="13">
        <v>147916.5833</v>
      </c>
      <c r="N22">
        <f t="shared" si="1"/>
        <v>668749.74989999994</v>
      </c>
      <c r="P22" s="14">
        <v>668749.74989999994</v>
      </c>
      <c r="Q22" s="15">
        <v>27</v>
      </c>
    </row>
    <row r="23" spans="8:17" x14ac:dyDescent="0.15">
      <c r="H23" s="12">
        <v>264900</v>
      </c>
      <c r="I23" s="12">
        <v>345000</v>
      </c>
      <c r="J23" s="12">
        <v>95500</v>
      </c>
      <c r="M23" s="13">
        <v>147916.5833</v>
      </c>
      <c r="N23">
        <f t="shared" si="1"/>
        <v>816666.33319999999</v>
      </c>
      <c r="P23" s="14">
        <v>816666.33319999999</v>
      </c>
      <c r="Q23" s="15">
        <v>18</v>
      </c>
    </row>
    <row r="24" spans="8:17" x14ac:dyDescent="0.15">
      <c r="H24" s="12">
        <v>267000</v>
      </c>
      <c r="I24" s="12">
        <v>349900</v>
      </c>
      <c r="J24" s="12">
        <v>97000</v>
      </c>
      <c r="M24" s="13">
        <v>147916.5833</v>
      </c>
      <c r="N24">
        <f t="shared" si="1"/>
        <v>964582.91650000005</v>
      </c>
      <c r="P24" s="14">
        <v>964582.91650000005</v>
      </c>
      <c r="Q24" s="15">
        <v>6</v>
      </c>
    </row>
    <row r="25" spans="8:17" x14ac:dyDescent="0.15">
      <c r="H25" s="12">
        <v>272000</v>
      </c>
      <c r="I25" s="12">
        <v>349900</v>
      </c>
      <c r="J25" s="12">
        <v>97500</v>
      </c>
      <c r="M25" s="13">
        <v>147916.5833</v>
      </c>
      <c r="N25">
        <f t="shared" si="1"/>
        <v>1112499.4998000001</v>
      </c>
      <c r="P25" s="14">
        <v>1112499.4998000001</v>
      </c>
      <c r="Q25" s="15">
        <v>4</v>
      </c>
    </row>
    <row r="26" spans="8:17" x14ac:dyDescent="0.15">
      <c r="H26" s="12">
        <v>274900</v>
      </c>
      <c r="I26" s="12">
        <v>362750</v>
      </c>
      <c r="J26" s="12">
        <v>99000</v>
      </c>
      <c r="M26" s="13">
        <v>147916.5833</v>
      </c>
      <c r="N26">
        <f t="shared" si="1"/>
        <v>1260416.0831000002</v>
      </c>
      <c r="P26" s="14">
        <v>1260416.0831000002</v>
      </c>
      <c r="Q26" s="15">
        <v>3</v>
      </c>
    </row>
    <row r="27" spans="8:17" x14ac:dyDescent="0.15">
      <c r="H27" s="12">
        <v>274900</v>
      </c>
      <c r="I27" s="12">
        <v>369900</v>
      </c>
      <c r="J27" s="12">
        <v>99900</v>
      </c>
      <c r="M27" s="13">
        <v>147916.5833</v>
      </c>
      <c r="N27">
        <f t="shared" si="1"/>
        <v>1408332.6664000002</v>
      </c>
      <c r="P27" s="14">
        <v>1408332.6664000002</v>
      </c>
      <c r="Q27" s="15">
        <v>1</v>
      </c>
    </row>
    <row r="28" spans="8:17" x14ac:dyDescent="0.15">
      <c r="H28" s="12">
        <v>275000</v>
      </c>
      <c r="I28" s="12">
        <v>369900</v>
      </c>
      <c r="J28" s="12">
        <v>102000</v>
      </c>
      <c r="M28" s="13">
        <v>147916.5833</v>
      </c>
      <c r="N28">
        <f t="shared" si="1"/>
        <v>1556249.2497000003</v>
      </c>
      <c r="P28" s="14">
        <v>1556249.2497000003</v>
      </c>
      <c r="Q28" s="15">
        <v>1</v>
      </c>
    </row>
    <row r="29" spans="8:17" x14ac:dyDescent="0.15">
      <c r="H29" s="12">
        <v>279900</v>
      </c>
      <c r="I29" s="12">
        <v>374900</v>
      </c>
      <c r="J29" s="12">
        <v>104900</v>
      </c>
      <c r="M29" s="13">
        <v>147916.5833</v>
      </c>
      <c r="N29">
        <f t="shared" si="1"/>
        <v>1704165.8330000003</v>
      </c>
      <c r="P29" s="14">
        <v>1704165.8330000003</v>
      </c>
      <c r="Q29" s="15">
        <v>2</v>
      </c>
    </row>
    <row r="30" spans="8:17" x14ac:dyDescent="0.15">
      <c r="H30" s="12">
        <v>283300</v>
      </c>
      <c r="I30" s="12">
        <v>374900</v>
      </c>
      <c r="J30" s="12">
        <v>104900</v>
      </c>
      <c r="M30" s="13">
        <v>147916.5833</v>
      </c>
      <c r="N30">
        <f t="shared" si="1"/>
        <v>1852082.4163000004</v>
      </c>
      <c r="P30" s="14">
        <v>1852082.4163000004</v>
      </c>
      <c r="Q30" s="15">
        <v>1</v>
      </c>
    </row>
    <row r="31" spans="8:17" ht="14" thickBot="1" x14ac:dyDescent="0.2">
      <c r="H31" s="12">
        <v>284900</v>
      </c>
      <c r="I31" s="12">
        <v>375000</v>
      </c>
      <c r="J31" s="12">
        <v>108000</v>
      </c>
      <c r="M31" s="13"/>
      <c r="P31" s="16" t="s">
        <v>1125</v>
      </c>
      <c r="Q31" s="16">
        <v>2</v>
      </c>
    </row>
    <row r="32" spans="8:17" x14ac:dyDescent="0.15">
      <c r="H32" s="12">
        <v>285000</v>
      </c>
      <c r="I32" s="12">
        <v>379900</v>
      </c>
      <c r="J32" s="12">
        <v>109000</v>
      </c>
      <c r="P32" t="s">
        <v>1125</v>
      </c>
      <c r="Q32">
        <v>2</v>
      </c>
    </row>
    <row r="33" spans="8:17" x14ac:dyDescent="0.15">
      <c r="H33" s="12">
        <v>289900</v>
      </c>
      <c r="I33" s="12">
        <v>385000</v>
      </c>
      <c r="J33" s="12">
        <v>109000</v>
      </c>
    </row>
    <row r="34" spans="8:17" x14ac:dyDescent="0.15">
      <c r="H34" s="12">
        <v>309000</v>
      </c>
      <c r="I34" s="12">
        <v>387950</v>
      </c>
      <c r="J34" s="12">
        <v>109500</v>
      </c>
    </row>
    <row r="35" spans="8:17" x14ac:dyDescent="0.15">
      <c r="H35" s="12">
        <v>329900</v>
      </c>
      <c r="I35" s="12">
        <v>394444</v>
      </c>
      <c r="J35" s="12">
        <v>109900</v>
      </c>
      <c r="L35" t="s">
        <v>1144</v>
      </c>
    </row>
    <row r="36" spans="8:17" ht="14" thickBot="1" x14ac:dyDescent="0.2">
      <c r="H36" s="12">
        <v>329900</v>
      </c>
      <c r="I36" s="12">
        <v>395000</v>
      </c>
      <c r="J36" s="12">
        <v>109900</v>
      </c>
      <c r="K36">
        <f>COUNT(J4:J149)</f>
        <v>146</v>
      </c>
      <c r="L36" t="s">
        <v>1122</v>
      </c>
      <c r="M36" t="s">
        <v>1123</v>
      </c>
    </row>
    <row r="37" spans="8:17" x14ac:dyDescent="0.15">
      <c r="H37" s="12">
        <v>329900</v>
      </c>
      <c r="I37" s="12">
        <v>399000</v>
      </c>
      <c r="J37" s="12">
        <v>109900</v>
      </c>
      <c r="L37">
        <f>K36^(1/2)</f>
        <v>12.083045973594572</v>
      </c>
      <c r="M37">
        <f>(J149-J4)/13</f>
        <v>27769.23076923077</v>
      </c>
      <c r="N37" s="13">
        <f>J4</f>
        <v>38900</v>
      </c>
      <c r="P37" s="17" t="s">
        <v>1124</v>
      </c>
      <c r="Q37" s="17" t="s">
        <v>1126</v>
      </c>
    </row>
    <row r="38" spans="8:17" x14ac:dyDescent="0.15">
      <c r="H38" s="12">
        <v>334900</v>
      </c>
      <c r="I38" s="12">
        <v>399900</v>
      </c>
      <c r="J38" s="12">
        <v>109900</v>
      </c>
      <c r="L38">
        <f>13</f>
        <v>13</v>
      </c>
      <c r="M38" s="13">
        <v>27769.230769999998</v>
      </c>
      <c r="N38">
        <f>N37+M38</f>
        <v>66669.230769999995</v>
      </c>
      <c r="P38" s="14">
        <v>38900</v>
      </c>
      <c r="Q38" s="15">
        <v>1</v>
      </c>
    </row>
    <row r="39" spans="8:17" x14ac:dyDescent="0.15">
      <c r="H39" s="12">
        <v>337900</v>
      </c>
      <c r="I39" s="12">
        <v>400000</v>
      </c>
      <c r="J39" s="12">
        <v>110000</v>
      </c>
      <c r="M39" s="13">
        <v>27769.230769999998</v>
      </c>
      <c r="N39">
        <f t="shared" ref="N39:N49" si="2">N38+M39</f>
        <v>94438.461539999989</v>
      </c>
      <c r="P39" s="14">
        <v>66669.230769999995</v>
      </c>
      <c r="Q39" s="15">
        <v>6</v>
      </c>
    </row>
    <row r="40" spans="8:17" x14ac:dyDescent="0.15">
      <c r="H40" s="12">
        <v>339000</v>
      </c>
      <c r="I40" s="12">
        <v>409500</v>
      </c>
      <c r="J40" s="12">
        <v>112500</v>
      </c>
      <c r="M40" s="13">
        <v>27769.230769999998</v>
      </c>
      <c r="N40">
        <f t="shared" si="2"/>
        <v>122207.69230999998</v>
      </c>
      <c r="P40" s="14">
        <v>94438.461539999989</v>
      </c>
      <c r="Q40" s="15">
        <v>10</v>
      </c>
    </row>
    <row r="41" spans="8:17" x14ac:dyDescent="0.15">
      <c r="H41" s="12">
        <v>339900</v>
      </c>
      <c r="I41" s="12">
        <v>409900</v>
      </c>
      <c r="J41" s="12">
        <v>113000</v>
      </c>
      <c r="M41" s="13">
        <v>27769.230769999998</v>
      </c>
      <c r="N41">
        <f t="shared" si="2"/>
        <v>149976.92307999998</v>
      </c>
      <c r="P41" s="14">
        <v>122207.69230999998</v>
      </c>
      <c r="Q41" s="15">
        <v>33</v>
      </c>
    </row>
    <row r="42" spans="8:17" x14ac:dyDescent="0.15">
      <c r="H42" s="12">
        <v>342500</v>
      </c>
      <c r="I42" s="12">
        <v>419000</v>
      </c>
      <c r="J42" s="12">
        <v>114900</v>
      </c>
      <c r="M42" s="13">
        <v>27769.230769999998</v>
      </c>
      <c r="N42">
        <f t="shared" si="2"/>
        <v>177746.15384999997</v>
      </c>
      <c r="P42" s="14">
        <v>149976.92307999998</v>
      </c>
      <c r="Q42" s="15">
        <v>53</v>
      </c>
    </row>
    <row r="43" spans="8:17" x14ac:dyDescent="0.15">
      <c r="H43" s="12">
        <v>345000</v>
      </c>
      <c r="I43" s="12">
        <v>425000</v>
      </c>
      <c r="J43" s="12">
        <v>114900</v>
      </c>
      <c r="M43" s="13">
        <v>27769.230769999998</v>
      </c>
      <c r="N43">
        <f t="shared" si="2"/>
        <v>205515.38461999997</v>
      </c>
      <c r="P43" s="14">
        <v>177746.15384999997</v>
      </c>
      <c r="Q43" s="15">
        <v>15</v>
      </c>
    </row>
    <row r="44" spans="8:17" x14ac:dyDescent="0.15">
      <c r="H44" s="12">
        <v>345900</v>
      </c>
      <c r="I44" s="12">
        <v>425000</v>
      </c>
      <c r="J44" s="12">
        <v>114900</v>
      </c>
      <c r="M44" s="13">
        <v>27769.230769999998</v>
      </c>
      <c r="N44">
        <f t="shared" si="2"/>
        <v>233284.61538999996</v>
      </c>
      <c r="P44" s="14">
        <v>205515.38461999997</v>
      </c>
      <c r="Q44" s="15">
        <v>7</v>
      </c>
    </row>
    <row r="45" spans="8:17" x14ac:dyDescent="0.15">
      <c r="H45" s="12">
        <v>348000</v>
      </c>
      <c r="I45" s="12">
        <v>425000</v>
      </c>
      <c r="J45" s="12">
        <v>114900</v>
      </c>
      <c r="M45" s="13">
        <v>27769.230769999998</v>
      </c>
      <c r="N45">
        <f t="shared" si="2"/>
        <v>261053.84615999996</v>
      </c>
      <c r="P45" s="14">
        <v>233284.61538999996</v>
      </c>
      <c r="Q45" s="15">
        <v>8</v>
      </c>
    </row>
    <row r="46" spans="8:17" x14ac:dyDescent="0.15">
      <c r="H46" s="12">
        <v>349500</v>
      </c>
      <c r="I46" s="12">
        <v>429900</v>
      </c>
      <c r="J46" s="12">
        <v>115000</v>
      </c>
      <c r="M46" s="13">
        <v>27769.230769999998</v>
      </c>
      <c r="N46">
        <f t="shared" si="2"/>
        <v>288823.07692999998</v>
      </c>
      <c r="P46" s="14">
        <v>261053.84615999996</v>
      </c>
      <c r="Q46" s="15">
        <v>4</v>
      </c>
    </row>
    <row r="47" spans="8:17" x14ac:dyDescent="0.15">
      <c r="H47" s="12">
        <v>349900</v>
      </c>
      <c r="I47" s="12">
        <v>434900</v>
      </c>
      <c r="J47" s="12">
        <v>116900</v>
      </c>
      <c r="M47" s="13">
        <v>27769.230769999998</v>
      </c>
      <c r="N47">
        <f t="shared" si="2"/>
        <v>316592.3077</v>
      </c>
      <c r="P47" s="14">
        <v>288823.07692999998</v>
      </c>
      <c r="Q47" s="15">
        <v>5</v>
      </c>
    </row>
    <row r="48" spans="8:17" x14ac:dyDescent="0.15">
      <c r="H48" s="12">
        <v>350000</v>
      </c>
      <c r="I48" s="12">
        <v>439900</v>
      </c>
      <c r="J48" s="12">
        <v>118000</v>
      </c>
      <c r="M48" s="13">
        <v>27769.230769999998</v>
      </c>
      <c r="N48">
        <f t="shared" si="2"/>
        <v>344361.53847000003</v>
      </c>
      <c r="P48" s="14">
        <v>316592.3077</v>
      </c>
      <c r="Q48" s="15">
        <v>1</v>
      </c>
    </row>
    <row r="49" spans="8:26" x14ac:dyDescent="0.15">
      <c r="H49" s="12">
        <v>354900</v>
      </c>
      <c r="I49" s="12">
        <v>444900</v>
      </c>
      <c r="J49" s="12">
        <v>119500</v>
      </c>
      <c r="M49" s="13">
        <v>27769.230769999998</v>
      </c>
      <c r="N49">
        <f t="shared" si="2"/>
        <v>372130.76924000005</v>
      </c>
      <c r="P49" s="14">
        <v>344361.53847000003</v>
      </c>
      <c r="Q49" s="15">
        <v>1</v>
      </c>
    </row>
    <row r="50" spans="8:26" x14ac:dyDescent="0.15">
      <c r="H50" s="12">
        <v>359900</v>
      </c>
      <c r="I50" s="12">
        <v>449000</v>
      </c>
      <c r="J50" s="12">
        <v>119900</v>
      </c>
      <c r="P50" s="14">
        <v>372130.76924000005</v>
      </c>
      <c r="Q50" s="15">
        <v>0</v>
      </c>
    </row>
    <row r="51" spans="8:26" ht="14" thickBot="1" x14ac:dyDescent="0.2">
      <c r="H51" s="12">
        <v>359900</v>
      </c>
      <c r="I51" s="12">
        <v>450000</v>
      </c>
      <c r="J51" s="12">
        <v>119900</v>
      </c>
      <c r="P51" s="16" t="s">
        <v>1125</v>
      </c>
      <c r="Q51" s="16">
        <v>2</v>
      </c>
    </row>
    <row r="52" spans="8:26" x14ac:dyDescent="0.15">
      <c r="H52" s="12">
        <v>359900</v>
      </c>
      <c r="I52" s="12">
        <v>459000</v>
      </c>
      <c r="J52" s="12">
        <v>120000</v>
      </c>
    </row>
    <row r="53" spans="8:26" x14ac:dyDescent="0.15">
      <c r="H53" s="12">
        <v>369900</v>
      </c>
      <c r="I53" s="12">
        <v>459000</v>
      </c>
      <c r="J53" s="12">
        <v>121900</v>
      </c>
      <c r="M53" s="53" t="s">
        <v>1289</v>
      </c>
      <c r="N53" s="53"/>
      <c r="O53" s="53"/>
      <c r="P53" s="53"/>
      <c r="Q53" s="53"/>
      <c r="R53" s="53"/>
      <c r="S53" s="53"/>
      <c r="T53" s="53"/>
      <c r="U53" s="53"/>
      <c r="V53" s="53"/>
      <c r="W53" s="53"/>
      <c r="X53" s="53"/>
      <c r="Y53" s="53"/>
      <c r="Z53" s="53"/>
    </row>
    <row r="54" spans="8:26" x14ac:dyDescent="0.15">
      <c r="H54" s="12">
        <v>369900</v>
      </c>
      <c r="I54" s="12">
        <v>469500</v>
      </c>
      <c r="J54" s="12">
        <v>123900</v>
      </c>
    </row>
    <row r="55" spans="8:26" x14ac:dyDescent="0.15">
      <c r="H55" s="12">
        <v>369900</v>
      </c>
      <c r="I55" s="12">
        <v>472000</v>
      </c>
      <c r="J55" s="12">
        <v>124900</v>
      </c>
      <c r="M55" s="13">
        <v>80710</v>
      </c>
      <c r="N55" s="13">
        <v>147916.5833</v>
      </c>
      <c r="O55" s="13">
        <v>27769.230769999998</v>
      </c>
    </row>
    <row r="56" spans="8:26" x14ac:dyDescent="0.15">
      <c r="H56" s="12">
        <v>370000</v>
      </c>
      <c r="I56" s="12">
        <v>474800</v>
      </c>
      <c r="J56" s="12">
        <v>124900</v>
      </c>
      <c r="M56" t="s">
        <v>1158</v>
      </c>
      <c r="N56">
        <f>AVERAGE(M55:O55)</f>
        <v>85465.271356666664</v>
      </c>
      <c r="U56" s="50"/>
      <c r="V56" s="50"/>
      <c r="W56" s="50"/>
      <c r="X56" s="50"/>
      <c r="Y56" s="50"/>
      <c r="Z56" s="50"/>
    </row>
    <row r="57" spans="8:26" ht="14" thickBot="1" x14ac:dyDescent="0.2">
      <c r="H57" s="12">
        <v>374900</v>
      </c>
      <c r="I57" s="12">
        <v>474900</v>
      </c>
      <c r="J57" s="12">
        <v>124900</v>
      </c>
    </row>
    <row r="58" spans="8:26" x14ac:dyDescent="0.15">
      <c r="H58" s="12">
        <v>375000</v>
      </c>
      <c r="I58" s="12">
        <v>475000</v>
      </c>
      <c r="J58" s="12">
        <v>124900</v>
      </c>
      <c r="M58" t="s">
        <v>1159</v>
      </c>
      <c r="N58">
        <v>1</v>
      </c>
      <c r="O58">
        <v>2</v>
      </c>
      <c r="P58">
        <v>3</v>
      </c>
      <c r="R58" s="17" t="s">
        <v>1124</v>
      </c>
      <c r="S58" s="17" t="s">
        <v>1126</v>
      </c>
    </row>
    <row r="59" spans="8:26" x14ac:dyDescent="0.15">
      <c r="H59" s="12">
        <v>375000</v>
      </c>
      <c r="I59" s="12">
        <v>475000</v>
      </c>
      <c r="J59" s="12">
        <v>124900</v>
      </c>
      <c r="M59" s="13">
        <v>85465.271359999999</v>
      </c>
      <c r="N59" s="13">
        <f>H4</f>
        <v>189900</v>
      </c>
      <c r="O59" s="13">
        <f>I4</f>
        <v>225000</v>
      </c>
      <c r="P59" s="13">
        <f>J4</f>
        <v>38900</v>
      </c>
      <c r="R59" s="14">
        <v>189900</v>
      </c>
      <c r="S59" s="15">
        <v>1</v>
      </c>
    </row>
    <row r="60" spans="8:26" x14ac:dyDescent="0.15">
      <c r="H60" s="12">
        <v>379000</v>
      </c>
      <c r="I60" s="12">
        <v>475000</v>
      </c>
      <c r="J60" s="12">
        <v>124900</v>
      </c>
      <c r="M60" s="13">
        <v>85465.271359999999</v>
      </c>
      <c r="N60">
        <f>N59+M60</f>
        <v>275365.27136000001</v>
      </c>
      <c r="O60">
        <f>O59+M60</f>
        <v>310465.27136000001</v>
      </c>
      <c r="P60">
        <f>P59+M60</f>
        <v>124365.27136</v>
      </c>
      <c r="R60" s="14">
        <v>275365.27136000001</v>
      </c>
      <c r="S60" s="15">
        <v>24</v>
      </c>
    </row>
    <row r="61" spans="8:26" x14ac:dyDescent="0.15">
      <c r="H61" s="12">
        <v>389900</v>
      </c>
      <c r="I61" s="12">
        <v>479900</v>
      </c>
      <c r="J61" s="12">
        <v>125000</v>
      </c>
      <c r="M61" s="13">
        <v>85465.271359999999</v>
      </c>
      <c r="N61">
        <f t="shared" ref="N61:N68" si="3">N60+M61</f>
        <v>360830.54272000003</v>
      </c>
      <c r="O61">
        <f t="shared" ref="O61:O70" si="4">O60+M61</f>
        <v>395930.54272000003</v>
      </c>
      <c r="P61">
        <f t="shared" ref="P61:P71" si="5">P60+M61</f>
        <v>209830.54272</v>
      </c>
      <c r="R61" s="14">
        <v>360830.54272000003</v>
      </c>
      <c r="S61" s="15">
        <v>24</v>
      </c>
    </row>
    <row r="62" spans="8:26" x14ac:dyDescent="0.15">
      <c r="H62" s="12">
        <v>389900</v>
      </c>
      <c r="I62" s="12">
        <v>479900</v>
      </c>
      <c r="J62" s="12">
        <v>125000</v>
      </c>
      <c r="M62" s="13">
        <v>85465.271359999999</v>
      </c>
      <c r="N62">
        <f t="shared" si="3"/>
        <v>446295.81408000004</v>
      </c>
      <c r="O62">
        <f t="shared" si="4"/>
        <v>481395.81408000004</v>
      </c>
      <c r="P62">
        <f t="shared" si="5"/>
        <v>295295.81407999998</v>
      </c>
      <c r="R62" s="14">
        <v>446295.81408000004</v>
      </c>
      <c r="S62" s="15">
        <v>21</v>
      </c>
    </row>
    <row r="63" spans="8:26" x14ac:dyDescent="0.15">
      <c r="H63" s="12">
        <v>394800</v>
      </c>
      <c r="I63" s="12">
        <v>487000</v>
      </c>
      <c r="J63" s="12">
        <v>126500</v>
      </c>
      <c r="M63" s="13">
        <v>85465.271359999999</v>
      </c>
      <c r="N63">
        <f t="shared" si="3"/>
        <v>531761.08544000005</v>
      </c>
      <c r="O63">
        <f t="shared" si="4"/>
        <v>566861.08544000005</v>
      </c>
      <c r="P63">
        <f t="shared" si="5"/>
        <v>380761.08544</v>
      </c>
      <c r="R63" s="14">
        <v>531761.08544000005</v>
      </c>
      <c r="S63" s="15">
        <v>10</v>
      </c>
    </row>
    <row r="64" spans="8:26" x14ac:dyDescent="0.15">
      <c r="H64" s="12">
        <v>398500</v>
      </c>
      <c r="I64" s="12">
        <v>510000</v>
      </c>
      <c r="J64" s="12">
        <v>127900</v>
      </c>
      <c r="M64" s="13">
        <v>85465.271359999999</v>
      </c>
      <c r="N64">
        <f t="shared" si="3"/>
        <v>617226.35680000007</v>
      </c>
      <c r="O64">
        <f t="shared" si="4"/>
        <v>652326.35680000007</v>
      </c>
      <c r="P64">
        <f t="shared" si="5"/>
        <v>466226.35680000001</v>
      </c>
      <c r="R64" s="14">
        <v>617226.35680000007</v>
      </c>
      <c r="S64" s="15">
        <v>5</v>
      </c>
    </row>
    <row r="65" spans="8:26" x14ac:dyDescent="0.15">
      <c r="H65" s="12">
        <v>399500</v>
      </c>
      <c r="I65" s="12">
        <v>510000</v>
      </c>
      <c r="J65" s="12">
        <v>129500</v>
      </c>
      <c r="M65" s="13">
        <v>85465.271359999999</v>
      </c>
      <c r="N65">
        <f t="shared" si="3"/>
        <v>702691.62816000008</v>
      </c>
      <c r="O65">
        <f t="shared" si="4"/>
        <v>737791.62816000008</v>
      </c>
      <c r="P65">
        <f t="shared" si="5"/>
        <v>551691.62815999996</v>
      </c>
      <c r="R65" s="14">
        <v>702691.62816000008</v>
      </c>
      <c r="S65" s="15">
        <v>3</v>
      </c>
    </row>
    <row r="66" spans="8:26" x14ac:dyDescent="0.15">
      <c r="H66" s="12">
        <v>405000</v>
      </c>
      <c r="I66" s="12">
        <v>518000</v>
      </c>
      <c r="J66" s="12">
        <v>129900</v>
      </c>
      <c r="M66" s="13">
        <v>85465.271359999999</v>
      </c>
      <c r="N66">
        <f t="shared" si="3"/>
        <v>788156.89952000009</v>
      </c>
      <c r="O66">
        <f t="shared" si="4"/>
        <v>823256.89952000009</v>
      </c>
      <c r="P66">
        <f t="shared" si="5"/>
        <v>637156.89951999998</v>
      </c>
      <c r="R66" s="14">
        <v>788156.89952000009</v>
      </c>
      <c r="S66" s="15">
        <v>1</v>
      </c>
    </row>
    <row r="67" spans="8:26" x14ac:dyDescent="0.15">
      <c r="H67" s="12">
        <v>410000</v>
      </c>
      <c r="I67" s="12">
        <v>519900</v>
      </c>
      <c r="J67" s="12">
        <v>129900</v>
      </c>
      <c r="M67" s="13">
        <v>85465.271359999999</v>
      </c>
      <c r="N67">
        <f t="shared" si="3"/>
        <v>873622.17088000011</v>
      </c>
      <c r="O67">
        <f t="shared" si="4"/>
        <v>908722.17088000011</v>
      </c>
      <c r="P67">
        <f t="shared" si="5"/>
        <v>722622.17087999999</v>
      </c>
      <c r="R67" s="14">
        <v>873622.17088000011</v>
      </c>
      <c r="S67" s="15">
        <v>2</v>
      </c>
    </row>
    <row r="68" spans="8:26" x14ac:dyDescent="0.15">
      <c r="H68" s="12">
        <v>415000</v>
      </c>
      <c r="I68" s="12">
        <v>520000</v>
      </c>
      <c r="J68" s="12">
        <v>129900</v>
      </c>
      <c r="L68" s="13">
        <v>1</v>
      </c>
      <c r="M68" s="13">
        <v>85465.271359999999</v>
      </c>
      <c r="N68">
        <f t="shared" si="3"/>
        <v>959087.44224000012</v>
      </c>
      <c r="O68">
        <f t="shared" si="4"/>
        <v>994187.44224000012</v>
      </c>
      <c r="P68">
        <f t="shared" si="5"/>
        <v>808087.44224</v>
      </c>
      <c r="R68" s="14">
        <v>959087.44224000012</v>
      </c>
      <c r="S68" s="15">
        <v>2</v>
      </c>
    </row>
    <row r="69" spans="8:26" ht="14" thickBot="1" x14ac:dyDescent="0.2">
      <c r="H69" s="12">
        <v>419000</v>
      </c>
      <c r="I69" s="12">
        <v>520000</v>
      </c>
      <c r="J69" s="12">
        <v>129900</v>
      </c>
      <c r="L69" s="13"/>
      <c r="M69" s="13">
        <v>85465.271359999999</v>
      </c>
      <c r="O69">
        <f t="shared" si="4"/>
        <v>1079652.7136000001</v>
      </c>
      <c r="P69">
        <f t="shared" si="5"/>
        <v>893552.71360000002</v>
      </c>
      <c r="R69" s="16" t="s">
        <v>1125</v>
      </c>
      <c r="S69" s="16">
        <v>1</v>
      </c>
    </row>
    <row r="70" spans="8:26" x14ac:dyDescent="0.15">
      <c r="H70" s="12">
        <v>419500</v>
      </c>
      <c r="I70" s="12">
        <v>524900</v>
      </c>
      <c r="J70" s="12">
        <v>129900</v>
      </c>
      <c r="L70" s="13">
        <v>2</v>
      </c>
      <c r="M70" s="13">
        <v>85465.271359999999</v>
      </c>
      <c r="O70">
        <f t="shared" si="4"/>
        <v>1165117.98496</v>
      </c>
      <c r="P70">
        <f t="shared" si="5"/>
        <v>979017.98496000003</v>
      </c>
      <c r="U70" s="50"/>
      <c r="V70" s="50"/>
      <c r="W70" s="50"/>
      <c r="X70" s="50"/>
      <c r="Y70" s="50"/>
      <c r="Z70" s="50"/>
    </row>
    <row r="71" spans="8:26" ht="14" thickBot="1" x14ac:dyDescent="0.2">
      <c r="H71" s="12">
        <v>424900</v>
      </c>
      <c r="I71" s="12">
        <v>529000</v>
      </c>
      <c r="J71" s="12">
        <v>129900</v>
      </c>
      <c r="L71" s="13">
        <v>3</v>
      </c>
      <c r="M71" s="13">
        <v>85465.271359999999</v>
      </c>
      <c r="P71">
        <f t="shared" si="5"/>
        <v>1064483.2563199999</v>
      </c>
    </row>
    <row r="72" spans="8:26" x14ac:dyDescent="0.15">
      <c r="H72" s="12">
        <v>425000</v>
      </c>
      <c r="I72" s="12">
        <v>529900</v>
      </c>
      <c r="J72" s="12">
        <v>129900</v>
      </c>
      <c r="M72" s="13"/>
      <c r="R72" s="17" t="s">
        <v>1124</v>
      </c>
      <c r="S72" s="17" t="s">
        <v>1126</v>
      </c>
    </row>
    <row r="73" spans="8:26" x14ac:dyDescent="0.15">
      <c r="H73" s="12">
        <v>440000</v>
      </c>
      <c r="I73" s="12">
        <v>537900</v>
      </c>
      <c r="J73" s="12">
        <v>130000</v>
      </c>
      <c r="M73" s="13"/>
      <c r="R73" s="14">
        <v>225000</v>
      </c>
      <c r="S73" s="15">
        <v>1</v>
      </c>
    </row>
    <row r="74" spans="8:26" x14ac:dyDescent="0.15">
      <c r="H74" s="12">
        <v>449990</v>
      </c>
      <c r="I74" s="12">
        <v>549900</v>
      </c>
      <c r="J74" s="12">
        <v>130000</v>
      </c>
      <c r="M74" s="13"/>
      <c r="R74" s="14">
        <v>310465.27136000001</v>
      </c>
      <c r="S74" s="15">
        <v>10</v>
      </c>
    </row>
    <row r="75" spans="8:26" x14ac:dyDescent="0.15">
      <c r="H75" s="12">
        <v>464535</v>
      </c>
      <c r="I75" s="12">
        <v>552900</v>
      </c>
      <c r="J75" s="12">
        <v>131000</v>
      </c>
      <c r="M75" s="13"/>
      <c r="R75" s="14">
        <v>395930.54272000003</v>
      </c>
      <c r="S75" s="15">
        <v>22</v>
      </c>
    </row>
    <row r="76" spans="8:26" x14ac:dyDescent="0.15">
      <c r="H76" s="12">
        <v>469000</v>
      </c>
      <c r="I76" s="12">
        <v>560000</v>
      </c>
      <c r="J76" s="12">
        <v>132500</v>
      </c>
      <c r="M76" s="13"/>
      <c r="R76" s="14">
        <v>481395.81408000004</v>
      </c>
      <c r="S76" s="15">
        <v>26</v>
      </c>
    </row>
    <row r="77" spans="8:26" x14ac:dyDescent="0.15">
      <c r="H77" s="12">
        <v>469990</v>
      </c>
      <c r="I77" s="12">
        <v>570000</v>
      </c>
      <c r="J77" s="12">
        <v>132900</v>
      </c>
      <c r="M77" s="13"/>
      <c r="R77" s="14">
        <v>566861.08544000005</v>
      </c>
      <c r="S77" s="15">
        <v>14</v>
      </c>
    </row>
    <row r="78" spans="8:26" x14ac:dyDescent="0.15">
      <c r="H78" s="12">
        <v>487900</v>
      </c>
      <c r="I78" s="12">
        <v>575000</v>
      </c>
      <c r="J78" s="12">
        <v>134500</v>
      </c>
      <c r="M78" s="13"/>
      <c r="R78" s="14">
        <v>652326.35680000007</v>
      </c>
      <c r="S78" s="15">
        <v>19</v>
      </c>
    </row>
    <row r="79" spans="8:26" x14ac:dyDescent="0.15">
      <c r="H79" s="12">
        <v>499900</v>
      </c>
      <c r="I79" s="12">
        <v>575000</v>
      </c>
      <c r="J79" s="12">
        <v>134900</v>
      </c>
      <c r="R79" s="14">
        <v>737791.62816000008</v>
      </c>
      <c r="S79" s="15">
        <v>6</v>
      </c>
    </row>
    <row r="80" spans="8:26" x14ac:dyDescent="0.15">
      <c r="H80" s="12">
        <v>499990</v>
      </c>
      <c r="I80" s="12">
        <v>575000</v>
      </c>
      <c r="J80" s="12">
        <v>134900</v>
      </c>
      <c r="R80" s="14">
        <v>823256.89952000009</v>
      </c>
      <c r="S80" s="15">
        <v>13</v>
      </c>
    </row>
    <row r="81" spans="8:26" x14ac:dyDescent="0.15">
      <c r="H81" s="12">
        <v>519900</v>
      </c>
      <c r="I81" s="12">
        <v>579000</v>
      </c>
      <c r="J81" s="12">
        <v>134900</v>
      </c>
      <c r="R81" s="14">
        <v>908722.17088000011</v>
      </c>
      <c r="S81" s="15">
        <v>5</v>
      </c>
    </row>
    <row r="82" spans="8:26" x14ac:dyDescent="0.15">
      <c r="H82" s="12">
        <v>519990</v>
      </c>
      <c r="I82" s="12">
        <v>579900</v>
      </c>
      <c r="J82" s="12">
        <v>135000</v>
      </c>
      <c r="R82" s="14">
        <v>994187.44224000012</v>
      </c>
      <c r="S82" s="15">
        <v>2</v>
      </c>
    </row>
    <row r="83" spans="8:26" x14ac:dyDescent="0.15">
      <c r="H83" s="12">
        <v>529900</v>
      </c>
      <c r="I83" s="12">
        <v>579900</v>
      </c>
      <c r="J83" s="12">
        <v>135000</v>
      </c>
      <c r="R83" s="14">
        <v>1079652.7136000001</v>
      </c>
      <c r="S83" s="15">
        <v>3</v>
      </c>
    </row>
    <row r="84" spans="8:26" x14ac:dyDescent="0.15">
      <c r="H84" s="12">
        <v>534990</v>
      </c>
      <c r="I84" s="12">
        <v>587000</v>
      </c>
      <c r="J84" s="12">
        <v>136900</v>
      </c>
      <c r="R84" s="14">
        <v>1165117.98496</v>
      </c>
      <c r="S84" s="15">
        <v>1</v>
      </c>
    </row>
    <row r="85" spans="8:26" ht="14" thickBot="1" x14ac:dyDescent="0.2">
      <c r="H85" s="12">
        <v>539885</v>
      </c>
      <c r="I85" s="12">
        <v>594900</v>
      </c>
      <c r="J85" s="12">
        <v>139000</v>
      </c>
      <c r="R85" s="16" t="s">
        <v>1125</v>
      </c>
      <c r="S85" s="16">
        <v>9</v>
      </c>
    </row>
    <row r="86" spans="8:26" x14ac:dyDescent="0.15">
      <c r="H86" s="12">
        <v>549900</v>
      </c>
      <c r="I86" s="12">
        <v>599000</v>
      </c>
      <c r="J86" s="12">
        <v>139700</v>
      </c>
      <c r="U86" s="50"/>
      <c r="V86" s="50"/>
      <c r="W86" s="50"/>
      <c r="X86" s="50"/>
      <c r="Y86" s="50"/>
      <c r="Z86" s="50"/>
    </row>
    <row r="87" spans="8:26" ht="14" thickBot="1" x14ac:dyDescent="0.2">
      <c r="H87" s="12">
        <v>589000</v>
      </c>
      <c r="I87" s="12">
        <v>599000</v>
      </c>
      <c r="J87" s="12">
        <v>139900</v>
      </c>
    </row>
    <row r="88" spans="8:26" x14ac:dyDescent="0.15">
      <c r="H88" s="12">
        <v>609990</v>
      </c>
      <c r="I88" s="12">
        <v>599900</v>
      </c>
      <c r="J88" s="12">
        <v>139900</v>
      </c>
      <c r="R88" s="17" t="s">
        <v>1124</v>
      </c>
      <c r="S88" s="17" t="s">
        <v>1126</v>
      </c>
    </row>
    <row r="89" spans="8:26" x14ac:dyDescent="0.15">
      <c r="H89" s="12">
        <v>635000</v>
      </c>
      <c r="I89" s="12">
        <v>599900</v>
      </c>
      <c r="J89" s="12">
        <v>139900</v>
      </c>
      <c r="R89" s="14">
        <v>38900</v>
      </c>
      <c r="S89" s="15">
        <v>1</v>
      </c>
    </row>
    <row r="90" spans="8:26" x14ac:dyDescent="0.15">
      <c r="H90" s="12">
        <v>639900</v>
      </c>
      <c r="I90" s="12">
        <v>609000</v>
      </c>
      <c r="J90" s="12">
        <v>139900</v>
      </c>
      <c r="R90" s="14">
        <v>124365.27136</v>
      </c>
      <c r="S90" s="15">
        <v>50</v>
      </c>
    </row>
    <row r="91" spans="8:26" x14ac:dyDescent="0.15">
      <c r="H91" s="12">
        <v>695900</v>
      </c>
      <c r="I91" s="12">
        <v>625000</v>
      </c>
      <c r="J91" s="12">
        <v>139999</v>
      </c>
      <c r="R91" s="14">
        <v>209830.54272</v>
      </c>
      <c r="S91" s="15">
        <v>74</v>
      </c>
    </row>
    <row r="92" spans="8:26" x14ac:dyDescent="0.15">
      <c r="H92" s="12">
        <v>719174</v>
      </c>
      <c r="I92" s="12">
        <v>634900</v>
      </c>
      <c r="J92" s="12">
        <v>142000</v>
      </c>
      <c r="R92" s="14">
        <v>295295.81407999998</v>
      </c>
      <c r="S92" s="15">
        <v>17</v>
      </c>
    </row>
    <row r="93" spans="8:26" x14ac:dyDescent="0.15">
      <c r="H93" s="12">
        <v>795000</v>
      </c>
      <c r="I93" s="12">
        <v>634990</v>
      </c>
      <c r="J93" s="12">
        <v>142000</v>
      </c>
      <c r="R93" s="14">
        <v>380761.08544</v>
      </c>
      <c r="S93" s="15">
        <v>3</v>
      </c>
    </row>
    <row r="94" spans="8:26" x14ac:dyDescent="0.15">
      <c r="H94" s="12">
        <v>845000</v>
      </c>
      <c r="I94" s="12">
        <v>649900</v>
      </c>
      <c r="J94" s="12">
        <v>142500</v>
      </c>
      <c r="R94" s="14">
        <v>466226.35680000001</v>
      </c>
      <c r="S94" s="15">
        <v>1</v>
      </c>
    </row>
    <row r="95" spans="8:26" x14ac:dyDescent="0.15">
      <c r="H95" s="12">
        <v>875000</v>
      </c>
      <c r="I95" s="12">
        <v>649990</v>
      </c>
      <c r="J95" s="12">
        <v>143900</v>
      </c>
      <c r="R95" s="14">
        <v>551691.62815999996</v>
      </c>
      <c r="S95" s="15">
        <v>0</v>
      </c>
    </row>
    <row r="96" spans="8:26" x14ac:dyDescent="0.15">
      <c r="H96" s="12">
        <v>954000</v>
      </c>
      <c r="I96" s="12">
        <v>659990</v>
      </c>
      <c r="J96" s="12">
        <v>144900</v>
      </c>
      <c r="R96" s="14">
        <v>637156.89951999998</v>
      </c>
      <c r="S96" s="15">
        <v>0</v>
      </c>
    </row>
    <row r="97" spans="8:19" x14ac:dyDescent="0.15">
      <c r="H97" s="12">
        <v>997000</v>
      </c>
      <c r="I97" s="12">
        <v>669000</v>
      </c>
      <c r="J97" s="12">
        <v>144900</v>
      </c>
      <c r="R97" s="14">
        <v>722622.17087999999</v>
      </c>
      <c r="S97" s="15">
        <v>0</v>
      </c>
    </row>
    <row r="98" spans="8:19" x14ac:dyDescent="0.15">
      <c r="H98" s="12"/>
      <c r="I98" s="12">
        <v>679900</v>
      </c>
      <c r="J98" s="12">
        <v>144900</v>
      </c>
      <c r="R98" s="14">
        <v>808087.44224</v>
      </c>
      <c r="S98" s="15">
        <v>0</v>
      </c>
    </row>
    <row r="99" spans="8:19" x14ac:dyDescent="0.15">
      <c r="H99" s="12"/>
      <c r="I99" s="12">
        <v>679990</v>
      </c>
      <c r="J99" s="12">
        <v>144900</v>
      </c>
      <c r="R99" s="14">
        <v>893552.71360000002</v>
      </c>
      <c r="S99" s="15">
        <v>0</v>
      </c>
    </row>
    <row r="100" spans="8:19" x14ac:dyDescent="0.15">
      <c r="H100" s="12"/>
      <c r="I100" s="12">
        <v>694990</v>
      </c>
      <c r="J100" s="12">
        <v>145000</v>
      </c>
      <c r="R100" s="14">
        <v>979017.98496000003</v>
      </c>
      <c r="S100" s="15">
        <v>0</v>
      </c>
    </row>
    <row r="101" spans="8:19" x14ac:dyDescent="0.15">
      <c r="H101" s="12"/>
      <c r="I101" s="12">
        <v>719500</v>
      </c>
      <c r="J101" s="12">
        <v>147900</v>
      </c>
      <c r="R101" s="14">
        <v>1064483.2563199999</v>
      </c>
      <c r="S101" s="15">
        <v>0</v>
      </c>
    </row>
    <row r="102" spans="8:19" ht="14" thickBot="1" x14ac:dyDescent="0.2">
      <c r="H102" s="12"/>
      <c r="I102" s="12">
        <v>738000</v>
      </c>
      <c r="J102" s="12">
        <v>148900</v>
      </c>
      <c r="R102" s="16" t="s">
        <v>1125</v>
      </c>
      <c r="S102" s="16">
        <v>0</v>
      </c>
    </row>
    <row r="103" spans="8:19" x14ac:dyDescent="0.15">
      <c r="H103" s="12"/>
      <c r="I103" s="12">
        <v>749900</v>
      </c>
      <c r="J103" s="12">
        <v>149475</v>
      </c>
    </row>
    <row r="104" spans="8:19" x14ac:dyDescent="0.15">
      <c r="H104" s="12"/>
      <c r="I104" s="12">
        <v>759900</v>
      </c>
      <c r="J104" s="12">
        <v>149900</v>
      </c>
    </row>
    <row r="105" spans="8:19" x14ac:dyDescent="0.15">
      <c r="H105" s="12"/>
      <c r="I105" s="12">
        <v>774500</v>
      </c>
      <c r="J105" s="12">
        <v>149900</v>
      </c>
    </row>
    <row r="106" spans="8:19" x14ac:dyDescent="0.15">
      <c r="H106" s="12"/>
      <c r="I106" s="12">
        <v>774900</v>
      </c>
      <c r="J106" s="12">
        <v>149900</v>
      </c>
    </row>
    <row r="107" spans="8:19" x14ac:dyDescent="0.15">
      <c r="H107" s="12"/>
      <c r="I107" s="12">
        <v>780000</v>
      </c>
      <c r="J107" s="12">
        <v>150000</v>
      </c>
    </row>
    <row r="108" spans="8:19" x14ac:dyDescent="0.15">
      <c r="H108" s="12"/>
      <c r="I108" s="12">
        <v>789000</v>
      </c>
      <c r="J108" s="12">
        <v>150000</v>
      </c>
    </row>
    <row r="109" spans="8:19" x14ac:dyDescent="0.15">
      <c r="H109" s="12"/>
      <c r="I109" s="12">
        <v>792000</v>
      </c>
      <c r="J109" s="12">
        <v>154900</v>
      </c>
    </row>
    <row r="110" spans="8:19" x14ac:dyDescent="0.15">
      <c r="H110" s="12"/>
      <c r="I110" s="12">
        <v>799000</v>
      </c>
      <c r="J110" s="12">
        <v>154900</v>
      </c>
    </row>
    <row r="111" spans="8:19" x14ac:dyDescent="0.15">
      <c r="H111" s="12"/>
      <c r="I111" s="12">
        <v>799000</v>
      </c>
      <c r="J111" s="12">
        <v>155000</v>
      </c>
    </row>
    <row r="112" spans="8:19" x14ac:dyDescent="0.15">
      <c r="H112" s="12"/>
      <c r="I112" s="12">
        <v>800000</v>
      </c>
      <c r="J112" s="12">
        <v>155000</v>
      </c>
    </row>
    <row r="113" spans="8:10" x14ac:dyDescent="0.15">
      <c r="H113" s="12"/>
      <c r="I113" s="12">
        <v>809990</v>
      </c>
      <c r="J113" s="12">
        <v>159900</v>
      </c>
    </row>
    <row r="114" spans="8:10" x14ac:dyDescent="0.15">
      <c r="H114" s="12"/>
      <c r="I114" s="12">
        <v>815000</v>
      </c>
      <c r="J114" s="12">
        <v>159900</v>
      </c>
    </row>
    <row r="115" spans="8:10" x14ac:dyDescent="0.15">
      <c r="H115" s="12"/>
      <c r="I115" s="12">
        <v>825000</v>
      </c>
      <c r="J115" s="12">
        <v>159900</v>
      </c>
    </row>
    <row r="116" spans="8:10" x14ac:dyDescent="0.15">
      <c r="H116" s="12"/>
      <c r="I116" s="12">
        <v>849000</v>
      </c>
      <c r="J116" s="12">
        <v>159900</v>
      </c>
    </row>
    <row r="117" spans="8:10" x14ac:dyDescent="0.15">
      <c r="H117" s="12"/>
      <c r="I117" s="12">
        <v>850000</v>
      </c>
      <c r="J117" s="12">
        <v>159900</v>
      </c>
    </row>
    <row r="118" spans="8:10" x14ac:dyDescent="0.15">
      <c r="H118" s="12"/>
      <c r="I118" s="12">
        <v>859900</v>
      </c>
      <c r="J118" s="12">
        <v>164900</v>
      </c>
    </row>
    <row r="119" spans="8:10" x14ac:dyDescent="0.15">
      <c r="H119" s="12"/>
      <c r="I119" s="12">
        <v>890000</v>
      </c>
      <c r="J119" s="12">
        <v>164900</v>
      </c>
    </row>
    <row r="120" spans="8:10" x14ac:dyDescent="0.15">
      <c r="H120" s="12"/>
      <c r="I120" s="12">
        <v>925000</v>
      </c>
      <c r="J120" s="12">
        <v>169900</v>
      </c>
    </row>
    <row r="121" spans="8:10" x14ac:dyDescent="0.15">
      <c r="H121" s="12"/>
      <c r="I121" s="12">
        <v>975000</v>
      </c>
      <c r="J121" s="12">
        <v>175000</v>
      </c>
    </row>
    <row r="122" spans="8:10" x14ac:dyDescent="0.15">
      <c r="H122" s="12"/>
      <c r="I122" s="12">
        <v>999000</v>
      </c>
      <c r="J122" s="12">
        <v>179900</v>
      </c>
    </row>
    <row r="123" spans="8:10" x14ac:dyDescent="0.15">
      <c r="H123" s="12"/>
      <c r="I123" s="12">
        <v>999990</v>
      </c>
      <c r="J123" s="12">
        <v>179900</v>
      </c>
    </row>
    <row r="124" spans="8:10" x14ac:dyDescent="0.15">
      <c r="H124" s="12"/>
      <c r="I124" s="12">
        <v>999999</v>
      </c>
      <c r="J124" s="12">
        <v>182000</v>
      </c>
    </row>
    <row r="125" spans="8:10" x14ac:dyDescent="0.15">
      <c r="H125" s="12"/>
      <c r="I125" s="12">
        <v>1149000</v>
      </c>
      <c r="J125" s="12">
        <v>189900</v>
      </c>
    </row>
    <row r="126" spans="8:10" x14ac:dyDescent="0.15">
      <c r="H126" s="12"/>
      <c r="I126" s="12">
        <v>1195000</v>
      </c>
      <c r="J126" s="12">
        <v>199900</v>
      </c>
    </row>
    <row r="127" spans="8:10" x14ac:dyDescent="0.15">
      <c r="H127" s="12"/>
      <c r="I127" s="12">
        <v>1249900</v>
      </c>
      <c r="J127" s="12">
        <v>200000</v>
      </c>
    </row>
    <row r="128" spans="8:10" x14ac:dyDescent="0.15">
      <c r="H128" s="12"/>
      <c r="I128" s="12">
        <v>1295000</v>
      </c>
      <c r="J128" s="12">
        <v>205000</v>
      </c>
    </row>
    <row r="129" spans="8:10" x14ac:dyDescent="0.15">
      <c r="H129" s="12"/>
      <c r="I129" s="12">
        <v>1450000</v>
      </c>
      <c r="J129" s="12">
        <v>214500</v>
      </c>
    </row>
    <row r="130" spans="8:10" x14ac:dyDescent="0.15">
      <c r="H130" s="12"/>
      <c r="I130" s="12">
        <v>1699000</v>
      </c>
      <c r="J130" s="12">
        <v>214900</v>
      </c>
    </row>
    <row r="131" spans="8:10" x14ac:dyDescent="0.15">
      <c r="H131" s="12"/>
      <c r="I131" s="12">
        <v>1700000</v>
      </c>
      <c r="J131" s="12">
        <v>215000</v>
      </c>
    </row>
    <row r="132" spans="8:10" x14ac:dyDescent="0.15">
      <c r="H132" s="12"/>
      <c r="I132" s="12">
        <v>1725000</v>
      </c>
      <c r="J132" s="12">
        <v>216900</v>
      </c>
    </row>
    <row r="133" spans="8:10" x14ac:dyDescent="0.15">
      <c r="H133" s="12"/>
      <c r="I133" s="12">
        <v>1999999</v>
      </c>
      <c r="J133" s="12">
        <v>219900</v>
      </c>
    </row>
    <row r="134" spans="8:10" x14ac:dyDescent="0.15">
      <c r="H134" s="12"/>
      <c r="I134" s="12">
        <v>1999999</v>
      </c>
      <c r="J134" s="12">
        <v>229900</v>
      </c>
    </row>
    <row r="135" spans="8:10" x14ac:dyDescent="0.15">
      <c r="H135" s="12"/>
      <c r="I135" s="12"/>
      <c r="J135" s="12">
        <v>229900</v>
      </c>
    </row>
    <row r="136" spans="8:10" x14ac:dyDescent="0.15">
      <c r="H136" s="12"/>
      <c r="I136" s="12"/>
      <c r="J136" s="12">
        <v>229900</v>
      </c>
    </row>
    <row r="137" spans="8:10" x14ac:dyDescent="0.15">
      <c r="H137" s="12"/>
      <c r="I137" s="12"/>
      <c r="J137" s="12">
        <v>234900</v>
      </c>
    </row>
    <row r="138" spans="8:10" x14ac:dyDescent="0.15">
      <c r="H138" s="12"/>
      <c r="I138" s="12"/>
      <c r="J138" s="12">
        <v>239000</v>
      </c>
    </row>
    <row r="139" spans="8:10" x14ac:dyDescent="0.15">
      <c r="H139" s="12"/>
      <c r="I139" s="12"/>
      <c r="J139" s="12">
        <v>240000</v>
      </c>
    </row>
    <row r="140" spans="8:10" x14ac:dyDescent="0.15">
      <c r="H140" s="12"/>
      <c r="I140" s="12"/>
      <c r="J140" s="12">
        <v>244900</v>
      </c>
    </row>
    <row r="141" spans="8:10" x14ac:dyDescent="0.15">
      <c r="H141" s="12"/>
      <c r="I141" s="12"/>
      <c r="J141" s="12">
        <v>265000</v>
      </c>
    </row>
    <row r="142" spans="8:10" x14ac:dyDescent="0.15">
      <c r="H142" s="12"/>
      <c r="I142" s="12"/>
      <c r="J142" s="12">
        <v>269900</v>
      </c>
    </row>
    <row r="143" spans="8:10" x14ac:dyDescent="0.15">
      <c r="H143" s="12"/>
      <c r="I143" s="12"/>
      <c r="J143" s="12">
        <v>275000</v>
      </c>
    </row>
    <row r="144" spans="8:10" x14ac:dyDescent="0.15">
      <c r="H144" s="12"/>
      <c r="I144" s="12"/>
      <c r="J144" s="12">
        <v>279000</v>
      </c>
    </row>
    <row r="145" spans="8:10" x14ac:dyDescent="0.15">
      <c r="H145" s="12"/>
      <c r="I145" s="12"/>
      <c r="J145" s="12">
        <v>279000</v>
      </c>
    </row>
    <row r="146" spans="8:10" x14ac:dyDescent="0.15">
      <c r="H146" s="12"/>
      <c r="I146" s="12"/>
      <c r="J146" s="12">
        <v>298900</v>
      </c>
    </row>
    <row r="147" spans="8:10" x14ac:dyDescent="0.15">
      <c r="H147" s="12"/>
      <c r="I147" s="12"/>
      <c r="J147" s="12">
        <v>319900</v>
      </c>
    </row>
    <row r="148" spans="8:10" x14ac:dyDescent="0.15">
      <c r="H148" s="12"/>
      <c r="I148" s="12"/>
      <c r="J148" s="12">
        <v>379900</v>
      </c>
    </row>
    <row r="149" spans="8:10" x14ac:dyDescent="0.15">
      <c r="H149" s="12"/>
      <c r="I149" s="12"/>
      <c r="J149" s="12">
        <v>399900</v>
      </c>
    </row>
  </sheetData>
  <mergeCells count="3">
    <mergeCell ref="A1:J1"/>
    <mergeCell ref="L1:X1"/>
    <mergeCell ref="M53:Z5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DF893-5F4E-C64E-8150-B60D6259F034}">
  <dimension ref="A1:Z128"/>
  <sheetViews>
    <sheetView zoomScale="200" zoomScaleNormal="200" workbookViewId="0">
      <selection activeCell="A11" sqref="A11"/>
    </sheetView>
  </sheetViews>
  <sheetFormatPr baseColWidth="10" defaultRowHeight="13" x14ac:dyDescent="0.15"/>
  <cols>
    <col min="1" max="1" width="12" customWidth="1"/>
    <col min="2" max="2" width="13.5" customWidth="1"/>
    <col min="8" max="8" width="12" customWidth="1"/>
    <col min="9" max="9" width="13.1640625" customWidth="1"/>
    <col min="10" max="10" width="13" customWidth="1"/>
    <col min="14" max="14" width="14.33203125" customWidth="1"/>
  </cols>
  <sheetData>
    <row r="1" spans="1:24" x14ac:dyDescent="0.15">
      <c r="A1" s="53" t="s">
        <v>1290</v>
      </c>
      <c r="B1" s="53"/>
      <c r="C1" s="53"/>
      <c r="D1" s="53"/>
      <c r="E1" s="53"/>
      <c r="F1" s="53"/>
      <c r="G1" s="53"/>
      <c r="H1" s="53"/>
      <c r="I1" s="53"/>
      <c r="J1" s="53"/>
      <c r="L1" s="53" t="s">
        <v>1288</v>
      </c>
      <c r="M1" s="53"/>
      <c r="N1" s="53"/>
      <c r="O1" s="53"/>
      <c r="P1" s="53"/>
      <c r="Q1" s="53"/>
      <c r="R1" s="53"/>
      <c r="S1" s="53"/>
      <c r="T1" s="53"/>
      <c r="U1" s="53"/>
      <c r="V1" s="53"/>
      <c r="W1" s="53"/>
      <c r="X1" s="53"/>
    </row>
    <row r="2" spans="1:24" ht="14" thickBot="1" x14ac:dyDescent="0.2">
      <c r="L2" t="s">
        <v>1142</v>
      </c>
    </row>
    <row r="3" spans="1:24" x14ac:dyDescent="0.15">
      <c r="H3" t="s">
        <v>1129</v>
      </c>
      <c r="I3" t="s">
        <v>1130</v>
      </c>
      <c r="J3" t="s">
        <v>1131</v>
      </c>
      <c r="K3">
        <f>COUNT(H4:H97)</f>
        <v>92</v>
      </c>
      <c r="L3" t="s">
        <v>1122</v>
      </c>
      <c r="M3" t="s">
        <v>1123</v>
      </c>
      <c r="N3" t="s">
        <v>1121</v>
      </c>
      <c r="P3" s="17" t="s">
        <v>1124</v>
      </c>
      <c r="Q3" s="17" t="s">
        <v>1126</v>
      </c>
    </row>
    <row r="4" spans="1:24" x14ac:dyDescent="0.15">
      <c r="D4" s="19">
        <v>63011</v>
      </c>
      <c r="E4" s="51">
        <v>63017</v>
      </c>
      <c r="F4" s="19">
        <v>63123</v>
      </c>
      <c r="H4">
        <v>1131</v>
      </c>
      <c r="I4">
        <v>1338</v>
      </c>
      <c r="J4">
        <v>688</v>
      </c>
      <c r="L4">
        <f>K3^(1/2)</f>
        <v>9.5916630466254382</v>
      </c>
      <c r="M4">
        <f>(H95-H4)/L5</f>
        <v>448.7</v>
      </c>
      <c r="N4">
        <f>H4</f>
        <v>1131</v>
      </c>
      <c r="P4" s="14">
        <v>1131</v>
      </c>
      <c r="Q4" s="15">
        <v>1</v>
      </c>
    </row>
    <row r="5" spans="1:24" x14ac:dyDescent="0.15">
      <c r="C5" s="19" t="s">
        <v>1115</v>
      </c>
      <c r="D5">
        <f>AVERAGE(H4:H97)</f>
        <v>2520.858695652174</v>
      </c>
      <c r="E5">
        <f>AVERAGE(I4:I134)</f>
        <v>3264.24</v>
      </c>
      <c r="F5">
        <f>AVERAGE(J4:J149)</f>
        <v>1185.9579831932774</v>
      </c>
      <c r="H5">
        <v>1234</v>
      </c>
      <c r="I5">
        <v>1576</v>
      </c>
      <c r="J5">
        <v>768</v>
      </c>
      <c r="L5">
        <v>10</v>
      </c>
      <c r="M5">
        <v>448.7</v>
      </c>
      <c r="N5">
        <f>N4+M5</f>
        <v>1579.7</v>
      </c>
      <c r="P5" s="14">
        <v>1579.7</v>
      </c>
      <c r="Q5" s="15">
        <v>8</v>
      </c>
    </row>
    <row r="6" spans="1:24" x14ac:dyDescent="0.15">
      <c r="C6" s="19" t="s">
        <v>1120</v>
      </c>
      <c r="D6">
        <f>MEDIAN(H4:H97)</f>
        <v>2440</v>
      </c>
      <c r="E6">
        <f>MEDIAN(I4:I134)</f>
        <v>3085</v>
      </c>
      <c r="F6">
        <f>MEDIAN(J4:J149)</f>
        <v>1092</v>
      </c>
      <c r="H6">
        <v>1330</v>
      </c>
      <c r="I6">
        <v>1638</v>
      </c>
      <c r="J6">
        <v>768</v>
      </c>
      <c r="M6">
        <v>448.7</v>
      </c>
      <c r="N6">
        <f t="shared" ref="N6:N13" si="0">N5+M6</f>
        <v>2028.4</v>
      </c>
      <c r="P6" s="14">
        <v>2028.4</v>
      </c>
      <c r="Q6" s="15">
        <v>14</v>
      </c>
    </row>
    <row r="7" spans="1:24" x14ac:dyDescent="0.15">
      <c r="C7" s="19" t="s">
        <v>1128</v>
      </c>
      <c r="D7">
        <f>_xlfn.STDEV.P(H4:H97)</f>
        <v>829.92647109511188</v>
      </c>
      <c r="E7">
        <f>_xlfn.STDEV.P(I4:I134)</f>
        <v>1244.1092646548373</v>
      </c>
      <c r="F7">
        <f>_xlfn.STDEV.P(J4:J149)</f>
        <v>349.48282065370103</v>
      </c>
      <c r="H7">
        <v>1451</v>
      </c>
      <c r="I7">
        <v>1640</v>
      </c>
      <c r="J7">
        <v>768</v>
      </c>
      <c r="M7">
        <v>448.7</v>
      </c>
      <c r="N7">
        <f t="shared" si="0"/>
        <v>2477.1</v>
      </c>
      <c r="P7" s="14">
        <v>2477.1</v>
      </c>
      <c r="Q7" s="15">
        <v>27</v>
      </c>
    </row>
    <row r="8" spans="1:24" x14ac:dyDescent="0.15">
      <c r="H8">
        <v>1460</v>
      </c>
      <c r="I8">
        <v>1756</v>
      </c>
      <c r="J8">
        <v>768</v>
      </c>
      <c r="M8">
        <v>448.7</v>
      </c>
      <c r="N8">
        <f t="shared" si="0"/>
        <v>2925.7999999999997</v>
      </c>
      <c r="P8" s="14">
        <v>2925.7999999999997</v>
      </c>
      <c r="Q8" s="15">
        <v>25</v>
      </c>
    </row>
    <row r="9" spans="1:24" x14ac:dyDescent="0.15">
      <c r="H9">
        <v>1464</v>
      </c>
      <c r="I9">
        <v>1774</v>
      </c>
      <c r="J9">
        <v>780</v>
      </c>
      <c r="M9">
        <v>448.7</v>
      </c>
      <c r="N9">
        <f t="shared" si="0"/>
        <v>3374.4999999999995</v>
      </c>
      <c r="P9" s="14">
        <v>3374.4999999999995</v>
      </c>
      <c r="Q9" s="15">
        <v>6</v>
      </c>
    </row>
    <row r="10" spans="1:24" x14ac:dyDescent="0.15">
      <c r="H10">
        <v>1469</v>
      </c>
      <c r="I10">
        <v>1792</v>
      </c>
      <c r="J10">
        <v>781</v>
      </c>
      <c r="M10">
        <v>448.7</v>
      </c>
      <c r="N10">
        <f t="shared" si="0"/>
        <v>3823.1999999999994</v>
      </c>
      <c r="P10" s="14">
        <v>3823.1999999999994</v>
      </c>
      <c r="Q10" s="15">
        <v>5</v>
      </c>
    </row>
    <row r="11" spans="1:24" x14ac:dyDescent="0.15">
      <c r="H11">
        <v>1472</v>
      </c>
      <c r="I11">
        <v>1832</v>
      </c>
      <c r="J11">
        <v>792</v>
      </c>
      <c r="M11">
        <v>448.7</v>
      </c>
      <c r="N11">
        <f t="shared" si="0"/>
        <v>4271.8999999999996</v>
      </c>
      <c r="P11" s="14">
        <v>4271.8999999999996</v>
      </c>
      <c r="Q11" s="15">
        <v>3</v>
      </c>
    </row>
    <row r="12" spans="1:24" x14ac:dyDescent="0.15">
      <c r="H12">
        <v>1536</v>
      </c>
      <c r="I12">
        <v>1836</v>
      </c>
      <c r="J12">
        <v>816</v>
      </c>
      <c r="M12">
        <v>448.7</v>
      </c>
      <c r="N12">
        <f t="shared" si="0"/>
        <v>4720.5999999999995</v>
      </c>
      <c r="P12" s="14">
        <v>4720.5999999999995</v>
      </c>
      <c r="Q12" s="15">
        <v>0</v>
      </c>
    </row>
    <row r="13" spans="1:24" x14ac:dyDescent="0.15">
      <c r="H13">
        <v>1608</v>
      </c>
      <c r="I13">
        <v>1842</v>
      </c>
      <c r="J13">
        <v>830</v>
      </c>
      <c r="M13">
        <v>448.7</v>
      </c>
      <c r="N13">
        <f t="shared" si="0"/>
        <v>5169.2999999999993</v>
      </c>
      <c r="P13" s="14">
        <v>5169.2999999999993</v>
      </c>
      <c r="Q13" s="15">
        <v>0</v>
      </c>
    </row>
    <row r="14" spans="1:24" ht="14" thickBot="1" x14ac:dyDescent="0.2">
      <c r="H14">
        <v>1647</v>
      </c>
      <c r="I14">
        <v>1872</v>
      </c>
      <c r="J14">
        <v>832</v>
      </c>
      <c r="P14" s="16" t="s">
        <v>1125</v>
      </c>
      <c r="Q14" s="16">
        <v>3</v>
      </c>
    </row>
    <row r="15" spans="1:24" x14ac:dyDescent="0.15">
      <c r="H15">
        <v>1652</v>
      </c>
      <c r="I15">
        <v>1908</v>
      </c>
      <c r="J15">
        <v>840</v>
      </c>
    </row>
    <row r="16" spans="1:24" x14ac:dyDescent="0.15">
      <c r="H16">
        <v>1701</v>
      </c>
      <c r="I16">
        <v>1932</v>
      </c>
      <c r="J16">
        <v>845</v>
      </c>
    </row>
    <row r="17" spans="8:17" x14ac:dyDescent="0.15">
      <c r="H17">
        <v>1784</v>
      </c>
      <c r="I17">
        <v>2042</v>
      </c>
      <c r="J17">
        <v>848</v>
      </c>
    </row>
    <row r="18" spans="8:17" ht="14" thickBot="1" x14ac:dyDescent="0.2">
      <c r="H18">
        <v>1794</v>
      </c>
      <c r="I18">
        <v>2056</v>
      </c>
      <c r="J18">
        <v>864</v>
      </c>
      <c r="L18" t="s">
        <v>1143</v>
      </c>
    </row>
    <row r="19" spans="8:17" x14ac:dyDescent="0.15">
      <c r="H19">
        <v>1800</v>
      </c>
      <c r="I19">
        <v>2128</v>
      </c>
      <c r="J19">
        <v>864</v>
      </c>
      <c r="K19">
        <f>COUNT(I4:I128)</f>
        <v>125</v>
      </c>
      <c r="L19" t="s">
        <v>1122</v>
      </c>
      <c r="M19" t="s">
        <v>1123</v>
      </c>
      <c r="N19" t="s">
        <v>1121</v>
      </c>
      <c r="P19" s="17" t="s">
        <v>1124</v>
      </c>
      <c r="Q19" s="17" t="s">
        <v>1126</v>
      </c>
    </row>
    <row r="20" spans="8:17" x14ac:dyDescent="0.15">
      <c r="H20">
        <v>1800</v>
      </c>
      <c r="I20">
        <v>2144</v>
      </c>
      <c r="J20">
        <v>864</v>
      </c>
      <c r="L20">
        <f>K19^(1/2)</f>
        <v>11.180339887498949</v>
      </c>
      <c r="M20">
        <f>(I128-I4)/L21</f>
        <v>846.33333333333337</v>
      </c>
      <c r="N20">
        <f>I4</f>
        <v>1338</v>
      </c>
      <c r="P20" s="14">
        <v>1338</v>
      </c>
      <c r="Q20" s="15">
        <v>1</v>
      </c>
    </row>
    <row r="21" spans="8:17" x14ac:dyDescent="0.15">
      <c r="H21">
        <v>1832</v>
      </c>
      <c r="I21">
        <v>2196</v>
      </c>
      <c r="J21">
        <v>864</v>
      </c>
      <c r="L21">
        <v>12</v>
      </c>
      <c r="M21">
        <v>846.33333300000004</v>
      </c>
      <c r="N21">
        <f>N20+M21</f>
        <v>2184.333333</v>
      </c>
      <c r="P21" s="14">
        <v>2184.333333</v>
      </c>
      <c r="Q21" s="15">
        <v>16</v>
      </c>
    </row>
    <row r="22" spans="8:17" x14ac:dyDescent="0.15">
      <c r="H22">
        <v>1846</v>
      </c>
      <c r="I22">
        <v>2242</v>
      </c>
      <c r="J22">
        <v>864</v>
      </c>
      <c r="M22">
        <v>846.33333300000004</v>
      </c>
      <c r="N22">
        <f t="shared" ref="N22:N31" si="1">N21+M22</f>
        <v>3030.6666660000001</v>
      </c>
      <c r="P22" s="14">
        <v>3030.6666660000001</v>
      </c>
      <c r="Q22" s="15">
        <v>42</v>
      </c>
    </row>
    <row r="23" spans="8:17" x14ac:dyDescent="0.15">
      <c r="H23">
        <v>1872</v>
      </c>
      <c r="I23">
        <v>2250</v>
      </c>
      <c r="J23">
        <v>864</v>
      </c>
      <c r="M23">
        <v>846.33333300000004</v>
      </c>
      <c r="N23">
        <f t="shared" si="1"/>
        <v>3876.9999990000001</v>
      </c>
      <c r="P23" s="14">
        <v>3876.9999990000001</v>
      </c>
      <c r="Q23" s="15">
        <v>40</v>
      </c>
    </row>
    <row r="24" spans="8:17" x14ac:dyDescent="0.15">
      <c r="H24">
        <v>1987</v>
      </c>
      <c r="I24">
        <v>2283</v>
      </c>
      <c r="J24">
        <v>864</v>
      </c>
      <c r="M24">
        <v>846.33333300000004</v>
      </c>
      <c r="N24">
        <f t="shared" si="1"/>
        <v>4723.3333320000002</v>
      </c>
      <c r="P24" s="14">
        <v>4723.3333320000002</v>
      </c>
      <c r="Q24" s="15">
        <v>17</v>
      </c>
    </row>
    <row r="25" spans="8:17" x14ac:dyDescent="0.15">
      <c r="H25">
        <v>1998</v>
      </c>
      <c r="I25">
        <v>2365</v>
      </c>
      <c r="J25">
        <v>864</v>
      </c>
      <c r="M25">
        <v>846.33333300000004</v>
      </c>
      <c r="N25">
        <f t="shared" si="1"/>
        <v>5569.6666650000006</v>
      </c>
      <c r="P25" s="14">
        <v>5569.6666650000006</v>
      </c>
      <c r="Q25" s="15">
        <v>4</v>
      </c>
    </row>
    <row r="26" spans="8:17" x14ac:dyDescent="0.15">
      <c r="H26">
        <v>2015</v>
      </c>
      <c r="I26">
        <v>2379</v>
      </c>
      <c r="J26">
        <v>864</v>
      </c>
      <c r="M26">
        <v>846.33333300000004</v>
      </c>
      <c r="N26">
        <f t="shared" si="1"/>
        <v>6415.9999980000011</v>
      </c>
      <c r="P26" s="14">
        <v>6415.9999980000011</v>
      </c>
      <c r="Q26" s="15">
        <v>2</v>
      </c>
    </row>
    <row r="27" spans="8:17" x14ac:dyDescent="0.15">
      <c r="H27">
        <v>2072</v>
      </c>
      <c r="I27">
        <v>2398</v>
      </c>
      <c r="J27">
        <v>908</v>
      </c>
      <c r="M27">
        <v>846.33333300000004</v>
      </c>
      <c r="N27">
        <f t="shared" si="1"/>
        <v>7262.3333310000016</v>
      </c>
      <c r="P27" s="14">
        <v>7262.3333310000016</v>
      </c>
      <c r="Q27" s="15">
        <v>2</v>
      </c>
    </row>
    <row r="28" spans="8:17" x14ac:dyDescent="0.15">
      <c r="H28">
        <v>2079</v>
      </c>
      <c r="I28">
        <v>2410</v>
      </c>
      <c r="J28">
        <v>910</v>
      </c>
      <c r="M28">
        <v>846.33333300000004</v>
      </c>
      <c r="N28">
        <f t="shared" si="1"/>
        <v>8108.6666640000021</v>
      </c>
      <c r="P28" s="14">
        <v>8108.6666640000021</v>
      </c>
      <c r="Q28" s="15">
        <v>0</v>
      </c>
    </row>
    <row r="29" spans="8:17" x14ac:dyDescent="0.15">
      <c r="H29">
        <v>2080</v>
      </c>
      <c r="I29">
        <v>2430</v>
      </c>
      <c r="J29">
        <v>910</v>
      </c>
      <c r="M29">
        <v>846.33333300000004</v>
      </c>
      <c r="N29">
        <f t="shared" si="1"/>
        <v>8954.9999970000026</v>
      </c>
      <c r="P29" s="14">
        <v>8954.9999970000026</v>
      </c>
      <c r="Q29" s="15">
        <v>0</v>
      </c>
    </row>
    <row r="30" spans="8:17" x14ac:dyDescent="0.15">
      <c r="H30">
        <v>2090</v>
      </c>
      <c r="I30">
        <v>2438</v>
      </c>
      <c r="J30">
        <v>912</v>
      </c>
      <c r="M30">
        <v>846.33333300000004</v>
      </c>
      <c r="N30">
        <f t="shared" si="1"/>
        <v>9801.3333300000031</v>
      </c>
      <c r="P30" s="14">
        <v>9801.3333300000031</v>
      </c>
      <c r="Q30" s="15">
        <v>0</v>
      </c>
    </row>
    <row r="31" spans="8:17" x14ac:dyDescent="0.15">
      <c r="H31">
        <v>2098</v>
      </c>
      <c r="I31">
        <v>2449</v>
      </c>
      <c r="J31">
        <v>912</v>
      </c>
      <c r="M31">
        <v>846.33333300000004</v>
      </c>
      <c r="N31">
        <f t="shared" si="1"/>
        <v>10647.666663000004</v>
      </c>
      <c r="P31" s="14">
        <v>10647.666663000004</v>
      </c>
      <c r="Q31" s="15">
        <v>0</v>
      </c>
    </row>
    <row r="32" spans="8:17" ht="14" thickBot="1" x14ac:dyDescent="0.2">
      <c r="H32">
        <v>2107</v>
      </c>
      <c r="I32">
        <v>2488</v>
      </c>
      <c r="J32">
        <v>915</v>
      </c>
      <c r="P32" s="16" t="s">
        <v>1125</v>
      </c>
      <c r="Q32" s="16">
        <v>1</v>
      </c>
    </row>
    <row r="33" spans="8:17" x14ac:dyDescent="0.15">
      <c r="H33">
        <v>2133</v>
      </c>
      <c r="I33">
        <v>2538</v>
      </c>
      <c r="J33">
        <v>925</v>
      </c>
    </row>
    <row r="34" spans="8:17" x14ac:dyDescent="0.15">
      <c r="H34">
        <v>2142</v>
      </c>
      <c r="I34">
        <v>2538</v>
      </c>
      <c r="J34">
        <v>936</v>
      </c>
    </row>
    <row r="35" spans="8:17" ht="14" thickBot="1" x14ac:dyDescent="0.2">
      <c r="H35">
        <v>2160</v>
      </c>
      <c r="I35">
        <v>2544</v>
      </c>
      <c r="J35">
        <v>936</v>
      </c>
      <c r="L35" t="s">
        <v>1144</v>
      </c>
    </row>
    <row r="36" spans="8:17" x14ac:dyDescent="0.15">
      <c r="H36">
        <v>2178</v>
      </c>
      <c r="I36">
        <v>2598</v>
      </c>
      <c r="J36">
        <v>949</v>
      </c>
      <c r="K36">
        <f>COUNT(J4:J122)</f>
        <v>119</v>
      </c>
      <c r="L36" t="s">
        <v>1122</v>
      </c>
      <c r="M36" t="s">
        <v>1123</v>
      </c>
      <c r="N36" t="s">
        <v>1121</v>
      </c>
      <c r="P36" s="17" t="s">
        <v>1124</v>
      </c>
      <c r="Q36" s="17" t="s">
        <v>1126</v>
      </c>
    </row>
    <row r="37" spans="8:17" x14ac:dyDescent="0.15">
      <c r="H37">
        <v>2190</v>
      </c>
      <c r="I37">
        <v>2618</v>
      </c>
      <c r="J37">
        <v>950</v>
      </c>
      <c r="L37">
        <f>K36^(1/2)</f>
        <v>10.908712114635714</v>
      </c>
      <c r="M37">
        <f>(J122-J4)/11</f>
        <v>161.27272727272728</v>
      </c>
      <c r="N37">
        <f>J4</f>
        <v>688</v>
      </c>
      <c r="P37" s="14">
        <v>688</v>
      </c>
      <c r="Q37" s="15">
        <v>1</v>
      </c>
    </row>
    <row r="38" spans="8:17" x14ac:dyDescent="0.15">
      <c r="H38">
        <v>2234</v>
      </c>
      <c r="I38">
        <v>2636</v>
      </c>
      <c r="J38">
        <v>960</v>
      </c>
      <c r="L38">
        <v>11</v>
      </c>
      <c r="M38">
        <v>161.272727</v>
      </c>
      <c r="N38">
        <f>N37+M38</f>
        <v>849.27272700000003</v>
      </c>
      <c r="P38" s="14">
        <v>849.27272700000003</v>
      </c>
      <c r="Q38" s="15">
        <v>13</v>
      </c>
    </row>
    <row r="39" spans="8:17" x14ac:dyDescent="0.15">
      <c r="H39">
        <v>2250</v>
      </c>
      <c r="I39">
        <v>2664</v>
      </c>
      <c r="J39">
        <v>960</v>
      </c>
      <c r="M39">
        <v>161.272727</v>
      </c>
      <c r="N39">
        <f t="shared" ref="N39:N47" si="2">N38+M39</f>
        <v>1010.5454540000001</v>
      </c>
      <c r="P39" s="14">
        <v>1010.5454540000001</v>
      </c>
      <c r="Q39" s="15">
        <v>32</v>
      </c>
    </row>
    <row r="40" spans="8:17" x14ac:dyDescent="0.15">
      <c r="H40">
        <v>2261</v>
      </c>
      <c r="I40">
        <v>2670</v>
      </c>
      <c r="J40">
        <v>971</v>
      </c>
      <c r="M40">
        <v>161.272727</v>
      </c>
      <c r="N40">
        <f t="shared" si="2"/>
        <v>1171.8181810000001</v>
      </c>
      <c r="P40" s="14">
        <v>1171.8181810000001</v>
      </c>
      <c r="Q40" s="15">
        <v>25</v>
      </c>
    </row>
    <row r="41" spans="8:17" x14ac:dyDescent="0.15">
      <c r="H41">
        <v>2278</v>
      </c>
      <c r="I41">
        <v>2673</v>
      </c>
      <c r="J41">
        <v>978</v>
      </c>
      <c r="M41">
        <v>161.272727</v>
      </c>
      <c r="N41">
        <f t="shared" si="2"/>
        <v>1333.0909080000001</v>
      </c>
      <c r="P41" s="14">
        <v>1333.0909080000001</v>
      </c>
      <c r="Q41" s="15">
        <v>18</v>
      </c>
    </row>
    <row r="42" spans="8:17" x14ac:dyDescent="0.15">
      <c r="H42">
        <v>2279</v>
      </c>
      <c r="I42">
        <v>2687</v>
      </c>
      <c r="J42">
        <v>980</v>
      </c>
      <c r="M42">
        <v>161.272727</v>
      </c>
      <c r="N42">
        <f t="shared" si="2"/>
        <v>1494.3636350000002</v>
      </c>
      <c r="P42" s="14">
        <v>1494.3636350000002</v>
      </c>
      <c r="Q42" s="15">
        <v>9</v>
      </c>
    </row>
    <row r="43" spans="8:17" x14ac:dyDescent="0.15">
      <c r="H43">
        <v>2280</v>
      </c>
      <c r="I43">
        <v>2722</v>
      </c>
      <c r="J43">
        <v>988</v>
      </c>
      <c r="M43">
        <v>161.272727</v>
      </c>
      <c r="N43">
        <f t="shared" si="2"/>
        <v>1655.6363620000002</v>
      </c>
      <c r="P43" s="14">
        <v>1655.6363620000002</v>
      </c>
      <c r="Q43" s="15">
        <v>8</v>
      </c>
    </row>
    <row r="44" spans="8:17" x14ac:dyDescent="0.15">
      <c r="H44">
        <v>2283</v>
      </c>
      <c r="I44">
        <v>2736</v>
      </c>
      <c r="J44">
        <v>989</v>
      </c>
      <c r="M44">
        <v>161.272727</v>
      </c>
      <c r="N44">
        <f t="shared" si="2"/>
        <v>1816.9090890000002</v>
      </c>
      <c r="P44" s="14">
        <v>1816.9090890000002</v>
      </c>
      <c r="Q44" s="15">
        <v>5</v>
      </c>
    </row>
    <row r="45" spans="8:17" x14ac:dyDescent="0.15">
      <c r="H45">
        <v>2339</v>
      </c>
      <c r="I45">
        <v>2754</v>
      </c>
      <c r="J45">
        <v>1000</v>
      </c>
      <c r="M45">
        <v>161.272727</v>
      </c>
      <c r="N45">
        <f t="shared" si="2"/>
        <v>1978.1818160000003</v>
      </c>
      <c r="P45" s="14">
        <v>1978.1818160000003</v>
      </c>
      <c r="Q45" s="15">
        <v>3</v>
      </c>
    </row>
    <row r="46" spans="8:17" x14ac:dyDescent="0.15">
      <c r="H46">
        <v>2366</v>
      </c>
      <c r="I46">
        <v>2784</v>
      </c>
      <c r="J46">
        <v>1000</v>
      </c>
      <c r="M46">
        <v>161.272727</v>
      </c>
      <c r="N46">
        <f t="shared" si="2"/>
        <v>2139.4545430000003</v>
      </c>
      <c r="P46" s="14">
        <v>2139.4545430000003</v>
      </c>
      <c r="Q46" s="15">
        <v>1</v>
      </c>
    </row>
    <row r="47" spans="8:17" x14ac:dyDescent="0.15">
      <c r="H47">
        <v>2390</v>
      </c>
      <c r="I47">
        <v>2785</v>
      </c>
      <c r="J47">
        <v>1000</v>
      </c>
      <c r="M47">
        <v>161.272727</v>
      </c>
      <c r="N47">
        <f t="shared" si="2"/>
        <v>2300.7272700000003</v>
      </c>
      <c r="P47" s="14">
        <v>2300.7272700000003</v>
      </c>
      <c r="Q47" s="15">
        <v>3</v>
      </c>
    </row>
    <row r="48" spans="8:17" ht="14" thickBot="1" x14ac:dyDescent="0.2">
      <c r="H48">
        <v>2400</v>
      </c>
      <c r="I48">
        <v>2792</v>
      </c>
      <c r="J48">
        <v>1000</v>
      </c>
      <c r="P48" s="16" t="s">
        <v>1125</v>
      </c>
      <c r="Q48" s="16">
        <v>1</v>
      </c>
    </row>
    <row r="49" spans="8:26" x14ac:dyDescent="0.15">
      <c r="H49">
        <v>2427</v>
      </c>
      <c r="I49">
        <v>2796</v>
      </c>
      <c r="J49">
        <v>1008</v>
      </c>
    </row>
    <row r="50" spans="8:26" x14ac:dyDescent="0.15">
      <c r="H50">
        <v>2453</v>
      </c>
      <c r="I50">
        <v>2828</v>
      </c>
      <c r="J50">
        <v>1017</v>
      </c>
      <c r="M50" s="53" t="s">
        <v>1289</v>
      </c>
      <c r="N50" s="53"/>
      <c r="O50" s="53"/>
      <c r="P50" s="53"/>
      <c r="Q50" s="53"/>
      <c r="R50" s="53"/>
      <c r="S50" s="53"/>
      <c r="T50" s="53"/>
      <c r="U50" s="53"/>
      <c r="V50" s="53"/>
      <c r="W50" s="53"/>
      <c r="X50" s="53"/>
      <c r="Y50" s="53"/>
      <c r="Z50" s="53"/>
    </row>
    <row r="51" spans="8:26" x14ac:dyDescent="0.15">
      <c r="H51">
        <v>2457</v>
      </c>
      <c r="I51">
        <v>2834</v>
      </c>
      <c r="J51">
        <v>1020</v>
      </c>
    </row>
    <row r="52" spans="8:26" x14ac:dyDescent="0.15">
      <c r="H52">
        <v>2462</v>
      </c>
      <c r="I52">
        <v>2846</v>
      </c>
      <c r="J52">
        <v>1030</v>
      </c>
      <c r="M52">
        <v>448.7</v>
      </c>
      <c r="N52">
        <v>846.33333300000004</v>
      </c>
      <c r="O52">
        <v>161.272727</v>
      </c>
    </row>
    <row r="53" spans="8:26" x14ac:dyDescent="0.15">
      <c r="H53">
        <v>2466</v>
      </c>
      <c r="I53">
        <v>2848</v>
      </c>
      <c r="J53">
        <v>1042</v>
      </c>
      <c r="M53" t="s">
        <v>1158</v>
      </c>
      <c r="N53">
        <f>AVERAGE(M52:O52)</f>
        <v>485.43535333333335</v>
      </c>
    </row>
    <row r="54" spans="8:26" ht="14" thickBot="1" x14ac:dyDescent="0.2">
      <c r="H54">
        <v>2512</v>
      </c>
      <c r="I54">
        <v>2864</v>
      </c>
      <c r="J54">
        <v>1050</v>
      </c>
    </row>
    <row r="55" spans="8:26" x14ac:dyDescent="0.15">
      <c r="H55">
        <v>2520</v>
      </c>
      <c r="I55">
        <v>2930</v>
      </c>
      <c r="J55">
        <v>1065</v>
      </c>
      <c r="M55" t="s">
        <v>1159</v>
      </c>
      <c r="N55">
        <v>1</v>
      </c>
      <c r="O55">
        <v>2</v>
      </c>
      <c r="P55">
        <v>3</v>
      </c>
      <c r="R55" s="17" t="s">
        <v>1124</v>
      </c>
      <c r="S55" s="17" t="s">
        <v>1126</v>
      </c>
    </row>
    <row r="56" spans="8:26" x14ac:dyDescent="0.15">
      <c r="H56">
        <v>2525</v>
      </c>
      <c r="I56">
        <v>2950</v>
      </c>
      <c r="J56">
        <v>1066</v>
      </c>
      <c r="M56">
        <v>485.43535329999997</v>
      </c>
      <c r="N56">
        <f>H4</f>
        <v>1131</v>
      </c>
      <c r="O56">
        <f>I4</f>
        <v>1338</v>
      </c>
      <c r="P56">
        <f>J4</f>
        <v>688</v>
      </c>
      <c r="R56" s="14">
        <v>1131</v>
      </c>
      <c r="S56" s="15">
        <v>1</v>
      </c>
    </row>
    <row r="57" spans="8:26" x14ac:dyDescent="0.15">
      <c r="H57">
        <v>2534</v>
      </c>
      <c r="I57">
        <v>2953</v>
      </c>
      <c r="J57">
        <v>1070</v>
      </c>
      <c r="M57">
        <v>485.43535329999997</v>
      </c>
      <c r="N57">
        <f>N56+M57</f>
        <v>1616.4353532999999</v>
      </c>
      <c r="O57">
        <f>O56+M57</f>
        <v>1823.4353532999999</v>
      </c>
      <c r="P57">
        <f>P56+M57</f>
        <v>1173.4353532999999</v>
      </c>
      <c r="R57" s="14">
        <v>1616.4353532999999</v>
      </c>
      <c r="S57" s="15">
        <v>9</v>
      </c>
    </row>
    <row r="58" spans="8:26" x14ac:dyDescent="0.15">
      <c r="H58">
        <v>2535</v>
      </c>
      <c r="I58">
        <v>2957</v>
      </c>
      <c r="J58">
        <v>1073</v>
      </c>
      <c r="M58">
        <v>485.43535329999997</v>
      </c>
      <c r="N58">
        <f t="shared" ref="N58:N65" si="3">N57+M58</f>
        <v>2101.8707065999997</v>
      </c>
      <c r="O58">
        <f t="shared" ref="O58:O67" si="4">O57+M58</f>
        <v>2308.8707065999997</v>
      </c>
      <c r="P58">
        <f t="shared" ref="P58:P66" si="5">P57+M58</f>
        <v>1658.8707065999997</v>
      </c>
      <c r="R58" s="14">
        <v>2101.8707065999997</v>
      </c>
      <c r="S58" s="15">
        <v>18</v>
      </c>
    </row>
    <row r="59" spans="8:26" x14ac:dyDescent="0.15">
      <c r="H59">
        <v>2536</v>
      </c>
      <c r="I59">
        <v>2964</v>
      </c>
      <c r="J59">
        <v>1074</v>
      </c>
      <c r="M59">
        <v>485.43535329999997</v>
      </c>
      <c r="N59">
        <f t="shared" si="3"/>
        <v>2587.3060598999996</v>
      </c>
      <c r="O59">
        <f t="shared" si="4"/>
        <v>2794.3060598999996</v>
      </c>
      <c r="P59">
        <f t="shared" si="5"/>
        <v>2144.3060598999996</v>
      </c>
      <c r="R59" s="14">
        <v>2587.3060598999996</v>
      </c>
      <c r="S59" s="15">
        <v>29</v>
      </c>
    </row>
    <row r="60" spans="8:26" x14ac:dyDescent="0.15">
      <c r="H60">
        <v>2578</v>
      </c>
      <c r="I60">
        <v>2968</v>
      </c>
      <c r="J60">
        <v>1080</v>
      </c>
      <c r="M60">
        <v>485.43535329999997</v>
      </c>
      <c r="N60">
        <f t="shared" si="3"/>
        <v>3072.7414131999994</v>
      </c>
      <c r="O60">
        <f t="shared" si="4"/>
        <v>3279.7414131999994</v>
      </c>
      <c r="P60">
        <f t="shared" si="5"/>
        <v>2629.7414131999994</v>
      </c>
      <c r="R60" s="14">
        <v>3072.7414131999994</v>
      </c>
      <c r="S60" s="15">
        <v>19</v>
      </c>
    </row>
    <row r="61" spans="8:26" x14ac:dyDescent="0.15">
      <c r="H61">
        <v>2600</v>
      </c>
      <c r="I61">
        <v>2990</v>
      </c>
      <c r="J61">
        <v>1085</v>
      </c>
      <c r="M61">
        <v>485.43535329999997</v>
      </c>
      <c r="N61">
        <f t="shared" si="3"/>
        <v>3558.1767664999993</v>
      </c>
      <c r="O61">
        <f t="shared" si="4"/>
        <v>3765.1767664999993</v>
      </c>
      <c r="P61">
        <f t="shared" si="5"/>
        <v>3115.1767664999993</v>
      </c>
      <c r="R61" s="14">
        <v>3558.1767664999993</v>
      </c>
      <c r="S61" s="15">
        <v>8</v>
      </c>
    </row>
    <row r="62" spans="8:26" x14ac:dyDescent="0.15">
      <c r="H62">
        <v>2608</v>
      </c>
      <c r="I62">
        <v>2997</v>
      </c>
      <c r="J62">
        <v>1085</v>
      </c>
      <c r="M62">
        <v>485.43535329999997</v>
      </c>
      <c r="N62">
        <f t="shared" si="3"/>
        <v>4043.6121197999992</v>
      </c>
      <c r="O62">
        <f t="shared" si="4"/>
        <v>4250.6121197999992</v>
      </c>
      <c r="P62">
        <f t="shared" si="5"/>
        <v>3600.6121197999992</v>
      </c>
      <c r="R62" s="14">
        <v>4043.6121197999992</v>
      </c>
      <c r="S62" s="15">
        <v>3</v>
      </c>
    </row>
    <row r="63" spans="8:26" x14ac:dyDescent="0.15">
      <c r="H63">
        <v>2658</v>
      </c>
      <c r="I63">
        <v>3044</v>
      </c>
      <c r="J63">
        <v>1092</v>
      </c>
      <c r="M63">
        <v>485.43535329999997</v>
      </c>
      <c r="N63">
        <f t="shared" si="3"/>
        <v>4529.0474730999995</v>
      </c>
      <c r="O63">
        <f t="shared" si="4"/>
        <v>4736.0474730999995</v>
      </c>
      <c r="P63">
        <f t="shared" si="5"/>
        <v>4086.047473099999</v>
      </c>
      <c r="R63" s="14">
        <v>4529.0474730999995</v>
      </c>
      <c r="S63" s="15">
        <v>2</v>
      </c>
    </row>
    <row r="64" spans="8:26" x14ac:dyDescent="0.15">
      <c r="H64">
        <v>2666</v>
      </c>
      <c r="I64">
        <v>3057</v>
      </c>
      <c r="J64">
        <v>1100</v>
      </c>
      <c r="M64">
        <v>485.43535329999997</v>
      </c>
      <c r="N64">
        <f t="shared" si="3"/>
        <v>5014.4828263999998</v>
      </c>
      <c r="O64">
        <f t="shared" si="4"/>
        <v>5221.4828263999998</v>
      </c>
      <c r="P64">
        <f t="shared" si="5"/>
        <v>4571.4828263999989</v>
      </c>
      <c r="R64" s="14">
        <v>5014.4828263999998</v>
      </c>
      <c r="S64" s="15">
        <v>0</v>
      </c>
    </row>
    <row r="65" spans="8:19" x14ac:dyDescent="0.15">
      <c r="H65">
        <v>2683</v>
      </c>
      <c r="I65">
        <v>3084</v>
      </c>
      <c r="J65">
        <v>1100</v>
      </c>
      <c r="L65">
        <v>1</v>
      </c>
      <c r="M65">
        <v>485.43535329999997</v>
      </c>
      <c r="N65">
        <f t="shared" si="3"/>
        <v>5499.9181797000001</v>
      </c>
      <c r="O65">
        <f t="shared" si="4"/>
        <v>5706.9181797000001</v>
      </c>
      <c r="P65">
        <f t="shared" si="5"/>
        <v>5056.9181796999992</v>
      </c>
      <c r="R65" s="14">
        <v>5499.9181797000001</v>
      </c>
      <c r="S65" s="15">
        <v>2</v>
      </c>
    </row>
    <row r="66" spans="8:19" ht="14" thickBot="1" x14ac:dyDescent="0.2">
      <c r="H66">
        <v>2712</v>
      </c>
      <c r="I66">
        <v>3085</v>
      </c>
      <c r="J66">
        <v>1102</v>
      </c>
      <c r="L66">
        <v>3</v>
      </c>
      <c r="M66">
        <v>485.43535329999997</v>
      </c>
      <c r="O66">
        <f t="shared" si="4"/>
        <v>6192.3535330000004</v>
      </c>
      <c r="P66">
        <f t="shared" si="5"/>
        <v>5542.3535329999995</v>
      </c>
      <c r="R66" s="16" t="s">
        <v>1125</v>
      </c>
      <c r="S66" s="16">
        <v>1</v>
      </c>
    </row>
    <row r="67" spans="8:19" x14ac:dyDescent="0.15">
      <c r="H67">
        <v>2735</v>
      </c>
      <c r="I67">
        <v>3101</v>
      </c>
      <c r="J67">
        <v>1102</v>
      </c>
      <c r="L67">
        <v>2</v>
      </c>
      <c r="M67">
        <v>485.43535329999997</v>
      </c>
      <c r="O67">
        <f t="shared" si="4"/>
        <v>6677.7888863000007</v>
      </c>
    </row>
    <row r="68" spans="8:19" ht="14" thickBot="1" x14ac:dyDescent="0.2">
      <c r="H68">
        <v>2770</v>
      </c>
      <c r="I68">
        <v>3108</v>
      </c>
      <c r="J68">
        <v>1102</v>
      </c>
    </row>
    <row r="69" spans="8:19" x14ac:dyDescent="0.15">
      <c r="H69">
        <v>2784</v>
      </c>
      <c r="I69">
        <v>3110</v>
      </c>
      <c r="J69">
        <v>1110</v>
      </c>
      <c r="R69" s="17" t="s">
        <v>1124</v>
      </c>
      <c r="S69" s="17" t="s">
        <v>1126</v>
      </c>
    </row>
    <row r="70" spans="8:19" x14ac:dyDescent="0.15">
      <c r="H70">
        <v>2800</v>
      </c>
      <c r="I70">
        <v>3147</v>
      </c>
      <c r="J70">
        <v>1120</v>
      </c>
      <c r="R70" s="14">
        <v>1338</v>
      </c>
      <c r="S70" s="15">
        <v>1</v>
      </c>
    </row>
    <row r="71" spans="8:19" x14ac:dyDescent="0.15">
      <c r="H71">
        <v>2800</v>
      </c>
      <c r="I71">
        <v>3158</v>
      </c>
      <c r="J71">
        <v>1128</v>
      </c>
      <c r="R71" s="14">
        <v>1823.4353532999999</v>
      </c>
      <c r="S71" s="15">
        <v>6</v>
      </c>
    </row>
    <row r="72" spans="8:19" x14ac:dyDescent="0.15">
      <c r="H72">
        <v>2800</v>
      </c>
      <c r="I72">
        <v>3172</v>
      </c>
      <c r="J72">
        <v>1134</v>
      </c>
      <c r="R72" s="14">
        <v>2308.8707065999997</v>
      </c>
      <c r="S72" s="15">
        <v>14</v>
      </c>
    </row>
    <row r="73" spans="8:19" x14ac:dyDescent="0.15">
      <c r="H73">
        <v>2818</v>
      </c>
      <c r="I73">
        <v>3180</v>
      </c>
      <c r="J73">
        <v>1136</v>
      </c>
      <c r="R73" s="14">
        <v>2794.3060598999996</v>
      </c>
      <c r="S73" s="15">
        <v>24</v>
      </c>
    </row>
    <row r="74" spans="8:19" x14ac:dyDescent="0.15">
      <c r="H74">
        <v>2828</v>
      </c>
      <c r="I74">
        <v>3186</v>
      </c>
      <c r="J74">
        <v>1164</v>
      </c>
      <c r="R74" s="14">
        <v>3279.7414131999994</v>
      </c>
      <c r="S74" s="15">
        <v>29</v>
      </c>
    </row>
    <row r="75" spans="8:19" x14ac:dyDescent="0.15">
      <c r="H75">
        <v>2872</v>
      </c>
      <c r="I75">
        <v>3208</v>
      </c>
      <c r="J75">
        <v>1196</v>
      </c>
      <c r="R75" s="14">
        <v>3765.1767664999993</v>
      </c>
      <c r="S75" s="15">
        <v>19</v>
      </c>
    </row>
    <row r="76" spans="8:19" x14ac:dyDescent="0.15">
      <c r="H76">
        <v>2878</v>
      </c>
      <c r="I76">
        <v>3248</v>
      </c>
      <c r="J76">
        <v>1210</v>
      </c>
      <c r="R76" s="14">
        <v>4250.6121197999992</v>
      </c>
      <c r="S76" s="15">
        <v>14</v>
      </c>
    </row>
    <row r="77" spans="8:19" x14ac:dyDescent="0.15">
      <c r="H77">
        <v>2907</v>
      </c>
      <c r="I77">
        <v>3272</v>
      </c>
      <c r="J77">
        <v>1212</v>
      </c>
      <c r="R77" s="14">
        <v>4736.0474730999995</v>
      </c>
      <c r="S77" s="15">
        <v>9</v>
      </c>
    </row>
    <row r="78" spans="8:19" x14ac:dyDescent="0.15">
      <c r="H78">
        <v>2908</v>
      </c>
      <c r="I78">
        <v>3282</v>
      </c>
      <c r="J78">
        <v>1213</v>
      </c>
      <c r="R78" s="14">
        <v>5221.4828263999998</v>
      </c>
      <c r="S78" s="15">
        <v>0</v>
      </c>
    </row>
    <row r="79" spans="8:19" x14ac:dyDescent="0.15">
      <c r="H79">
        <v>2995</v>
      </c>
      <c r="I79">
        <v>3310</v>
      </c>
      <c r="J79">
        <v>1216</v>
      </c>
      <c r="R79" s="14">
        <v>5706.9181797000001</v>
      </c>
      <c r="S79" s="15">
        <v>5</v>
      </c>
    </row>
    <row r="80" spans="8:19" x14ac:dyDescent="0.15">
      <c r="H80">
        <v>3200</v>
      </c>
      <c r="I80">
        <v>3316</v>
      </c>
      <c r="J80">
        <v>1219</v>
      </c>
      <c r="R80" s="14">
        <v>6192.3535330000004</v>
      </c>
      <c r="S80" s="15">
        <v>1</v>
      </c>
    </row>
    <row r="81" spans="8:19" x14ac:dyDescent="0.15">
      <c r="H81">
        <v>3200</v>
      </c>
      <c r="I81">
        <v>3317</v>
      </c>
      <c r="J81">
        <v>1230</v>
      </c>
      <c r="R81" s="14">
        <v>6677.7888863000007</v>
      </c>
      <c r="S81" s="15">
        <v>1</v>
      </c>
    </row>
    <row r="82" spans="8:19" ht="14" thickBot="1" x14ac:dyDescent="0.2">
      <c r="H82">
        <v>3272</v>
      </c>
      <c r="I82">
        <v>3347</v>
      </c>
      <c r="J82">
        <v>1244</v>
      </c>
      <c r="R82" s="16" t="s">
        <v>1125</v>
      </c>
      <c r="S82" s="16">
        <v>2</v>
      </c>
    </row>
    <row r="83" spans="8:19" x14ac:dyDescent="0.15">
      <c r="H83">
        <v>3282</v>
      </c>
      <c r="I83">
        <v>3348</v>
      </c>
      <c r="J83">
        <v>1259</v>
      </c>
    </row>
    <row r="84" spans="8:19" ht="14" thickBot="1" x14ac:dyDescent="0.2">
      <c r="H84">
        <v>3282</v>
      </c>
      <c r="I84">
        <v>3352</v>
      </c>
      <c r="J84">
        <v>1261</v>
      </c>
    </row>
    <row r="85" spans="8:19" x14ac:dyDescent="0.15">
      <c r="H85">
        <v>3390</v>
      </c>
      <c r="I85">
        <v>3356</v>
      </c>
      <c r="J85">
        <v>1270</v>
      </c>
      <c r="R85" s="17" t="s">
        <v>1124</v>
      </c>
      <c r="S85" s="17" t="s">
        <v>1126</v>
      </c>
    </row>
    <row r="86" spans="8:19" x14ac:dyDescent="0.15">
      <c r="H86">
        <v>3391</v>
      </c>
      <c r="I86">
        <v>3378</v>
      </c>
      <c r="J86">
        <v>1300</v>
      </c>
      <c r="R86" s="14">
        <v>688</v>
      </c>
      <c r="S86" s="15">
        <v>1</v>
      </c>
    </row>
    <row r="87" spans="8:19" x14ac:dyDescent="0.15">
      <c r="H87">
        <v>3428</v>
      </c>
      <c r="I87">
        <v>3404</v>
      </c>
      <c r="J87">
        <v>1304</v>
      </c>
      <c r="R87" s="14">
        <v>1173.4353532999999</v>
      </c>
      <c r="S87" s="15">
        <v>70</v>
      </c>
    </row>
    <row r="88" spans="8:19" x14ac:dyDescent="0.15">
      <c r="H88">
        <v>3635</v>
      </c>
      <c r="I88">
        <v>3431</v>
      </c>
      <c r="J88">
        <v>1311</v>
      </c>
      <c r="R88" s="14">
        <v>1658.8707065999997</v>
      </c>
      <c r="S88" s="15">
        <v>35</v>
      </c>
    </row>
    <row r="89" spans="8:19" x14ac:dyDescent="0.15">
      <c r="H89">
        <v>3800</v>
      </c>
      <c r="I89">
        <v>3465</v>
      </c>
      <c r="J89">
        <v>1314</v>
      </c>
      <c r="R89" s="14">
        <v>2144.3060598999996</v>
      </c>
      <c r="S89" s="15">
        <v>9</v>
      </c>
    </row>
    <row r="90" spans="8:19" x14ac:dyDescent="0.15">
      <c r="H90">
        <v>4015</v>
      </c>
      <c r="I90">
        <v>3498</v>
      </c>
      <c r="J90">
        <v>1318</v>
      </c>
      <c r="R90" s="14">
        <v>2629.7414131999994</v>
      </c>
      <c r="S90" s="15">
        <v>4</v>
      </c>
    </row>
    <row r="91" spans="8:19" x14ac:dyDescent="0.15">
      <c r="H91">
        <v>4226</v>
      </c>
      <c r="I91">
        <v>3509</v>
      </c>
      <c r="J91">
        <v>1323</v>
      </c>
      <c r="R91" s="14">
        <v>3115.1767664999993</v>
      </c>
      <c r="S91" s="15">
        <v>0</v>
      </c>
    </row>
    <row r="92" spans="8:19" x14ac:dyDescent="0.15">
      <c r="H92">
        <v>4250</v>
      </c>
      <c r="I92">
        <v>3520</v>
      </c>
      <c r="J92">
        <v>1326</v>
      </c>
      <c r="R92" s="14">
        <v>3600.6121197999992</v>
      </c>
      <c r="S92" s="15">
        <v>0</v>
      </c>
    </row>
    <row r="93" spans="8:19" x14ac:dyDescent="0.15">
      <c r="H93">
        <v>5173</v>
      </c>
      <c r="I93">
        <v>3585</v>
      </c>
      <c r="J93">
        <v>1361</v>
      </c>
      <c r="R93" s="14">
        <v>4086.047473099999</v>
      </c>
      <c r="S93" s="15">
        <v>0</v>
      </c>
    </row>
    <row r="94" spans="8:19" x14ac:dyDescent="0.15">
      <c r="H94">
        <v>5358</v>
      </c>
      <c r="I94">
        <v>3617</v>
      </c>
      <c r="J94">
        <v>1365</v>
      </c>
      <c r="R94" s="14">
        <v>4571.4828263999989</v>
      </c>
      <c r="S94" s="15">
        <v>0</v>
      </c>
    </row>
    <row r="95" spans="8:19" x14ac:dyDescent="0.15">
      <c r="H95">
        <v>5618</v>
      </c>
      <c r="I95">
        <v>3703</v>
      </c>
      <c r="J95">
        <v>1370</v>
      </c>
      <c r="R95" s="14">
        <v>5056.9181796999992</v>
      </c>
      <c r="S95" s="15">
        <v>0</v>
      </c>
    </row>
    <row r="96" spans="8:19" x14ac:dyDescent="0.15">
      <c r="I96">
        <v>3747</v>
      </c>
      <c r="J96">
        <v>1370</v>
      </c>
      <c r="R96" s="14">
        <v>5542.3535329999995</v>
      </c>
      <c r="S96" s="15">
        <v>0</v>
      </c>
    </row>
    <row r="97" spans="9:19" ht="14" thickBot="1" x14ac:dyDescent="0.2">
      <c r="I97">
        <v>3779</v>
      </c>
      <c r="J97">
        <v>1395</v>
      </c>
      <c r="R97" s="16" t="s">
        <v>1125</v>
      </c>
      <c r="S97" s="16">
        <v>0</v>
      </c>
    </row>
    <row r="98" spans="9:19" x14ac:dyDescent="0.15">
      <c r="I98">
        <v>3796</v>
      </c>
      <c r="J98">
        <v>1400</v>
      </c>
    </row>
    <row r="99" spans="9:19" x14ac:dyDescent="0.15">
      <c r="I99">
        <v>3800</v>
      </c>
      <c r="J99">
        <v>1400</v>
      </c>
    </row>
    <row r="100" spans="9:19" x14ac:dyDescent="0.15">
      <c r="I100">
        <v>3810</v>
      </c>
      <c r="J100">
        <v>1436</v>
      </c>
    </row>
    <row r="101" spans="9:19" x14ac:dyDescent="0.15">
      <c r="I101">
        <v>3829</v>
      </c>
      <c r="J101">
        <v>1462</v>
      </c>
    </row>
    <row r="102" spans="9:19" x14ac:dyDescent="0.15">
      <c r="I102">
        <v>3852</v>
      </c>
      <c r="J102">
        <v>1505</v>
      </c>
    </row>
    <row r="103" spans="9:19" x14ac:dyDescent="0.15">
      <c r="I103">
        <v>3888</v>
      </c>
      <c r="J103">
        <v>1526</v>
      </c>
    </row>
    <row r="104" spans="9:19" x14ac:dyDescent="0.15">
      <c r="I104">
        <v>3932</v>
      </c>
      <c r="J104">
        <v>1540</v>
      </c>
    </row>
    <row r="105" spans="9:19" x14ac:dyDescent="0.15">
      <c r="I105">
        <v>3974</v>
      </c>
      <c r="J105">
        <v>1562</v>
      </c>
    </row>
    <row r="106" spans="9:19" x14ac:dyDescent="0.15">
      <c r="I106">
        <v>3977</v>
      </c>
      <c r="J106">
        <v>1581</v>
      </c>
    </row>
    <row r="107" spans="9:19" x14ac:dyDescent="0.15">
      <c r="I107">
        <v>4102</v>
      </c>
      <c r="J107">
        <v>1608</v>
      </c>
    </row>
    <row r="108" spans="9:19" x14ac:dyDescent="0.15">
      <c r="I108">
        <v>4110</v>
      </c>
      <c r="J108">
        <v>1622</v>
      </c>
    </row>
    <row r="109" spans="9:19" x14ac:dyDescent="0.15">
      <c r="I109">
        <v>4158</v>
      </c>
      <c r="J109">
        <v>1653</v>
      </c>
    </row>
    <row r="110" spans="9:19" x14ac:dyDescent="0.15">
      <c r="I110">
        <v>4182</v>
      </c>
      <c r="J110">
        <v>1661</v>
      </c>
    </row>
    <row r="111" spans="9:19" x14ac:dyDescent="0.15">
      <c r="I111">
        <v>4254</v>
      </c>
      <c r="J111">
        <v>1665</v>
      </c>
    </row>
    <row r="112" spans="9:19" x14ac:dyDescent="0.15">
      <c r="I112">
        <v>4258</v>
      </c>
      <c r="J112">
        <v>1674</v>
      </c>
    </row>
    <row r="113" spans="9:10" x14ac:dyDescent="0.15">
      <c r="I113">
        <v>4269</v>
      </c>
      <c r="J113">
        <v>1688</v>
      </c>
    </row>
    <row r="114" spans="9:10" x14ac:dyDescent="0.15">
      <c r="I114">
        <v>4298</v>
      </c>
      <c r="J114">
        <v>1780</v>
      </c>
    </row>
    <row r="115" spans="9:10" x14ac:dyDescent="0.15">
      <c r="I115">
        <v>4309</v>
      </c>
      <c r="J115">
        <v>1828</v>
      </c>
    </row>
    <row r="116" spans="9:10" x14ac:dyDescent="0.15">
      <c r="I116">
        <v>4451</v>
      </c>
      <c r="J116">
        <v>1944</v>
      </c>
    </row>
    <row r="117" spans="9:10" x14ac:dyDescent="0.15">
      <c r="I117">
        <v>4534</v>
      </c>
      <c r="J117">
        <v>1958</v>
      </c>
    </row>
    <row r="118" spans="9:10" x14ac:dyDescent="0.15">
      <c r="I118">
        <v>4576</v>
      </c>
      <c r="J118">
        <v>2024</v>
      </c>
    </row>
    <row r="119" spans="9:10" x14ac:dyDescent="0.15">
      <c r="I119">
        <v>4600</v>
      </c>
      <c r="J119">
        <v>2154</v>
      </c>
    </row>
    <row r="120" spans="9:10" x14ac:dyDescent="0.15">
      <c r="I120">
        <v>5248</v>
      </c>
      <c r="J120">
        <v>2165</v>
      </c>
    </row>
    <row r="121" spans="9:10" x14ac:dyDescent="0.15">
      <c r="I121">
        <v>5316</v>
      </c>
      <c r="J121">
        <v>2200</v>
      </c>
    </row>
    <row r="122" spans="9:10" x14ac:dyDescent="0.15">
      <c r="I122">
        <v>5372</v>
      </c>
      <c r="J122">
        <v>2462</v>
      </c>
    </row>
    <row r="123" spans="9:10" x14ac:dyDescent="0.15">
      <c r="I123">
        <v>5384</v>
      </c>
    </row>
    <row r="124" spans="9:10" x14ac:dyDescent="0.15">
      <c r="I124">
        <v>5700</v>
      </c>
    </row>
    <row r="125" spans="9:10" x14ac:dyDescent="0.15">
      <c r="I125">
        <v>6014</v>
      </c>
    </row>
    <row r="126" spans="9:10" x14ac:dyDescent="0.15">
      <c r="I126">
        <v>6512</v>
      </c>
    </row>
    <row r="127" spans="9:10" x14ac:dyDescent="0.15">
      <c r="I127">
        <v>6709</v>
      </c>
    </row>
    <row r="128" spans="9:10" x14ac:dyDescent="0.15">
      <c r="I128">
        <v>11494</v>
      </c>
    </row>
  </sheetData>
  <mergeCells count="3">
    <mergeCell ref="A1:J1"/>
    <mergeCell ref="L1:X1"/>
    <mergeCell ref="M50:Z5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29E25-CA6B-0A49-8301-6AFC19BF4F76}">
  <dimension ref="A1:Z149"/>
  <sheetViews>
    <sheetView zoomScale="211" zoomScaleNormal="213" workbookViewId="0">
      <selection activeCell="AA83" sqref="AA83"/>
    </sheetView>
  </sheetViews>
  <sheetFormatPr baseColWidth="10" defaultRowHeight="13" x14ac:dyDescent="0.15"/>
  <cols>
    <col min="1" max="1" width="12.6640625" customWidth="1"/>
    <col min="2" max="2" width="15.83203125" customWidth="1"/>
    <col min="3" max="3" width="12" customWidth="1"/>
  </cols>
  <sheetData>
    <row r="1" spans="1:24" x14ac:dyDescent="0.15">
      <c r="A1" s="53" t="s">
        <v>1291</v>
      </c>
      <c r="B1" s="53"/>
      <c r="C1" s="53"/>
      <c r="D1" s="53"/>
      <c r="E1" s="53"/>
      <c r="F1" s="53"/>
      <c r="G1" s="53"/>
      <c r="H1" s="53"/>
      <c r="I1" s="53"/>
      <c r="J1" s="53"/>
      <c r="L1" s="53" t="s">
        <v>1288</v>
      </c>
      <c r="M1" s="53"/>
      <c r="N1" s="53"/>
      <c r="O1" s="53"/>
      <c r="P1" s="53"/>
      <c r="Q1" s="53"/>
      <c r="R1" s="53"/>
      <c r="S1" s="53"/>
      <c r="T1" s="53"/>
      <c r="U1" s="53"/>
      <c r="V1" s="53"/>
      <c r="W1" s="53"/>
      <c r="X1" s="53"/>
    </row>
    <row r="2" spans="1:24" ht="14" thickBot="1" x14ac:dyDescent="0.2">
      <c r="L2" t="s">
        <v>1142</v>
      </c>
    </row>
    <row r="3" spans="1:24" x14ac:dyDescent="0.15">
      <c r="H3" t="s">
        <v>1132</v>
      </c>
      <c r="I3" t="s">
        <v>1133</v>
      </c>
      <c r="J3" t="s">
        <v>1134</v>
      </c>
      <c r="K3">
        <f>COUNT(H4:H97)</f>
        <v>94</v>
      </c>
      <c r="L3" t="s">
        <v>1122</v>
      </c>
      <c r="M3" t="s">
        <v>1135</v>
      </c>
      <c r="N3" t="s">
        <v>1121</v>
      </c>
      <c r="P3" s="17" t="s">
        <v>1124</v>
      </c>
      <c r="Q3" s="17" t="s">
        <v>1126</v>
      </c>
    </row>
    <row r="4" spans="1:24" x14ac:dyDescent="0.15">
      <c r="D4" s="19">
        <v>63011</v>
      </c>
      <c r="E4" s="51">
        <v>63017</v>
      </c>
      <c r="F4" s="19">
        <v>63123</v>
      </c>
      <c r="H4">
        <v>1</v>
      </c>
      <c r="I4">
        <v>1</v>
      </c>
      <c r="J4">
        <v>1</v>
      </c>
      <c r="L4">
        <f>K3^(1/2)</f>
        <v>9.6953597148326587</v>
      </c>
      <c r="M4">
        <f>(H97-H4)/10</f>
        <v>45.5</v>
      </c>
      <c r="N4">
        <f>H4</f>
        <v>1</v>
      </c>
      <c r="P4" s="14">
        <v>1</v>
      </c>
      <c r="Q4" s="15">
        <v>3</v>
      </c>
    </row>
    <row r="5" spans="1:24" x14ac:dyDescent="0.15">
      <c r="C5" s="19" t="s">
        <v>1115</v>
      </c>
      <c r="D5">
        <f>AVERAGE(H4:H97)</f>
        <v>60.063829787234042</v>
      </c>
      <c r="E5">
        <f>AVERAGE(I4:I134)</f>
        <v>59.328244274809158</v>
      </c>
      <c r="F5">
        <f>AVERAGE(J4:J149)</f>
        <v>50.821917808219176</v>
      </c>
      <c r="H5">
        <v>1</v>
      </c>
      <c r="I5">
        <v>1</v>
      </c>
      <c r="J5">
        <v>1</v>
      </c>
      <c r="L5">
        <v>10</v>
      </c>
      <c r="M5">
        <v>45.5</v>
      </c>
      <c r="N5">
        <f>N4+M5</f>
        <v>46.5</v>
      </c>
      <c r="P5" s="14">
        <v>46.5</v>
      </c>
      <c r="Q5" s="15">
        <v>49</v>
      </c>
    </row>
    <row r="6" spans="1:24" x14ac:dyDescent="0.15">
      <c r="C6" s="19" t="s">
        <v>1120</v>
      </c>
      <c r="D6">
        <f>MEDIAN(H4:H97)</f>
        <v>44</v>
      </c>
      <c r="E6">
        <f>AVERAGE(I4:I134)</f>
        <v>59.328244274809158</v>
      </c>
      <c r="F6">
        <f>AVERAGE(J4:J149)</f>
        <v>50.821917808219176</v>
      </c>
      <c r="H6">
        <v>1</v>
      </c>
      <c r="I6">
        <v>1</v>
      </c>
      <c r="J6">
        <v>1</v>
      </c>
      <c r="M6">
        <v>45.5</v>
      </c>
      <c r="N6">
        <f t="shared" ref="N6:N13" si="0">N5+M6</f>
        <v>92</v>
      </c>
      <c r="P6" s="14">
        <v>92</v>
      </c>
      <c r="Q6" s="15">
        <v>21</v>
      </c>
    </row>
    <row r="7" spans="1:24" x14ac:dyDescent="0.15">
      <c r="C7" s="19" t="s">
        <v>1128</v>
      </c>
      <c r="D7">
        <f>_xlfn.STDEV.P(H4:H97)</f>
        <v>70.775312517349406</v>
      </c>
      <c r="E7">
        <f>_xlfn.STDEV.P(I4:I134)</f>
        <v>66.934677367729279</v>
      </c>
      <c r="F7">
        <f>_xlfn.STDEV.P(J4:J149)</f>
        <v>70.553844679519329</v>
      </c>
      <c r="H7">
        <v>2</v>
      </c>
      <c r="I7">
        <v>1</v>
      </c>
      <c r="J7">
        <v>1</v>
      </c>
      <c r="M7">
        <v>45.5</v>
      </c>
      <c r="N7">
        <f t="shared" si="0"/>
        <v>137.5</v>
      </c>
      <c r="P7" s="14">
        <v>137.5</v>
      </c>
      <c r="Q7" s="15">
        <v>13</v>
      </c>
    </row>
    <row r="8" spans="1:24" x14ac:dyDescent="0.15">
      <c r="H8">
        <v>2</v>
      </c>
      <c r="I8">
        <v>1</v>
      </c>
      <c r="J8">
        <v>1</v>
      </c>
      <c r="M8">
        <v>45.5</v>
      </c>
      <c r="N8">
        <f t="shared" si="0"/>
        <v>183</v>
      </c>
      <c r="P8" s="14">
        <v>183</v>
      </c>
      <c r="Q8" s="15">
        <v>2</v>
      </c>
    </row>
    <row r="9" spans="1:24" x14ac:dyDescent="0.15">
      <c r="H9">
        <v>2</v>
      </c>
      <c r="I9">
        <v>1</v>
      </c>
      <c r="J9">
        <v>1</v>
      </c>
      <c r="M9">
        <v>45.5</v>
      </c>
      <c r="N9">
        <f t="shared" si="0"/>
        <v>228.5</v>
      </c>
      <c r="P9" s="14">
        <v>228.5</v>
      </c>
      <c r="Q9" s="15">
        <v>2</v>
      </c>
    </row>
    <row r="10" spans="1:24" x14ac:dyDescent="0.15">
      <c r="H10">
        <v>2</v>
      </c>
      <c r="I10">
        <v>1</v>
      </c>
      <c r="J10">
        <v>1</v>
      </c>
      <c r="M10">
        <v>45.5</v>
      </c>
      <c r="N10">
        <f t="shared" si="0"/>
        <v>274</v>
      </c>
      <c r="P10" s="14">
        <v>274</v>
      </c>
      <c r="Q10" s="15">
        <v>1</v>
      </c>
    </row>
    <row r="11" spans="1:24" x14ac:dyDescent="0.15">
      <c r="H11">
        <v>3</v>
      </c>
      <c r="I11">
        <v>2</v>
      </c>
      <c r="J11">
        <v>1</v>
      </c>
      <c r="M11">
        <v>45.5</v>
      </c>
      <c r="N11">
        <f t="shared" si="0"/>
        <v>319.5</v>
      </c>
      <c r="P11" s="14">
        <v>319.5</v>
      </c>
      <c r="Q11" s="15">
        <v>2</v>
      </c>
    </row>
    <row r="12" spans="1:24" x14ac:dyDescent="0.15">
      <c r="H12">
        <v>3</v>
      </c>
      <c r="I12">
        <v>2</v>
      </c>
      <c r="J12">
        <v>2</v>
      </c>
      <c r="M12">
        <v>45.5</v>
      </c>
      <c r="N12">
        <f t="shared" si="0"/>
        <v>365</v>
      </c>
      <c r="P12" s="14">
        <v>365</v>
      </c>
      <c r="Q12" s="15">
        <v>0</v>
      </c>
    </row>
    <row r="13" spans="1:24" x14ac:dyDescent="0.15">
      <c r="H13">
        <v>3</v>
      </c>
      <c r="I13">
        <v>2</v>
      </c>
      <c r="J13">
        <v>2</v>
      </c>
      <c r="M13">
        <v>45.5</v>
      </c>
      <c r="N13">
        <f t="shared" si="0"/>
        <v>410.5</v>
      </c>
      <c r="P13" s="14">
        <v>410.5</v>
      </c>
      <c r="Q13" s="15">
        <v>0</v>
      </c>
    </row>
    <row r="14" spans="1:24" ht="14" thickBot="1" x14ac:dyDescent="0.2">
      <c r="H14">
        <v>4</v>
      </c>
      <c r="I14">
        <v>2</v>
      </c>
      <c r="J14">
        <v>2</v>
      </c>
      <c r="P14" s="16" t="s">
        <v>1125</v>
      </c>
      <c r="Q14" s="16">
        <v>1</v>
      </c>
    </row>
    <row r="15" spans="1:24" x14ac:dyDescent="0.15">
      <c r="H15">
        <v>4</v>
      </c>
      <c r="I15">
        <v>2</v>
      </c>
      <c r="J15">
        <v>2</v>
      </c>
    </row>
    <row r="16" spans="1:24" x14ac:dyDescent="0.15">
      <c r="H16">
        <v>5</v>
      </c>
      <c r="I16">
        <v>2</v>
      </c>
      <c r="J16">
        <v>2</v>
      </c>
    </row>
    <row r="17" spans="8:17" ht="14" thickBot="1" x14ac:dyDescent="0.2">
      <c r="H17">
        <v>7</v>
      </c>
      <c r="I17">
        <v>3</v>
      </c>
      <c r="J17">
        <v>2</v>
      </c>
      <c r="L17" t="s">
        <v>1143</v>
      </c>
    </row>
    <row r="18" spans="8:17" x14ac:dyDescent="0.15">
      <c r="H18">
        <v>8</v>
      </c>
      <c r="I18">
        <v>4</v>
      </c>
      <c r="J18">
        <v>2</v>
      </c>
      <c r="K18">
        <f>COUNT(I4:I134)</f>
        <v>131</v>
      </c>
      <c r="L18" t="s">
        <v>1122</v>
      </c>
      <c r="M18" t="s">
        <v>1135</v>
      </c>
      <c r="N18" t="s">
        <v>1121</v>
      </c>
      <c r="P18" s="17" t="s">
        <v>1124</v>
      </c>
      <c r="Q18" s="17" t="s">
        <v>1126</v>
      </c>
    </row>
    <row r="19" spans="8:17" x14ac:dyDescent="0.15">
      <c r="H19">
        <v>8</v>
      </c>
      <c r="I19">
        <v>8</v>
      </c>
      <c r="J19">
        <v>2</v>
      </c>
      <c r="L19">
        <f>K18^(1/2)</f>
        <v>11.445523142259598</v>
      </c>
      <c r="M19">
        <f>(I134-I4)/12</f>
        <v>37.916666666666664</v>
      </c>
      <c r="N19">
        <f>I4</f>
        <v>1</v>
      </c>
      <c r="P19" s="14">
        <v>1</v>
      </c>
      <c r="Q19" s="15">
        <v>7</v>
      </c>
    </row>
    <row r="20" spans="8:17" x14ac:dyDescent="0.15">
      <c r="H20">
        <v>11</v>
      </c>
      <c r="I20">
        <v>8</v>
      </c>
      <c r="J20">
        <v>3</v>
      </c>
      <c r="L20">
        <v>12</v>
      </c>
      <c r="M20">
        <v>37.9166667</v>
      </c>
      <c r="N20">
        <f>N19+M20</f>
        <v>38.9166667</v>
      </c>
      <c r="P20" s="14">
        <v>38.9166667</v>
      </c>
      <c r="Q20" s="15">
        <v>56</v>
      </c>
    </row>
    <row r="21" spans="8:17" x14ac:dyDescent="0.15">
      <c r="H21">
        <v>12</v>
      </c>
      <c r="I21">
        <v>9</v>
      </c>
      <c r="J21">
        <v>3</v>
      </c>
      <c r="M21">
        <v>37.9166667</v>
      </c>
      <c r="N21">
        <f t="shared" ref="N21:N30" si="1">N20+M21</f>
        <v>76.833333400000001</v>
      </c>
      <c r="P21" s="14">
        <v>76.833333400000001</v>
      </c>
      <c r="Q21" s="15">
        <v>34</v>
      </c>
    </row>
    <row r="22" spans="8:17" x14ac:dyDescent="0.15">
      <c r="H22">
        <v>14</v>
      </c>
      <c r="I22">
        <v>9</v>
      </c>
      <c r="J22">
        <v>3</v>
      </c>
      <c r="M22">
        <v>37.9166667</v>
      </c>
      <c r="N22">
        <f t="shared" si="1"/>
        <v>114.75000009999999</v>
      </c>
      <c r="P22" s="14">
        <v>114.75000009999999</v>
      </c>
      <c r="Q22" s="15">
        <v>15</v>
      </c>
    </row>
    <row r="23" spans="8:17" x14ac:dyDescent="0.15">
      <c r="H23">
        <v>15</v>
      </c>
      <c r="I23">
        <v>9</v>
      </c>
      <c r="J23">
        <v>3</v>
      </c>
      <c r="M23">
        <v>37.9166667</v>
      </c>
      <c r="N23">
        <f t="shared" si="1"/>
        <v>152.6666668</v>
      </c>
      <c r="P23" s="14">
        <v>152.6666668</v>
      </c>
      <c r="Q23" s="15">
        <v>12</v>
      </c>
    </row>
    <row r="24" spans="8:17" x14ac:dyDescent="0.15">
      <c r="H24">
        <v>15</v>
      </c>
      <c r="I24">
        <v>9</v>
      </c>
      <c r="J24">
        <v>3</v>
      </c>
      <c r="M24">
        <v>37.9166667</v>
      </c>
      <c r="N24">
        <f t="shared" si="1"/>
        <v>190.58333350000001</v>
      </c>
      <c r="P24" s="14">
        <v>190.58333350000001</v>
      </c>
      <c r="Q24" s="15">
        <v>2</v>
      </c>
    </row>
    <row r="25" spans="8:17" x14ac:dyDescent="0.15">
      <c r="H25">
        <v>15</v>
      </c>
      <c r="I25">
        <v>9</v>
      </c>
      <c r="J25">
        <v>4</v>
      </c>
      <c r="M25">
        <v>37.9166667</v>
      </c>
      <c r="N25">
        <f t="shared" si="1"/>
        <v>228.50000020000002</v>
      </c>
      <c r="P25" s="14">
        <v>228.50000020000002</v>
      </c>
      <c r="Q25" s="15">
        <v>2</v>
      </c>
    </row>
    <row r="26" spans="8:17" x14ac:dyDescent="0.15">
      <c r="H26">
        <v>16</v>
      </c>
      <c r="I26">
        <v>10</v>
      </c>
      <c r="J26">
        <v>4</v>
      </c>
      <c r="M26">
        <v>37.9166667</v>
      </c>
      <c r="N26">
        <f t="shared" si="1"/>
        <v>266.4166669</v>
      </c>
      <c r="P26" s="14">
        <v>266.4166669</v>
      </c>
      <c r="Q26" s="15">
        <v>0</v>
      </c>
    </row>
    <row r="27" spans="8:17" x14ac:dyDescent="0.15">
      <c r="H27">
        <v>17</v>
      </c>
      <c r="I27">
        <v>10</v>
      </c>
      <c r="J27">
        <v>4</v>
      </c>
      <c r="M27">
        <v>37.9166667</v>
      </c>
      <c r="N27">
        <f t="shared" si="1"/>
        <v>304.3333336</v>
      </c>
      <c r="P27" s="14">
        <v>304.3333336</v>
      </c>
      <c r="Q27" s="15">
        <v>1</v>
      </c>
    </row>
    <row r="28" spans="8:17" x14ac:dyDescent="0.15">
      <c r="H28">
        <v>17</v>
      </c>
      <c r="I28">
        <v>10</v>
      </c>
      <c r="J28">
        <v>4</v>
      </c>
      <c r="M28">
        <v>37.9166667</v>
      </c>
      <c r="N28">
        <f t="shared" si="1"/>
        <v>342.25000030000001</v>
      </c>
      <c r="P28" s="14">
        <v>342.25000030000001</v>
      </c>
      <c r="Q28" s="15">
        <v>0</v>
      </c>
    </row>
    <row r="29" spans="8:17" x14ac:dyDescent="0.15">
      <c r="H29">
        <v>17</v>
      </c>
      <c r="I29">
        <v>11</v>
      </c>
      <c r="J29">
        <v>5</v>
      </c>
      <c r="M29">
        <v>37.9166667</v>
      </c>
      <c r="N29">
        <f t="shared" si="1"/>
        <v>380.16666700000002</v>
      </c>
      <c r="P29" s="14">
        <v>380.16666700000002</v>
      </c>
      <c r="Q29" s="15">
        <v>1</v>
      </c>
    </row>
    <row r="30" spans="8:17" x14ac:dyDescent="0.15">
      <c r="H30">
        <v>18</v>
      </c>
      <c r="I30">
        <v>11</v>
      </c>
      <c r="J30">
        <v>5</v>
      </c>
      <c r="M30">
        <v>37.9166667</v>
      </c>
      <c r="N30">
        <f t="shared" si="1"/>
        <v>418.08333370000003</v>
      </c>
      <c r="P30" s="14">
        <v>418.08333370000003</v>
      </c>
      <c r="Q30" s="15">
        <v>0</v>
      </c>
    </row>
    <row r="31" spans="8:17" ht="14" thickBot="1" x14ac:dyDescent="0.2">
      <c r="H31">
        <v>18</v>
      </c>
      <c r="I31">
        <v>14</v>
      </c>
      <c r="J31">
        <v>5</v>
      </c>
      <c r="P31" s="16" t="s">
        <v>1125</v>
      </c>
      <c r="Q31" s="16">
        <v>1</v>
      </c>
    </row>
    <row r="32" spans="8:17" x14ac:dyDescent="0.15">
      <c r="H32">
        <v>18</v>
      </c>
      <c r="I32">
        <v>15</v>
      </c>
      <c r="J32">
        <v>8</v>
      </c>
    </row>
    <row r="33" spans="8:17" x14ac:dyDescent="0.15">
      <c r="H33">
        <v>18</v>
      </c>
      <c r="I33">
        <v>15</v>
      </c>
      <c r="J33">
        <v>8</v>
      </c>
    </row>
    <row r="34" spans="8:17" ht="14" thickBot="1" x14ac:dyDescent="0.2">
      <c r="H34">
        <v>19</v>
      </c>
      <c r="I34">
        <v>15</v>
      </c>
      <c r="J34">
        <v>8</v>
      </c>
      <c r="L34" t="s">
        <v>1144</v>
      </c>
    </row>
    <row r="35" spans="8:17" x14ac:dyDescent="0.15">
      <c r="H35">
        <v>19</v>
      </c>
      <c r="I35">
        <v>16</v>
      </c>
      <c r="J35">
        <v>8</v>
      </c>
      <c r="K35">
        <f>COUNT(J4:J149)</f>
        <v>146</v>
      </c>
      <c r="L35" t="s">
        <v>1122</v>
      </c>
      <c r="M35" t="s">
        <v>1123</v>
      </c>
      <c r="N35" t="s">
        <v>1121</v>
      </c>
      <c r="P35" s="17" t="s">
        <v>1124</v>
      </c>
      <c r="Q35" s="17" t="s">
        <v>1126</v>
      </c>
    </row>
    <row r="36" spans="8:17" x14ac:dyDescent="0.15">
      <c r="H36">
        <v>19</v>
      </c>
      <c r="I36">
        <v>16</v>
      </c>
      <c r="J36">
        <v>8</v>
      </c>
      <c r="L36">
        <f>K35^(1/2)</f>
        <v>12.083045973594572</v>
      </c>
      <c r="M36">
        <f>(J149-J4)/13</f>
        <v>39.53846153846154</v>
      </c>
      <c r="N36">
        <f>J4</f>
        <v>1</v>
      </c>
      <c r="P36" s="14">
        <v>1</v>
      </c>
      <c r="Q36" s="15">
        <v>8</v>
      </c>
    </row>
    <row r="37" spans="8:17" x14ac:dyDescent="0.15">
      <c r="H37">
        <v>22</v>
      </c>
      <c r="I37">
        <v>16</v>
      </c>
      <c r="J37">
        <v>8</v>
      </c>
      <c r="L37">
        <v>13</v>
      </c>
      <c r="M37">
        <v>39.538461499999997</v>
      </c>
      <c r="N37">
        <f>N36+M37</f>
        <v>40.538461499999997</v>
      </c>
      <c r="P37" s="14">
        <v>40.538461499999997</v>
      </c>
      <c r="Q37" s="15">
        <v>79</v>
      </c>
    </row>
    <row r="38" spans="8:17" x14ac:dyDescent="0.15">
      <c r="H38">
        <v>23</v>
      </c>
      <c r="I38">
        <v>16</v>
      </c>
      <c r="J38">
        <v>8</v>
      </c>
      <c r="M38">
        <v>39.538461499999997</v>
      </c>
      <c r="N38">
        <f t="shared" ref="N38:N48" si="2">N37+M38</f>
        <v>80.076922999999994</v>
      </c>
      <c r="P38" s="14">
        <v>80.076922999999994</v>
      </c>
      <c r="Q38" s="15">
        <v>29</v>
      </c>
    </row>
    <row r="39" spans="8:17" x14ac:dyDescent="0.15">
      <c r="H39">
        <v>23</v>
      </c>
      <c r="I39">
        <v>16</v>
      </c>
      <c r="J39">
        <v>8</v>
      </c>
      <c r="M39">
        <v>39.538461499999997</v>
      </c>
      <c r="N39">
        <f t="shared" si="2"/>
        <v>119.61538449999999</v>
      </c>
      <c r="P39" s="14">
        <v>119.61538449999999</v>
      </c>
      <c r="Q39" s="15">
        <v>17</v>
      </c>
    </row>
    <row r="40" spans="8:17" x14ac:dyDescent="0.15">
      <c r="H40">
        <v>24</v>
      </c>
      <c r="I40">
        <v>16</v>
      </c>
      <c r="J40">
        <v>9</v>
      </c>
      <c r="M40">
        <v>39.538461499999997</v>
      </c>
      <c r="N40">
        <f t="shared" si="2"/>
        <v>159.15384599999999</v>
      </c>
      <c r="P40" s="14">
        <v>159.15384599999999</v>
      </c>
      <c r="Q40" s="15">
        <v>4</v>
      </c>
    </row>
    <row r="41" spans="8:17" x14ac:dyDescent="0.15">
      <c r="H41">
        <v>24</v>
      </c>
      <c r="I41">
        <v>17</v>
      </c>
      <c r="J41">
        <v>9</v>
      </c>
      <c r="M41">
        <v>39.538461499999997</v>
      </c>
      <c r="N41">
        <f t="shared" si="2"/>
        <v>198.69230749999997</v>
      </c>
      <c r="P41" s="14">
        <v>198.69230749999997</v>
      </c>
      <c r="Q41" s="15">
        <v>2</v>
      </c>
    </row>
    <row r="42" spans="8:17" x14ac:dyDescent="0.15">
      <c r="H42">
        <v>27</v>
      </c>
      <c r="I42">
        <v>18</v>
      </c>
      <c r="J42">
        <v>9</v>
      </c>
      <c r="M42">
        <v>39.538461499999997</v>
      </c>
      <c r="N42">
        <f t="shared" si="2"/>
        <v>238.23076899999995</v>
      </c>
      <c r="P42" s="14">
        <v>238.23076899999995</v>
      </c>
      <c r="Q42" s="15">
        <v>4</v>
      </c>
    </row>
    <row r="43" spans="8:17" x14ac:dyDescent="0.15">
      <c r="H43">
        <v>32</v>
      </c>
      <c r="I43">
        <v>19</v>
      </c>
      <c r="J43">
        <v>9</v>
      </c>
      <c r="M43">
        <v>39.538461499999997</v>
      </c>
      <c r="N43">
        <f t="shared" si="2"/>
        <v>277.76923049999994</v>
      </c>
      <c r="P43" s="14">
        <v>277.76923049999994</v>
      </c>
      <c r="Q43" s="15">
        <v>0</v>
      </c>
    </row>
    <row r="44" spans="8:17" x14ac:dyDescent="0.15">
      <c r="H44">
        <v>36</v>
      </c>
      <c r="I44">
        <v>22</v>
      </c>
      <c r="J44">
        <v>9</v>
      </c>
      <c r="M44">
        <v>39.538461499999997</v>
      </c>
      <c r="N44">
        <f t="shared" si="2"/>
        <v>317.30769199999992</v>
      </c>
      <c r="P44" s="14">
        <v>317.30769199999992</v>
      </c>
      <c r="Q44" s="15">
        <v>0</v>
      </c>
    </row>
    <row r="45" spans="8:17" x14ac:dyDescent="0.15">
      <c r="H45">
        <v>37</v>
      </c>
      <c r="I45">
        <v>22</v>
      </c>
      <c r="J45">
        <v>9</v>
      </c>
      <c r="M45">
        <v>39.538461499999997</v>
      </c>
      <c r="N45">
        <f t="shared" si="2"/>
        <v>356.8461534999999</v>
      </c>
      <c r="P45" s="14">
        <v>356.8461534999999</v>
      </c>
      <c r="Q45" s="15">
        <v>1</v>
      </c>
    </row>
    <row r="46" spans="8:17" x14ac:dyDescent="0.15">
      <c r="H46">
        <v>39</v>
      </c>
      <c r="I46">
        <v>23</v>
      </c>
      <c r="J46">
        <v>10</v>
      </c>
      <c r="M46">
        <v>39.538461499999997</v>
      </c>
      <c r="N46">
        <f t="shared" si="2"/>
        <v>396.38461499999988</v>
      </c>
      <c r="P46" s="14">
        <v>396.38461499999988</v>
      </c>
      <c r="Q46" s="15">
        <v>1</v>
      </c>
    </row>
    <row r="47" spans="8:17" x14ac:dyDescent="0.15">
      <c r="H47">
        <v>39</v>
      </c>
      <c r="I47">
        <v>23</v>
      </c>
      <c r="J47">
        <v>10</v>
      </c>
      <c r="M47">
        <v>39.538461499999997</v>
      </c>
      <c r="N47">
        <f t="shared" si="2"/>
        <v>435.92307649999987</v>
      </c>
      <c r="P47" s="14">
        <v>435.92307649999987</v>
      </c>
      <c r="Q47" s="15">
        <v>0</v>
      </c>
    </row>
    <row r="48" spans="8:17" x14ac:dyDescent="0.15">
      <c r="H48">
        <v>39</v>
      </c>
      <c r="I48">
        <v>23</v>
      </c>
      <c r="J48">
        <v>10</v>
      </c>
      <c r="M48">
        <v>39.538461499999997</v>
      </c>
      <c r="N48">
        <f t="shared" si="2"/>
        <v>475.46153799999985</v>
      </c>
      <c r="P48" s="14">
        <v>475.46153799999985</v>
      </c>
      <c r="Q48" s="15">
        <v>0</v>
      </c>
    </row>
    <row r="49" spans="8:26" ht="14" thickBot="1" x14ac:dyDescent="0.2">
      <c r="H49">
        <v>43</v>
      </c>
      <c r="I49">
        <v>24</v>
      </c>
      <c r="J49">
        <v>10</v>
      </c>
      <c r="P49" s="16" t="s">
        <v>1125</v>
      </c>
      <c r="Q49" s="16">
        <v>1</v>
      </c>
    </row>
    <row r="50" spans="8:26" x14ac:dyDescent="0.15">
      <c r="H50">
        <v>44</v>
      </c>
      <c r="I50">
        <v>24</v>
      </c>
      <c r="J50">
        <v>11</v>
      </c>
    </row>
    <row r="51" spans="8:26" x14ac:dyDescent="0.15">
      <c r="H51">
        <v>44</v>
      </c>
      <c r="I51">
        <v>24</v>
      </c>
      <c r="J51">
        <v>11</v>
      </c>
      <c r="M51" s="53" t="s">
        <v>1289</v>
      </c>
      <c r="N51" s="53"/>
      <c r="O51" s="53"/>
      <c r="P51" s="53"/>
      <c r="Q51" s="53"/>
      <c r="R51" s="53"/>
      <c r="S51" s="53"/>
      <c r="T51" s="53"/>
      <c r="U51" s="53"/>
      <c r="V51" s="53"/>
      <c r="W51" s="53"/>
      <c r="X51" s="53"/>
      <c r="Y51" s="53"/>
      <c r="Z51" s="53"/>
    </row>
    <row r="52" spans="8:26" x14ac:dyDescent="0.15">
      <c r="H52">
        <v>45</v>
      </c>
      <c r="I52">
        <v>28</v>
      </c>
      <c r="J52">
        <v>11</v>
      </c>
    </row>
    <row r="53" spans="8:26" x14ac:dyDescent="0.15">
      <c r="H53">
        <v>45</v>
      </c>
      <c r="I53">
        <v>29</v>
      </c>
      <c r="J53">
        <v>12</v>
      </c>
      <c r="M53">
        <v>45.5</v>
      </c>
      <c r="N53">
        <v>37.9166667</v>
      </c>
      <c r="O53">
        <v>39.538461499999997</v>
      </c>
    </row>
    <row r="54" spans="8:26" x14ac:dyDescent="0.15">
      <c r="H54">
        <v>46</v>
      </c>
      <c r="I54">
        <v>29</v>
      </c>
      <c r="J54">
        <v>12</v>
      </c>
      <c r="M54" t="s">
        <v>1158</v>
      </c>
      <c r="N54">
        <f>AVERAGE(M53:O53)</f>
        <v>40.985042733333337</v>
      </c>
    </row>
    <row r="55" spans="8:26" ht="14" thickBot="1" x14ac:dyDescent="0.2">
      <c r="H55">
        <v>46</v>
      </c>
      <c r="I55">
        <v>30</v>
      </c>
      <c r="J55">
        <v>12</v>
      </c>
    </row>
    <row r="56" spans="8:26" x14ac:dyDescent="0.15">
      <c r="H56">
        <v>47</v>
      </c>
      <c r="I56">
        <v>30</v>
      </c>
      <c r="J56">
        <v>15</v>
      </c>
      <c r="M56" t="s">
        <v>1123</v>
      </c>
      <c r="N56">
        <v>1</v>
      </c>
      <c r="O56">
        <v>2</v>
      </c>
      <c r="P56">
        <v>3</v>
      </c>
      <c r="R56" s="17" t="s">
        <v>1124</v>
      </c>
      <c r="S56" s="17" t="s">
        <v>1126</v>
      </c>
    </row>
    <row r="57" spans="8:26" x14ac:dyDescent="0.15">
      <c r="H57">
        <v>50</v>
      </c>
      <c r="I57">
        <v>31</v>
      </c>
      <c r="J57">
        <v>15</v>
      </c>
      <c r="M57">
        <v>40.985042700000001</v>
      </c>
      <c r="N57">
        <v>1</v>
      </c>
      <c r="O57">
        <v>1</v>
      </c>
      <c r="P57">
        <v>1</v>
      </c>
      <c r="R57" s="14">
        <v>1</v>
      </c>
      <c r="S57" s="15">
        <v>3</v>
      </c>
    </row>
    <row r="58" spans="8:26" x14ac:dyDescent="0.15">
      <c r="H58">
        <v>51</v>
      </c>
      <c r="I58">
        <v>31</v>
      </c>
      <c r="J58">
        <v>15</v>
      </c>
      <c r="M58">
        <v>40.985042700000001</v>
      </c>
      <c r="N58">
        <f>N57+M58</f>
        <v>41.985042700000001</v>
      </c>
      <c r="O58">
        <f>O57+M58</f>
        <v>41.985042700000001</v>
      </c>
      <c r="P58">
        <f>P57+M58</f>
        <v>41.985042700000001</v>
      </c>
      <c r="R58" s="14">
        <v>41.985042700000001</v>
      </c>
      <c r="S58" s="15">
        <v>42</v>
      </c>
    </row>
    <row r="59" spans="8:26" x14ac:dyDescent="0.15">
      <c r="H59">
        <v>51</v>
      </c>
      <c r="I59">
        <v>32</v>
      </c>
      <c r="J59">
        <v>15</v>
      </c>
      <c r="M59">
        <v>40.985042700000001</v>
      </c>
      <c r="N59">
        <f t="shared" ref="N59:N66" si="3">N58+M59</f>
        <v>82.970085400000002</v>
      </c>
      <c r="O59">
        <f t="shared" ref="O59:O68" si="4">O58+M59</f>
        <v>82.970085400000002</v>
      </c>
      <c r="P59">
        <f t="shared" ref="P59:P69" si="5">P58+M59</f>
        <v>82.970085400000002</v>
      </c>
      <c r="R59" s="14">
        <v>82.970085400000002</v>
      </c>
      <c r="S59" s="15">
        <v>27</v>
      </c>
    </row>
    <row r="60" spans="8:26" x14ac:dyDescent="0.15">
      <c r="H60">
        <v>51</v>
      </c>
      <c r="I60">
        <v>37</v>
      </c>
      <c r="J60">
        <v>17</v>
      </c>
      <c r="M60">
        <v>40.985042700000001</v>
      </c>
      <c r="N60">
        <f t="shared" si="3"/>
        <v>123.9551281</v>
      </c>
      <c r="O60">
        <f t="shared" si="4"/>
        <v>123.9551281</v>
      </c>
      <c r="P60">
        <f t="shared" si="5"/>
        <v>123.9551281</v>
      </c>
      <c r="R60" s="14">
        <v>123.9551281</v>
      </c>
      <c r="S60" s="15">
        <v>14</v>
      </c>
    </row>
    <row r="61" spans="8:26" x14ac:dyDescent="0.15">
      <c r="H61">
        <v>52</v>
      </c>
      <c r="I61">
        <v>37</v>
      </c>
      <c r="J61">
        <v>17</v>
      </c>
      <c r="M61">
        <v>40.985042700000001</v>
      </c>
      <c r="N61">
        <f t="shared" si="3"/>
        <v>164.9401708</v>
      </c>
      <c r="O61">
        <f t="shared" si="4"/>
        <v>164.9401708</v>
      </c>
      <c r="P61">
        <f t="shared" si="5"/>
        <v>164.9401708</v>
      </c>
      <c r="R61" s="14">
        <v>164.9401708</v>
      </c>
      <c r="S61" s="15">
        <v>2</v>
      </c>
    </row>
    <row r="62" spans="8:26" x14ac:dyDescent="0.15">
      <c r="H62">
        <v>52</v>
      </c>
      <c r="I62">
        <v>37</v>
      </c>
      <c r="J62">
        <v>17</v>
      </c>
      <c r="M62">
        <v>40.985042700000001</v>
      </c>
      <c r="N62">
        <f t="shared" si="3"/>
        <v>205.92521350000001</v>
      </c>
      <c r="O62">
        <f t="shared" si="4"/>
        <v>205.92521350000001</v>
      </c>
      <c r="P62">
        <f t="shared" si="5"/>
        <v>205.92521350000001</v>
      </c>
      <c r="R62" s="14">
        <v>205.92521350000001</v>
      </c>
      <c r="S62" s="15">
        <v>2</v>
      </c>
    </row>
    <row r="63" spans="8:26" x14ac:dyDescent="0.15">
      <c r="H63">
        <v>52</v>
      </c>
      <c r="I63">
        <v>37</v>
      </c>
      <c r="J63">
        <v>18</v>
      </c>
      <c r="M63">
        <v>40.985042700000001</v>
      </c>
      <c r="N63">
        <f t="shared" si="3"/>
        <v>246.91025620000002</v>
      </c>
      <c r="O63">
        <f t="shared" si="4"/>
        <v>246.91025620000002</v>
      </c>
      <c r="P63">
        <f t="shared" si="5"/>
        <v>246.91025620000002</v>
      </c>
      <c r="R63" s="14">
        <v>246.91025620000002</v>
      </c>
      <c r="S63" s="15">
        <v>1</v>
      </c>
    </row>
    <row r="64" spans="8:26" x14ac:dyDescent="0.15">
      <c r="H64">
        <v>53</v>
      </c>
      <c r="I64">
        <v>38</v>
      </c>
      <c r="J64">
        <v>18</v>
      </c>
      <c r="M64">
        <v>40.985042700000001</v>
      </c>
      <c r="N64">
        <f t="shared" si="3"/>
        <v>287.8952989</v>
      </c>
      <c r="O64">
        <f t="shared" si="4"/>
        <v>287.8952989</v>
      </c>
      <c r="P64">
        <f t="shared" si="5"/>
        <v>287.8952989</v>
      </c>
      <c r="R64" s="14">
        <v>287.8952989</v>
      </c>
      <c r="S64" s="15">
        <v>2</v>
      </c>
    </row>
    <row r="65" spans="8:19" x14ac:dyDescent="0.15">
      <c r="H65">
        <v>53</v>
      </c>
      <c r="I65">
        <v>38</v>
      </c>
      <c r="J65">
        <v>19</v>
      </c>
      <c r="M65">
        <v>40.985042700000001</v>
      </c>
      <c r="N65">
        <f t="shared" si="3"/>
        <v>328.88034160000001</v>
      </c>
      <c r="O65">
        <f t="shared" si="4"/>
        <v>328.88034160000001</v>
      </c>
      <c r="P65">
        <f t="shared" si="5"/>
        <v>328.88034160000001</v>
      </c>
      <c r="R65" s="14">
        <v>328.88034160000001</v>
      </c>
      <c r="S65" s="15">
        <v>0</v>
      </c>
    </row>
    <row r="66" spans="8:19" x14ac:dyDescent="0.15">
      <c r="H66">
        <v>55</v>
      </c>
      <c r="I66">
        <v>38</v>
      </c>
      <c r="J66">
        <v>19</v>
      </c>
      <c r="L66">
        <v>1</v>
      </c>
      <c r="M66">
        <v>40.985042700000001</v>
      </c>
      <c r="N66">
        <f t="shared" si="3"/>
        <v>369.86538430000002</v>
      </c>
      <c r="O66">
        <f t="shared" si="4"/>
        <v>369.86538430000002</v>
      </c>
      <c r="P66">
        <f t="shared" si="5"/>
        <v>369.86538430000002</v>
      </c>
      <c r="R66" s="14">
        <v>369.86538430000002</v>
      </c>
      <c r="S66" s="15">
        <v>0</v>
      </c>
    </row>
    <row r="67" spans="8:19" ht="14" thickBot="1" x14ac:dyDescent="0.2">
      <c r="H67">
        <v>57</v>
      </c>
      <c r="I67">
        <v>40</v>
      </c>
      <c r="J67">
        <v>21</v>
      </c>
      <c r="M67">
        <v>40.985042700000001</v>
      </c>
      <c r="O67">
        <f t="shared" si="4"/>
        <v>410.85042700000002</v>
      </c>
      <c r="P67">
        <f t="shared" si="5"/>
        <v>410.85042700000002</v>
      </c>
      <c r="R67" s="16" t="s">
        <v>1125</v>
      </c>
      <c r="S67" s="16">
        <v>1</v>
      </c>
    </row>
    <row r="68" spans="8:19" x14ac:dyDescent="0.15">
      <c r="H68">
        <v>58</v>
      </c>
      <c r="I68">
        <v>40</v>
      </c>
      <c r="J68">
        <v>22</v>
      </c>
      <c r="L68">
        <v>2</v>
      </c>
      <c r="M68">
        <v>40.985042700000001</v>
      </c>
      <c r="O68">
        <f t="shared" si="4"/>
        <v>451.83546970000003</v>
      </c>
      <c r="P68">
        <f t="shared" si="5"/>
        <v>451.83546970000003</v>
      </c>
    </row>
    <row r="69" spans="8:19" ht="14" thickBot="1" x14ac:dyDescent="0.2">
      <c r="H69">
        <v>58</v>
      </c>
      <c r="I69">
        <v>42</v>
      </c>
      <c r="J69">
        <v>22</v>
      </c>
      <c r="L69">
        <v>3</v>
      </c>
      <c r="M69">
        <v>40.985042700000001</v>
      </c>
      <c r="P69">
        <f t="shared" si="5"/>
        <v>492.82051240000004</v>
      </c>
    </row>
    <row r="70" spans="8:19" x14ac:dyDescent="0.15">
      <c r="H70">
        <v>59</v>
      </c>
      <c r="I70">
        <v>43</v>
      </c>
      <c r="J70">
        <v>22</v>
      </c>
      <c r="R70" s="17" t="s">
        <v>1124</v>
      </c>
      <c r="S70" s="17" t="s">
        <v>1126</v>
      </c>
    </row>
    <row r="71" spans="8:19" x14ac:dyDescent="0.15">
      <c r="H71">
        <v>66</v>
      </c>
      <c r="I71">
        <v>43</v>
      </c>
      <c r="J71">
        <v>22</v>
      </c>
      <c r="R71" s="14">
        <v>1</v>
      </c>
      <c r="S71" s="15">
        <v>7</v>
      </c>
    </row>
    <row r="72" spans="8:19" x14ac:dyDescent="0.15">
      <c r="H72">
        <v>71</v>
      </c>
      <c r="I72">
        <v>43</v>
      </c>
      <c r="J72">
        <v>22</v>
      </c>
      <c r="R72" s="14">
        <v>41.985042700000001</v>
      </c>
      <c r="S72" s="15">
        <v>58</v>
      </c>
    </row>
    <row r="73" spans="8:19" x14ac:dyDescent="0.15">
      <c r="H73">
        <v>74</v>
      </c>
      <c r="I73">
        <v>43</v>
      </c>
      <c r="J73">
        <v>22</v>
      </c>
      <c r="R73" s="14">
        <v>82.970085400000002</v>
      </c>
      <c r="S73" s="15">
        <v>35</v>
      </c>
    </row>
    <row r="74" spans="8:19" x14ac:dyDescent="0.15">
      <c r="H74">
        <v>75</v>
      </c>
      <c r="I74">
        <v>43</v>
      </c>
      <c r="J74">
        <v>23</v>
      </c>
      <c r="R74" s="14">
        <v>123.9551281</v>
      </c>
      <c r="S74" s="15">
        <v>14</v>
      </c>
    </row>
    <row r="75" spans="8:19" x14ac:dyDescent="0.15">
      <c r="H75">
        <v>80</v>
      </c>
      <c r="I75">
        <v>44</v>
      </c>
      <c r="J75">
        <v>24</v>
      </c>
      <c r="R75" s="14">
        <v>164.9401708</v>
      </c>
      <c r="S75" s="15">
        <v>12</v>
      </c>
    </row>
    <row r="76" spans="8:19" x14ac:dyDescent="0.15">
      <c r="H76">
        <v>85</v>
      </c>
      <c r="I76">
        <v>45</v>
      </c>
      <c r="J76">
        <v>25</v>
      </c>
      <c r="R76" s="14">
        <v>205.92521350000001</v>
      </c>
      <c r="S76" s="15">
        <v>1</v>
      </c>
    </row>
    <row r="77" spans="8:19" x14ac:dyDescent="0.15">
      <c r="H77">
        <v>94</v>
      </c>
      <c r="I77">
        <v>45</v>
      </c>
      <c r="J77">
        <v>25</v>
      </c>
      <c r="R77" s="14">
        <v>246.91025620000002</v>
      </c>
      <c r="S77" s="15">
        <v>1</v>
      </c>
    </row>
    <row r="78" spans="8:19" x14ac:dyDescent="0.15">
      <c r="H78">
        <v>103</v>
      </c>
      <c r="I78">
        <v>46</v>
      </c>
      <c r="J78">
        <v>25</v>
      </c>
      <c r="R78" s="14">
        <v>287.8952989</v>
      </c>
      <c r="S78" s="15">
        <v>1</v>
      </c>
    </row>
    <row r="79" spans="8:19" x14ac:dyDescent="0.15">
      <c r="H79">
        <v>106</v>
      </c>
      <c r="I79">
        <v>47</v>
      </c>
      <c r="J79">
        <v>25</v>
      </c>
      <c r="R79" s="14">
        <v>328.88034160000001</v>
      </c>
      <c r="S79" s="15">
        <v>0</v>
      </c>
    </row>
    <row r="80" spans="8:19" x14ac:dyDescent="0.15">
      <c r="H80">
        <v>106</v>
      </c>
      <c r="I80">
        <v>48</v>
      </c>
      <c r="J80">
        <v>26</v>
      </c>
      <c r="R80" s="14">
        <v>369.86538430000002</v>
      </c>
      <c r="S80" s="15">
        <v>0</v>
      </c>
    </row>
    <row r="81" spans="8:19" x14ac:dyDescent="0.15">
      <c r="H81">
        <v>107</v>
      </c>
      <c r="I81">
        <v>50</v>
      </c>
      <c r="J81">
        <v>28</v>
      </c>
      <c r="R81" s="14">
        <v>410.85042700000002</v>
      </c>
      <c r="S81" s="15">
        <v>1</v>
      </c>
    </row>
    <row r="82" spans="8:19" x14ac:dyDescent="0.15">
      <c r="H82">
        <v>108</v>
      </c>
      <c r="I82">
        <v>54</v>
      </c>
      <c r="J82">
        <v>29</v>
      </c>
      <c r="R82" s="14">
        <v>451.83546970000003</v>
      </c>
      <c r="S82" s="15">
        <v>0</v>
      </c>
    </row>
    <row r="83" spans="8:19" ht="14" thickBot="1" x14ac:dyDescent="0.2">
      <c r="H83">
        <v>116</v>
      </c>
      <c r="I83">
        <v>54</v>
      </c>
      <c r="J83">
        <v>30</v>
      </c>
      <c r="R83" s="16" t="s">
        <v>1125</v>
      </c>
      <c r="S83" s="16">
        <v>1</v>
      </c>
    </row>
    <row r="84" spans="8:19" x14ac:dyDescent="0.15">
      <c r="H84">
        <v>116</v>
      </c>
      <c r="I84">
        <v>56</v>
      </c>
      <c r="J84">
        <v>30</v>
      </c>
    </row>
    <row r="85" spans="8:19" ht="14" thickBot="1" x14ac:dyDescent="0.2">
      <c r="H85">
        <v>116</v>
      </c>
      <c r="I85">
        <v>57</v>
      </c>
      <c r="J85">
        <v>31</v>
      </c>
    </row>
    <row r="86" spans="8:19" x14ac:dyDescent="0.15">
      <c r="H86">
        <v>116</v>
      </c>
      <c r="I86">
        <v>58</v>
      </c>
      <c r="J86">
        <v>36</v>
      </c>
      <c r="R86" s="17" t="s">
        <v>1124</v>
      </c>
      <c r="S86" s="17" t="s">
        <v>1126</v>
      </c>
    </row>
    <row r="87" spans="8:19" x14ac:dyDescent="0.15">
      <c r="H87">
        <v>116</v>
      </c>
      <c r="I87">
        <v>59</v>
      </c>
      <c r="J87">
        <v>36</v>
      </c>
      <c r="R87" s="14">
        <v>1</v>
      </c>
      <c r="S87" s="15">
        <v>8</v>
      </c>
    </row>
    <row r="88" spans="8:19" x14ac:dyDescent="0.15">
      <c r="H88">
        <v>116</v>
      </c>
      <c r="I88">
        <v>59</v>
      </c>
      <c r="J88">
        <v>37</v>
      </c>
      <c r="R88" s="14">
        <v>41.985042700000001</v>
      </c>
      <c r="S88" s="15">
        <v>80</v>
      </c>
    </row>
    <row r="89" spans="8:19" x14ac:dyDescent="0.15">
      <c r="H89">
        <v>120</v>
      </c>
      <c r="I89">
        <v>60</v>
      </c>
      <c r="J89">
        <v>37</v>
      </c>
      <c r="R89" s="14">
        <v>82.970085400000002</v>
      </c>
      <c r="S89" s="15">
        <v>30</v>
      </c>
    </row>
    <row r="90" spans="8:19" x14ac:dyDescent="0.15">
      <c r="H90">
        <v>142</v>
      </c>
      <c r="I90">
        <v>60</v>
      </c>
      <c r="J90">
        <v>37</v>
      </c>
      <c r="R90" s="14">
        <v>123.9551281</v>
      </c>
      <c r="S90" s="15">
        <v>17</v>
      </c>
    </row>
    <row r="91" spans="8:19" x14ac:dyDescent="0.15">
      <c r="H91">
        <v>154</v>
      </c>
      <c r="I91">
        <v>64</v>
      </c>
      <c r="J91">
        <v>41</v>
      </c>
      <c r="R91" s="14">
        <v>164.9401708</v>
      </c>
      <c r="S91" s="15">
        <v>3</v>
      </c>
    </row>
    <row r="92" spans="8:19" x14ac:dyDescent="0.15">
      <c r="H92">
        <v>200</v>
      </c>
      <c r="I92">
        <v>64</v>
      </c>
      <c r="J92">
        <v>43</v>
      </c>
      <c r="R92" s="14">
        <v>205.92521350000001</v>
      </c>
      <c r="S92" s="15">
        <v>3</v>
      </c>
    </row>
    <row r="93" spans="8:19" x14ac:dyDescent="0.15">
      <c r="H93">
        <v>200</v>
      </c>
      <c r="I93">
        <v>71</v>
      </c>
      <c r="J93">
        <v>43</v>
      </c>
      <c r="R93" s="14">
        <v>246.91025620000002</v>
      </c>
      <c r="S93" s="15">
        <v>2</v>
      </c>
    </row>
    <row r="94" spans="8:19" x14ac:dyDescent="0.15">
      <c r="H94">
        <v>233</v>
      </c>
      <c r="I94">
        <v>71</v>
      </c>
      <c r="J94">
        <v>44</v>
      </c>
      <c r="R94" s="14">
        <v>287.8952989</v>
      </c>
      <c r="S94" s="15">
        <v>0</v>
      </c>
    </row>
    <row r="95" spans="8:19" x14ac:dyDescent="0.15">
      <c r="H95">
        <v>276</v>
      </c>
      <c r="I95">
        <v>72</v>
      </c>
      <c r="J95">
        <v>44</v>
      </c>
      <c r="R95" s="14">
        <v>328.88034160000001</v>
      </c>
      <c r="S95" s="15">
        <v>1</v>
      </c>
    </row>
    <row r="96" spans="8:19" x14ac:dyDescent="0.15">
      <c r="H96">
        <v>283</v>
      </c>
      <c r="I96">
        <v>72</v>
      </c>
      <c r="J96">
        <v>45</v>
      </c>
      <c r="R96" s="14">
        <v>369.86538430000002</v>
      </c>
      <c r="S96" s="15">
        <v>1</v>
      </c>
    </row>
    <row r="97" spans="8:19" x14ac:dyDescent="0.15">
      <c r="H97">
        <v>456</v>
      </c>
      <c r="I97">
        <v>72</v>
      </c>
      <c r="J97">
        <v>46</v>
      </c>
      <c r="R97" s="14">
        <v>410.85042700000002</v>
      </c>
      <c r="S97" s="15">
        <v>0</v>
      </c>
    </row>
    <row r="98" spans="8:19" x14ac:dyDescent="0.15">
      <c r="I98">
        <v>72</v>
      </c>
      <c r="J98">
        <v>50</v>
      </c>
      <c r="R98" s="14">
        <v>451.83546970000003</v>
      </c>
      <c r="S98" s="15">
        <v>0</v>
      </c>
    </row>
    <row r="99" spans="8:19" x14ac:dyDescent="0.15">
      <c r="I99">
        <v>73</v>
      </c>
      <c r="J99">
        <v>50</v>
      </c>
      <c r="R99" s="14">
        <v>492.82051240000004</v>
      </c>
      <c r="S99" s="15">
        <v>0</v>
      </c>
    </row>
    <row r="100" spans="8:19" ht="14" thickBot="1" x14ac:dyDescent="0.2">
      <c r="I100">
        <v>76</v>
      </c>
      <c r="J100">
        <v>50</v>
      </c>
      <c r="R100" s="16" t="s">
        <v>1125</v>
      </c>
      <c r="S100" s="16">
        <v>1</v>
      </c>
    </row>
    <row r="101" spans="8:19" x14ac:dyDescent="0.15">
      <c r="I101">
        <v>78</v>
      </c>
      <c r="J101">
        <v>53</v>
      </c>
    </row>
    <row r="102" spans="8:19" x14ac:dyDescent="0.15">
      <c r="I102">
        <v>78</v>
      </c>
      <c r="J102">
        <v>53</v>
      </c>
    </row>
    <row r="103" spans="8:19" x14ac:dyDescent="0.15">
      <c r="I103">
        <v>79</v>
      </c>
      <c r="J103">
        <v>56</v>
      </c>
    </row>
    <row r="104" spans="8:19" x14ac:dyDescent="0.15">
      <c r="I104">
        <v>85</v>
      </c>
      <c r="J104">
        <v>57</v>
      </c>
    </row>
    <row r="105" spans="8:19" x14ac:dyDescent="0.15">
      <c r="I105">
        <v>88</v>
      </c>
      <c r="J105">
        <v>59</v>
      </c>
    </row>
    <row r="106" spans="8:19" x14ac:dyDescent="0.15">
      <c r="I106">
        <v>89</v>
      </c>
      <c r="J106">
        <v>60</v>
      </c>
    </row>
    <row r="107" spans="8:19" x14ac:dyDescent="0.15">
      <c r="I107">
        <v>92</v>
      </c>
      <c r="J107">
        <v>60</v>
      </c>
    </row>
    <row r="108" spans="8:19" x14ac:dyDescent="0.15">
      <c r="I108">
        <v>92</v>
      </c>
      <c r="J108">
        <v>61</v>
      </c>
    </row>
    <row r="109" spans="8:19" x14ac:dyDescent="0.15">
      <c r="I109">
        <v>93</v>
      </c>
      <c r="J109">
        <v>61</v>
      </c>
    </row>
    <row r="110" spans="8:19" x14ac:dyDescent="0.15">
      <c r="I110">
        <v>95</v>
      </c>
      <c r="J110">
        <v>63</v>
      </c>
    </row>
    <row r="111" spans="8:19" x14ac:dyDescent="0.15">
      <c r="I111">
        <v>107</v>
      </c>
      <c r="J111">
        <v>64</v>
      </c>
    </row>
    <row r="112" spans="8:19" x14ac:dyDescent="0.15">
      <c r="I112">
        <v>107</v>
      </c>
      <c r="J112">
        <v>64</v>
      </c>
    </row>
    <row r="113" spans="9:10" x14ac:dyDescent="0.15">
      <c r="I113">
        <v>108</v>
      </c>
      <c r="J113">
        <v>67</v>
      </c>
    </row>
    <row r="114" spans="9:10" x14ac:dyDescent="0.15">
      <c r="I114">
        <v>113</v>
      </c>
      <c r="J114">
        <v>68</v>
      </c>
    </row>
    <row r="115" spans="9:10" x14ac:dyDescent="0.15">
      <c r="I115">
        <v>114</v>
      </c>
      <c r="J115">
        <v>71</v>
      </c>
    </row>
    <row r="116" spans="9:10" x14ac:dyDescent="0.15">
      <c r="I116">
        <v>116</v>
      </c>
      <c r="J116">
        <v>73</v>
      </c>
    </row>
    <row r="117" spans="9:10" x14ac:dyDescent="0.15">
      <c r="I117">
        <v>121</v>
      </c>
      <c r="J117">
        <v>75</v>
      </c>
    </row>
    <row r="118" spans="9:10" x14ac:dyDescent="0.15">
      <c r="I118">
        <v>127</v>
      </c>
      <c r="J118">
        <v>79</v>
      </c>
    </row>
    <row r="119" spans="9:10" x14ac:dyDescent="0.15">
      <c r="I119">
        <v>130</v>
      </c>
      <c r="J119">
        <v>80</v>
      </c>
    </row>
    <row r="120" spans="9:10" x14ac:dyDescent="0.15">
      <c r="I120">
        <v>134</v>
      </c>
      <c r="J120">
        <v>81</v>
      </c>
    </row>
    <row r="121" spans="9:10" x14ac:dyDescent="0.15">
      <c r="I121">
        <v>136</v>
      </c>
      <c r="J121">
        <v>81</v>
      </c>
    </row>
    <row r="122" spans="9:10" x14ac:dyDescent="0.15">
      <c r="I122">
        <v>136</v>
      </c>
      <c r="J122">
        <v>84</v>
      </c>
    </row>
    <row r="123" spans="9:10" x14ac:dyDescent="0.15">
      <c r="I123">
        <v>136</v>
      </c>
      <c r="J123">
        <v>88</v>
      </c>
    </row>
    <row r="124" spans="9:10" x14ac:dyDescent="0.15">
      <c r="I124">
        <v>136</v>
      </c>
      <c r="J124">
        <v>92</v>
      </c>
    </row>
    <row r="125" spans="9:10" x14ac:dyDescent="0.15">
      <c r="I125">
        <v>136</v>
      </c>
      <c r="J125">
        <v>93</v>
      </c>
    </row>
    <row r="126" spans="9:10" x14ac:dyDescent="0.15">
      <c r="I126">
        <v>136</v>
      </c>
      <c r="J126">
        <v>93</v>
      </c>
    </row>
    <row r="127" spans="9:10" x14ac:dyDescent="0.15">
      <c r="I127">
        <v>137</v>
      </c>
      <c r="J127">
        <v>94</v>
      </c>
    </row>
    <row r="128" spans="9:10" x14ac:dyDescent="0.15">
      <c r="I128">
        <v>163</v>
      </c>
      <c r="J128">
        <v>98</v>
      </c>
    </row>
    <row r="129" spans="9:10" x14ac:dyDescent="0.15">
      <c r="I129">
        <v>164</v>
      </c>
      <c r="J129">
        <v>107</v>
      </c>
    </row>
    <row r="130" spans="9:10" x14ac:dyDescent="0.15">
      <c r="I130">
        <v>199</v>
      </c>
      <c r="J130">
        <v>109</v>
      </c>
    </row>
    <row r="131" spans="9:10" x14ac:dyDescent="0.15">
      <c r="I131">
        <v>207</v>
      </c>
      <c r="J131">
        <v>109</v>
      </c>
    </row>
    <row r="132" spans="9:10" x14ac:dyDescent="0.15">
      <c r="I132">
        <v>285</v>
      </c>
      <c r="J132">
        <v>109</v>
      </c>
    </row>
    <row r="133" spans="9:10" x14ac:dyDescent="0.15">
      <c r="I133">
        <v>378</v>
      </c>
      <c r="J133">
        <v>110</v>
      </c>
    </row>
    <row r="134" spans="9:10" x14ac:dyDescent="0.15">
      <c r="I134">
        <v>456</v>
      </c>
      <c r="J134">
        <v>113</v>
      </c>
    </row>
    <row r="135" spans="9:10" x14ac:dyDescent="0.15">
      <c r="J135">
        <v>113</v>
      </c>
    </row>
    <row r="136" spans="9:10" x14ac:dyDescent="0.15">
      <c r="J136">
        <v>113</v>
      </c>
    </row>
    <row r="137" spans="9:10" x14ac:dyDescent="0.15">
      <c r="J137">
        <v>121</v>
      </c>
    </row>
    <row r="138" spans="9:10" x14ac:dyDescent="0.15">
      <c r="J138">
        <v>122</v>
      </c>
    </row>
    <row r="139" spans="9:10" x14ac:dyDescent="0.15">
      <c r="J139">
        <v>134</v>
      </c>
    </row>
    <row r="140" spans="9:10" x14ac:dyDescent="0.15">
      <c r="J140">
        <v>137</v>
      </c>
    </row>
    <row r="141" spans="9:10" x14ac:dyDescent="0.15">
      <c r="J141">
        <v>163</v>
      </c>
    </row>
    <row r="142" spans="9:10" x14ac:dyDescent="0.15">
      <c r="J142">
        <v>169</v>
      </c>
    </row>
    <row r="143" spans="9:10" x14ac:dyDescent="0.15">
      <c r="J143">
        <v>204</v>
      </c>
    </row>
    <row r="144" spans="9:10" x14ac:dyDescent="0.15">
      <c r="J144">
        <v>205</v>
      </c>
    </row>
    <row r="145" spans="10:10" x14ac:dyDescent="0.15">
      <c r="J145">
        <v>233</v>
      </c>
    </row>
    <row r="146" spans="10:10" x14ac:dyDescent="0.15">
      <c r="J146">
        <v>235</v>
      </c>
    </row>
    <row r="147" spans="10:10" x14ac:dyDescent="0.15">
      <c r="J147">
        <v>318</v>
      </c>
    </row>
    <row r="148" spans="10:10" x14ac:dyDescent="0.15">
      <c r="J148">
        <v>358</v>
      </c>
    </row>
    <row r="149" spans="10:10" x14ac:dyDescent="0.15">
      <c r="J149">
        <v>515</v>
      </c>
    </row>
  </sheetData>
  <mergeCells count="3">
    <mergeCell ref="A1:J1"/>
    <mergeCell ref="L1:X1"/>
    <mergeCell ref="M51:Z5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1423B-C78C-3648-A78C-84BF23468B26}">
  <dimension ref="A1:J149"/>
  <sheetViews>
    <sheetView zoomScale="112" zoomScaleNormal="213" workbookViewId="0">
      <selection activeCell="S34" sqref="S34"/>
    </sheetView>
  </sheetViews>
  <sheetFormatPr baseColWidth="10" defaultRowHeight="13" x14ac:dyDescent="0.15"/>
  <cols>
    <col min="1" max="1" width="12.33203125" customWidth="1"/>
    <col min="2" max="2" width="12" customWidth="1"/>
    <col min="8" max="8" width="16.83203125" customWidth="1"/>
    <col min="9" max="9" width="21.1640625" customWidth="1"/>
    <col min="12" max="12" width="15.1640625" customWidth="1"/>
  </cols>
  <sheetData>
    <row r="1" spans="1:10" x14ac:dyDescent="0.15">
      <c r="A1" s="53" t="s">
        <v>1292</v>
      </c>
      <c r="B1" s="53"/>
      <c r="C1" s="53"/>
      <c r="D1" s="53"/>
      <c r="E1" s="53"/>
      <c r="F1" s="53"/>
      <c r="G1" s="53"/>
      <c r="H1" s="53"/>
      <c r="I1" s="53"/>
      <c r="J1" s="53"/>
    </row>
    <row r="2" spans="1:10" x14ac:dyDescent="0.15">
      <c r="F2" s="52">
        <v>63011</v>
      </c>
    </row>
    <row r="3" spans="1:10" x14ac:dyDescent="0.15">
      <c r="B3" t="s">
        <v>1136</v>
      </c>
      <c r="C3" t="s">
        <v>1137</v>
      </c>
      <c r="D3" t="s">
        <v>1138</v>
      </c>
      <c r="E3">
        <v>94</v>
      </c>
      <c r="F3" t="s">
        <v>38</v>
      </c>
      <c r="G3">
        <v>46</v>
      </c>
      <c r="H3">
        <f>G3/E3</f>
        <v>0.48936170212765956</v>
      </c>
      <c r="I3" s="18">
        <f>H3</f>
        <v>0.48936170212765956</v>
      </c>
    </row>
    <row r="4" spans="1:10" x14ac:dyDescent="0.15">
      <c r="B4" t="s">
        <v>38</v>
      </c>
      <c r="C4" t="s">
        <v>57</v>
      </c>
      <c r="D4" t="s">
        <v>720</v>
      </c>
      <c r="F4" t="s">
        <v>57</v>
      </c>
      <c r="G4">
        <v>12</v>
      </c>
      <c r="H4">
        <f>G4/E3</f>
        <v>0.1276595744680851</v>
      </c>
      <c r="I4" s="18">
        <f t="shared" ref="I4:I6" si="0">H4</f>
        <v>0.1276595744680851</v>
      </c>
    </row>
    <row r="5" spans="1:10" x14ac:dyDescent="0.15">
      <c r="B5" t="s">
        <v>38</v>
      </c>
      <c r="C5" t="s">
        <v>57</v>
      </c>
      <c r="D5" t="s">
        <v>720</v>
      </c>
      <c r="F5" t="s">
        <v>47</v>
      </c>
      <c r="G5">
        <v>35</v>
      </c>
      <c r="H5">
        <f>G5/E3</f>
        <v>0.37234042553191488</v>
      </c>
      <c r="I5" s="18">
        <f t="shared" si="0"/>
        <v>0.37234042553191488</v>
      </c>
    </row>
    <row r="6" spans="1:10" x14ac:dyDescent="0.15">
      <c r="B6" t="s">
        <v>38</v>
      </c>
      <c r="C6" t="s">
        <v>57</v>
      </c>
      <c r="D6" t="s">
        <v>720</v>
      </c>
      <c r="F6" t="s">
        <v>78</v>
      </c>
      <c r="G6">
        <v>1</v>
      </c>
      <c r="H6">
        <f>G6/E3</f>
        <v>1.0638297872340425E-2</v>
      </c>
      <c r="I6" s="18">
        <f t="shared" si="0"/>
        <v>1.0638297872340425E-2</v>
      </c>
    </row>
    <row r="7" spans="1:10" x14ac:dyDescent="0.15">
      <c r="B7" t="s">
        <v>38</v>
      </c>
      <c r="C7" t="s">
        <v>57</v>
      </c>
      <c r="D7" t="s">
        <v>720</v>
      </c>
      <c r="F7" t="s">
        <v>1139</v>
      </c>
      <c r="G7">
        <f>SUM(G3:G6)</f>
        <v>94</v>
      </c>
      <c r="H7">
        <f>SUM(H3:H6)</f>
        <v>0.99999999999999989</v>
      </c>
      <c r="I7" s="18">
        <f>SUM(I3:I6)</f>
        <v>0.99999999999999989</v>
      </c>
    </row>
    <row r="8" spans="1:10" x14ac:dyDescent="0.15">
      <c r="B8" t="s">
        <v>38</v>
      </c>
      <c r="C8" t="s">
        <v>57</v>
      </c>
      <c r="D8" t="s">
        <v>720</v>
      </c>
    </row>
    <row r="9" spans="1:10" x14ac:dyDescent="0.15">
      <c r="B9" t="s">
        <v>38</v>
      </c>
      <c r="C9" t="s">
        <v>57</v>
      </c>
      <c r="D9" t="s">
        <v>720</v>
      </c>
    </row>
    <row r="10" spans="1:10" x14ac:dyDescent="0.15">
      <c r="B10" t="s">
        <v>38</v>
      </c>
      <c r="C10" t="s">
        <v>57</v>
      </c>
      <c r="D10" t="s">
        <v>720</v>
      </c>
    </row>
    <row r="11" spans="1:10" x14ac:dyDescent="0.15">
      <c r="B11" t="s">
        <v>38</v>
      </c>
      <c r="C11" t="s">
        <v>57</v>
      </c>
      <c r="D11" t="s">
        <v>720</v>
      </c>
    </row>
    <row r="12" spans="1:10" x14ac:dyDescent="0.15">
      <c r="B12" t="s">
        <v>38</v>
      </c>
      <c r="C12" t="s">
        <v>57</v>
      </c>
      <c r="D12" t="s">
        <v>720</v>
      </c>
    </row>
    <row r="13" spans="1:10" x14ac:dyDescent="0.15">
      <c r="B13" t="s">
        <v>38</v>
      </c>
      <c r="C13" t="s">
        <v>57</v>
      </c>
      <c r="D13" t="s">
        <v>720</v>
      </c>
    </row>
    <row r="14" spans="1:10" x14ac:dyDescent="0.15">
      <c r="B14" t="s">
        <v>38</v>
      </c>
      <c r="C14" t="s">
        <v>57</v>
      </c>
      <c r="D14" t="s">
        <v>720</v>
      </c>
    </row>
    <row r="15" spans="1:10" x14ac:dyDescent="0.15">
      <c r="B15" t="s">
        <v>38</v>
      </c>
      <c r="C15" t="s">
        <v>57</v>
      </c>
      <c r="D15" t="s">
        <v>720</v>
      </c>
    </row>
    <row r="16" spans="1:10" x14ac:dyDescent="0.15">
      <c r="B16" t="s">
        <v>38</v>
      </c>
      <c r="C16" t="s">
        <v>57</v>
      </c>
      <c r="D16" t="s">
        <v>720</v>
      </c>
    </row>
    <row r="17" spans="2:9" x14ac:dyDescent="0.15">
      <c r="B17" t="s">
        <v>38</v>
      </c>
      <c r="C17" t="s">
        <v>57</v>
      </c>
      <c r="D17" t="s">
        <v>720</v>
      </c>
    </row>
    <row r="18" spans="2:9" x14ac:dyDescent="0.15">
      <c r="B18" t="s">
        <v>38</v>
      </c>
      <c r="C18" t="s">
        <v>57</v>
      </c>
      <c r="D18" t="s">
        <v>720</v>
      </c>
    </row>
    <row r="19" spans="2:9" x14ac:dyDescent="0.15">
      <c r="B19" t="s">
        <v>38</v>
      </c>
      <c r="C19" t="s">
        <v>57</v>
      </c>
      <c r="D19" t="s">
        <v>720</v>
      </c>
    </row>
    <row r="20" spans="2:9" x14ac:dyDescent="0.15">
      <c r="B20" t="s">
        <v>38</v>
      </c>
      <c r="C20" t="s">
        <v>57</v>
      </c>
      <c r="D20" t="s">
        <v>720</v>
      </c>
      <c r="F20" s="52">
        <v>63017</v>
      </c>
    </row>
    <row r="21" spans="2:9" x14ac:dyDescent="0.15">
      <c r="B21" t="s">
        <v>38</v>
      </c>
      <c r="C21" t="s">
        <v>57</v>
      </c>
      <c r="D21" t="s">
        <v>720</v>
      </c>
      <c r="E21">
        <v>131</v>
      </c>
      <c r="F21" t="s">
        <v>57</v>
      </c>
      <c r="G21">
        <v>21</v>
      </c>
      <c r="H21">
        <f>G21/E21</f>
        <v>0.16030534351145037</v>
      </c>
      <c r="I21" s="18">
        <v>0.16030533999999999</v>
      </c>
    </row>
    <row r="22" spans="2:9" x14ac:dyDescent="0.15">
      <c r="B22" t="s">
        <v>38</v>
      </c>
      <c r="C22" t="s">
        <v>57</v>
      </c>
      <c r="D22" t="s">
        <v>720</v>
      </c>
      <c r="F22" t="s">
        <v>309</v>
      </c>
      <c r="G22">
        <v>63</v>
      </c>
      <c r="H22">
        <f>G22/E21</f>
        <v>0.48091603053435117</v>
      </c>
      <c r="I22" s="18">
        <v>0.48091602999999999</v>
      </c>
    </row>
    <row r="23" spans="2:9" x14ac:dyDescent="0.15">
      <c r="B23" t="s">
        <v>38</v>
      </c>
      <c r="C23" t="s">
        <v>57</v>
      </c>
      <c r="D23" t="s">
        <v>720</v>
      </c>
      <c r="F23" t="s">
        <v>47</v>
      </c>
      <c r="G23">
        <v>47</v>
      </c>
      <c r="H23">
        <f>G23/E21</f>
        <v>0.35877862595419846</v>
      </c>
      <c r="I23" s="18">
        <v>0.35877862999999999</v>
      </c>
    </row>
    <row r="24" spans="2:9" x14ac:dyDescent="0.15">
      <c r="B24" t="s">
        <v>38</v>
      </c>
      <c r="C24" t="s">
        <v>57</v>
      </c>
      <c r="D24" t="s">
        <v>720</v>
      </c>
      <c r="F24" t="s">
        <v>1140</v>
      </c>
      <c r="G24">
        <f>SUM(G21:G23)</f>
        <v>131</v>
      </c>
      <c r="H24">
        <f>SUM(H21:H23)</f>
        <v>1</v>
      </c>
      <c r="I24" s="18">
        <f>SUM(I21:I23)</f>
        <v>1</v>
      </c>
    </row>
    <row r="25" spans="2:9" x14ac:dyDescent="0.15">
      <c r="B25" t="s">
        <v>38</v>
      </c>
      <c r="C25" t="s">
        <v>309</v>
      </c>
      <c r="D25" t="s">
        <v>720</v>
      </c>
    </row>
    <row r="26" spans="2:9" x14ac:dyDescent="0.15">
      <c r="B26" t="s">
        <v>38</v>
      </c>
      <c r="C26" t="s">
        <v>309</v>
      </c>
      <c r="D26" t="s">
        <v>720</v>
      </c>
    </row>
    <row r="27" spans="2:9" x14ac:dyDescent="0.15">
      <c r="B27" t="s">
        <v>38</v>
      </c>
      <c r="C27" t="s">
        <v>309</v>
      </c>
      <c r="D27" t="s">
        <v>720</v>
      </c>
    </row>
    <row r="28" spans="2:9" x14ac:dyDescent="0.15">
      <c r="B28" t="s">
        <v>38</v>
      </c>
      <c r="C28" t="s">
        <v>309</v>
      </c>
      <c r="D28" t="s">
        <v>720</v>
      </c>
    </row>
    <row r="29" spans="2:9" x14ac:dyDescent="0.15">
      <c r="B29" t="s">
        <v>38</v>
      </c>
      <c r="C29" t="s">
        <v>309</v>
      </c>
      <c r="D29" t="s">
        <v>720</v>
      </c>
    </row>
    <row r="30" spans="2:9" x14ac:dyDescent="0.15">
      <c r="B30" t="s">
        <v>38</v>
      </c>
      <c r="C30" t="s">
        <v>309</v>
      </c>
      <c r="D30" t="s">
        <v>720</v>
      </c>
    </row>
    <row r="31" spans="2:9" x14ac:dyDescent="0.15">
      <c r="B31" t="s">
        <v>38</v>
      </c>
      <c r="C31" t="s">
        <v>309</v>
      </c>
      <c r="D31" t="s">
        <v>720</v>
      </c>
    </row>
    <row r="32" spans="2:9" x14ac:dyDescent="0.15">
      <c r="B32" t="s">
        <v>38</v>
      </c>
      <c r="C32" t="s">
        <v>309</v>
      </c>
      <c r="D32" t="s">
        <v>720</v>
      </c>
    </row>
    <row r="33" spans="2:9" x14ac:dyDescent="0.15">
      <c r="B33" t="s">
        <v>38</v>
      </c>
      <c r="C33" t="s">
        <v>309</v>
      </c>
      <c r="D33" t="s">
        <v>720</v>
      </c>
    </row>
    <row r="34" spans="2:9" x14ac:dyDescent="0.15">
      <c r="B34" t="s">
        <v>38</v>
      </c>
      <c r="C34" t="s">
        <v>309</v>
      </c>
      <c r="D34" t="s">
        <v>720</v>
      </c>
    </row>
    <row r="35" spans="2:9" x14ac:dyDescent="0.15">
      <c r="B35" t="s">
        <v>38</v>
      </c>
      <c r="C35" t="s">
        <v>309</v>
      </c>
      <c r="D35" t="s">
        <v>720</v>
      </c>
    </row>
    <row r="36" spans="2:9" x14ac:dyDescent="0.15">
      <c r="B36" t="s">
        <v>38</v>
      </c>
      <c r="C36" t="s">
        <v>309</v>
      </c>
      <c r="D36" t="s">
        <v>720</v>
      </c>
    </row>
    <row r="37" spans="2:9" x14ac:dyDescent="0.15">
      <c r="B37" t="s">
        <v>38</v>
      </c>
      <c r="C37" t="s">
        <v>309</v>
      </c>
      <c r="D37" t="s">
        <v>720</v>
      </c>
    </row>
    <row r="38" spans="2:9" x14ac:dyDescent="0.15">
      <c r="B38" t="s">
        <v>38</v>
      </c>
      <c r="C38" t="s">
        <v>309</v>
      </c>
      <c r="D38" t="s">
        <v>720</v>
      </c>
      <c r="F38" s="52">
        <v>63123</v>
      </c>
    </row>
    <row r="39" spans="2:9" x14ac:dyDescent="0.15">
      <c r="B39" t="s">
        <v>38</v>
      </c>
      <c r="C39" t="s">
        <v>309</v>
      </c>
      <c r="D39" t="s">
        <v>720</v>
      </c>
      <c r="E39">
        <v>146</v>
      </c>
      <c r="F39" t="s">
        <v>720</v>
      </c>
      <c r="G39">
        <v>60</v>
      </c>
      <c r="H39">
        <f>G39/E39</f>
        <v>0.41095890410958902</v>
      </c>
      <c r="I39" s="18">
        <v>0.41095890000000002</v>
      </c>
    </row>
    <row r="40" spans="2:9" x14ac:dyDescent="0.15">
      <c r="B40" t="s">
        <v>38</v>
      </c>
      <c r="C40" t="s">
        <v>309</v>
      </c>
      <c r="D40" t="s">
        <v>720</v>
      </c>
      <c r="F40" t="s">
        <v>716</v>
      </c>
      <c r="G40">
        <v>43</v>
      </c>
      <c r="H40">
        <f>G40/E39</f>
        <v>0.29452054794520549</v>
      </c>
      <c r="I40" s="18">
        <v>0.29452054999999999</v>
      </c>
    </row>
    <row r="41" spans="2:9" x14ac:dyDescent="0.15">
      <c r="B41" t="s">
        <v>38</v>
      </c>
      <c r="C41" t="s">
        <v>309</v>
      </c>
      <c r="D41" t="s">
        <v>720</v>
      </c>
      <c r="F41" t="s">
        <v>726</v>
      </c>
      <c r="G41">
        <v>19</v>
      </c>
      <c r="H41">
        <f>G41/E39</f>
        <v>0.13013698630136986</v>
      </c>
      <c r="I41" s="18">
        <v>0.13013699000000001</v>
      </c>
    </row>
    <row r="42" spans="2:9" x14ac:dyDescent="0.15">
      <c r="B42" t="s">
        <v>38</v>
      </c>
      <c r="C42" t="s">
        <v>309</v>
      </c>
      <c r="D42" t="s">
        <v>720</v>
      </c>
      <c r="F42" t="s">
        <v>765</v>
      </c>
      <c r="G42">
        <v>10</v>
      </c>
      <c r="H42">
        <f>G42/E39</f>
        <v>6.8493150684931503E-2</v>
      </c>
      <c r="I42" s="18">
        <v>6.8493150000000003E-2</v>
      </c>
    </row>
    <row r="43" spans="2:9" x14ac:dyDescent="0.15">
      <c r="B43" t="s">
        <v>38</v>
      </c>
      <c r="C43" t="s">
        <v>309</v>
      </c>
      <c r="D43" t="s">
        <v>720</v>
      </c>
      <c r="F43" t="s">
        <v>731</v>
      </c>
      <c r="G43">
        <v>13</v>
      </c>
      <c r="H43">
        <f>G43/E39</f>
        <v>8.9041095890410954E-2</v>
      </c>
      <c r="I43" s="18">
        <v>8.9041099999999998E-2</v>
      </c>
    </row>
    <row r="44" spans="2:9" x14ac:dyDescent="0.15">
      <c r="B44" t="s">
        <v>38</v>
      </c>
      <c r="C44" t="s">
        <v>309</v>
      </c>
      <c r="D44" t="s">
        <v>720</v>
      </c>
      <c r="F44" t="s">
        <v>1141</v>
      </c>
      <c r="G44">
        <v>1</v>
      </c>
      <c r="H44">
        <f>G44/E39</f>
        <v>6.8493150684931503E-3</v>
      </c>
      <c r="I44" s="18">
        <v>6.8493199999999999E-3</v>
      </c>
    </row>
    <row r="45" spans="2:9" x14ac:dyDescent="0.15">
      <c r="B45" t="s">
        <v>38</v>
      </c>
      <c r="C45" t="s">
        <v>309</v>
      </c>
      <c r="D45" t="s">
        <v>720</v>
      </c>
      <c r="F45" t="s">
        <v>1140</v>
      </c>
      <c r="G45">
        <f>SUM(G39:G44)</f>
        <v>146</v>
      </c>
      <c r="H45">
        <f>SUM(H39:H44)</f>
        <v>0.99999999999999989</v>
      </c>
      <c r="I45" s="18">
        <f>SUM(I39:I44)</f>
        <v>1.0000000099999999</v>
      </c>
    </row>
    <row r="46" spans="2:9" x14ac:dyDescent="0.15">
      <c r="B46" t="s">
        <v>38</v>
      </c>
      <c r="C46" t="s">
        <v>309</v>
      </c>
      <c r="D46" t="s">
        <v>720</v>
      </c>
    </row>
    <row r="47" spans="2:9" x14ac:dyDescent="0.15">
      <c r="B47" t="s">
        <v>38</v>
      </c>
      <c r="C47" t="s">
        <v>309</v>
      </c>
      <c r="D47" t="s">
        <v>720</v>
      </c>
    </row>
    <row r="48" spans="2:9" x14ac:dyDescent="0.15">
      <c r="B48" t="s">
        <v>38</v>
      </c>
      <c r="C48" t="s">
        <v>309</v>
      </c>
      <c r="D48" t="s">
        <v>720</v>
      </c>
    </row>
    <row r="49" spans="2:4" x14ac:dyDescent="0.15">
      <c r="B49" t="s">
        <v>38</v>
      </c>
      <c r="C49" t="s">
        <v>309</v>
      </c>
      <c r="D49" t="s">
        <v>720</v>
      </c>
    </row>
    <row r="50" spans="2:4" x14ac:dyDescent="0.15">
      <c r="B50" t="s">
        <v>57</v>
      </c>
      <c r="C50" t="s">
        <v>309</v>
      </c>
      <c r="D50" t="s">
        <v>720</v>
      </c>
    </row>
    <row r="51" spans="2:4" x14ac:dyDescent="0.15">
      <c r="B51" t="s">
        <v>57</v>
      </c>
      <c r="C51" t="s">
        <v>309</v>
      </c>
      <c r="D51" t="s">
        <v>720</v>
      </c>
    </row>
    <row r="52" spans="2:4" x14ac:dyDescent="0.15">
      <c r="B52" t="s">
        <v>57</v>
      </c>
      <c r="C52" t="s">
        <v>309</v>
      </c>
      <c r="D52" t="s">
        <v>720</v>
      </c>
    </row>
    <row r="53" spans="2:4" x14ac:dyDescent="0.15">
      <c r="B53" t="s">
        <v>57</v>
      </c>
      <c r="C53" t="s">
        <v>309</v>
      </c>
      <c r="D53" t="s">
        <v>720</v>
      </c>
    </row>
    <row r="54" spans="2:4" x14ac:dyDescent="0.15">
      <c r="B54" t="s">
        <v>57</v>
      </c>
      <c r="C54" t="s">
        <v>309</v>
      </c>
      <c r="D54" t="s">
        <v>720</v>
      </c>
    </row>
    <row r="55" spans="2:4" x14ac:dyDescent="0.15">
      <c r="B55" t="s">
        <v>57</v>
      </c>
      <c r="C55" t="s">
        <v>309</v>
      </c>
      <c r="D55" t="s">
        <v>720</v>
      </c>
    </row>
    <row r="56" spans="2:4" x14ac:dyDescent="0.15">
      <c r="B56" t="s">
        <v>57</v>
      </c>
      <c r="C56" t="s">
        <v>309</v>
      </c>
      <c r="D56" t="s">
        <v>720</v>
      </c>
    </row>
    <row r="57" spans="2:4" x14ac:dyDescent="0.15">
      <c r="B57" t="s">
        <v>57</v>
      </c>
      <c r="C57" t="s">
        <v>309</v>
      </c>
      <c r="D57" t="s">
        <v>720</v>
      </c>
    </row>
    <row r="58" spans="2:4" x14ac:dyDescent="0.15">
      <c r="B58" t="s">
        <v>57</v>
      </c>
      <c r="C58" t="s">
        <v>309</v>
      </c>
      <c r="D58" t="s">
        <v>720</v>
      </c>
    </row>
    <row r="59" spans="2:4" x14ac:dyDescent="0.15">
      <c r="B59" t="s">
        <v>57</v>
      </c>
      <c r="C59" t="s">
        <v>309</v>
      </c>
      <c r="D59" t="s">
        <v>720</v>
      </c>
    </row>
    <row r="60" spans="2:4" x14ac:dyDescent="0.15">
      <c r="B60" t="s">
        <v>57</v>
      </c>
      <c r="C60" t="s">
        <v>309</v>
      </c>
      <c r="D60" t="s">
        <v>720</v>
      </c>
    </row>
    <row r="61" spans="2:4" x14ac:dyDescent="0.15">
      <c r="B61" t="s">
        <v>57</v>
      </c>
      <c r="C61" t="s">
        <v>309</v>
      </c>
      <c r="D61" t="s">
        <v>720</v>
      </c>
    </row>
    <row r="62" spans="2:4" x14ac:dyDescent="0.15">
      <c r="B62" t="s">
        <v>47</v>
      </c>
      <c r="C62" t="s">
        <v>309</v>
      </c>
      <c r="D62" t="s">
        <v>720</v>
      </c>
    </row>
    <row r="63" spans="2:4" x14ac:dyDescent="0.15">
      <c r="B63" t="s">
        <v>47</v>
      </c>
      <c r="C63" t="s">
        <v>309</v>
      </c>
      <c r="D63" t="s">
        <v>720</v>
      </c>
    </row>
    <row r="64" spans="2:4" x14ac:dyDescent="0.15">
      <c r="B64" t="s">
        <v>47</v>
      </c>
      <c r="C64" t="s">
        <v>309</v>
      </c>
      <c r="D64" t="s">
        <v>716</v>
      </c>
    </row>
    <row r="65" spans="2:4" x14ac:dyDescent="0.15">
      <c r="B65" t="s">
        <v>47</v>
      </c>
      <c r="C65" t="s">
        <v>309</v>
      </c>
      <c r="D65" t="s">
        <v>716</v>
      </c>
    </row>
    <row r="66" spans="2:4" x14ac:dyDescent="0.15">
      <c r="B66" t="s">
        <v>47</v>
      </c>
      <c r="C66" t="s">
        <v>309</v>
      </c>
      <c r="D66" t="s">
        <v>716</v>
      </c>
    </row>
    <row r="67" spans="2:4" x14ac:dyDescent="0.15">
      <c r="B67" t="s">
        <v>47</v>
      </c>
      <c r="C67" t="s">
        <v>309</v>
      </c>
      <c r="D67" t="s">
        <v>716</v>
      </c>
    </row>
    <row r="68" spans="2:4" x14ac:dyDescent="0.15">
      <c r="B68" t="s">
        <v>47</v>
      </c>
      <c r="C68" t="s">
        <v>309</v>
      </c>
      <c r="D68" t="s">
        <v>716</v>
      </c>
    </row>
    <row r="69" spans="2:4" x14ac:dyDescent="0.15">
      <c r="B69" t="s">
        <v>47</v>
      </c>
      <c r="C69" t="s">
        <v>309</v>
      </c>
      <c r="D69" t="s">
        <v>716</v>
      </c>
    </row>
    <row r="70" spans="2:4" x14ac:dyDescent="0.15">
      <c r="B70" t="s">
        <v>47</v>
      </c>
      <c r="C70" t="s">
        <v>309</v>
      </c>
      <c r="D70" t="s">
        <v>716</v>
      </c>
    </row>
    <row r="71" spans="2:4" x14ac:dyDescent="0.15">
      <c r="B71" t="s">
        <v>47</v>
      </c>
      <c r="C71" t="s">
        <v>309</v>
      </c>
      <c r="D71" t="s">
        <v>716</v>
      </c>
    </row>
    <row r="72" spans="2:4" x14ac:dyDescent="0.15">
      <c r="B72" t="s">
        <v>47</v>
      </c>
      <c r="C72" t="s">
        <v>309</v>
      </c>
      <c r="D72" t="s">
        <v>716</v>
      </c>
    </row>
    <row r="73" spans="2:4" x14ac:dyDescent="0.15">
      <c r="B73" t="s">
        <v>47</v>
      </c>
      <c r="C73" t="s">
        <v>309</v>
      </c>
      <c r="D73" t="s">
        <v>716</v>
      </c>
    </row>
    <row r="74" spans="2:4" x14ac:dyDescent="0.15">
      <c r="B74" t="s">
        <v>47</v>
      </c>
      <c r="C74" t="s">
        <v>309</v>
      </c>
      <c r="D74" t="s">
        <v>716</v>
      </c>
    </row>
    <row r="75" spans="2:4" x14ac:dyDescent="0.15">
      <c r="B75" t="s">
        <v>47</v>
      </c>
      <c r="C75" t="s">
        <v>309</v>
      </c>
      <c r="D75" t="s">
        <v>716</v>
      </c>
    </row>
    <row r="76" spans="2:4" x14ac:dyDescent="0.15">
      <c r="B76" t="s">
        <v>47</v>
      </c>
      <c r="C76" t="s">
        <v>309</v>
      </c>
      <c r="D76" t="s">
        <v>716</v>
      </c>
    </row>
    <row r="77" spans="2:4" x14ac:dyDescent="0.15">
      <c r="B77" t="s">
        <v>47</v>
      </c>
      <c r="C77" t="s">
        <v>309</v>
      </c>
      <c r="D77" t="s">
        <v>716</v>
      </c>
    </row>
    <row r="78" spans="2:4" x14ac:dyDescent="0.15">
      <c r="B78" t="s">
        <v>47</v>
      </c>
      <c r="C78" t="s">
        <v>309</v>
      </c>
      <c r="D78" t="s">
        <v>716</v>
      </c>
    </row>
    <row r="79" spans="2:4" x14ac:dyDescent="0.15">
      <c r="B79" t="s">
        <v>47</v>
      </c>
      <c r="C79" t="s">
        <v>309</v>
      </c>
      <c r="D79" t="s">
        <v>716</v>
      </c>
    </row>
    <row r="80" spans="2:4" x14ac:dyDescent="0.15">
      <c r="B80" t="s">
        <v>47</v>
      </c>
      <c r="C80" t="s">
        <v>309</v>
      </c>
      <c r="D80" t="s">
        <v>716</v>
      </c>
    </row>
    <row r="81" spans="2:4" x14ac:dyDescent="0.15">
      <c r="B81" t="s">
        <v>47</v>
      </c>
      <c r="C81" t="s">
        <v>309</v>
      </c>
      <c r="D81" t="s">
        <v>716</v>
      </c>
    </row>
    <row r="82" spans="2:4" x14ac:dyDescent="0.15">
      <c r="B82" t="s">
        <v>47</v>
      </c>
      <c r="C82" t="s">
        <v>309</v>
      </c>
      <c r="D82" t="s">
        <v>716</v>
      </c>
    </row>
    <row r="83" spans="2:4" x14ac:dyDescent="0.15">
      <c r="B83" t="s">
        <v>47</v>
      </c>
      <c r="C83" t="s">
        <v>309</v>
      </c>
      <c r="D83" t="s">
        <v>716</v>
      </c>
    </row>
    <row r="84" spans="2:4" x14ac:dyDescent="0.15">
      <c r="B84" t="s">
        <v>47</v>
      </c>
      <c r="C84" t="s">
        <v>309</v>
      </c>
      <c r="D84" t="s">
        <v>716</v>
      </c>
    </row>
    <row r="85" spans="2:4" x14ac:dyDescent="0.15">
      <c r="B85" t="s">
        <v>47</v>
      </c>
      <c r="C85" t="s">
        <v>309</v>
      </c>
      <c r="D85" t="s">
        <v>716</v>
      </c>
    </row>
    <row r="86" spans="2:4" x14ac:dyDescent="0.15">
      <c r="B86" t="s">
        <v>47</v>
      </c>
      <c r="C86" t="s">
        <v>309</v>
      </c>
      <c r="D86" t="s">
        <v>716</v>
      </c>
    </row>
    <row r="87" spans="2:4" x14ac:dyDescent="0.15">
      <c r="B87" t="s">
        <v>47</v>
      </c>
      <c r="C87" t="s">
        <v>309</v>
      </c>
      <c r="D87" t="s">
        <v>716</v>
      </c>
    </row>
    <row r="88" spans="2:4" x14ac:dyDescent="0.15">
      <c r="B88" t="s">
        <v>47</v>
      </c>
      <c r="C88" t="s">
        <v>47</v>
      </c>
      <c r="D88" t="s">
        <v>716</v>
      </c>
    </row>
    <row r="89" spans="2:4" x14ac:dyDescent="0.15">
      <c r="B89" t="s">
        <v>47</v>
      </c>
      <c r="C89" t="s">
        <v>47</v>
      </c>
      <c r="D89" t="s">
        <v>716</v>
      </c>
    </row>
    <row r="90" spans="2:4" x14ac:dyDescent="0.15">
      <c r="B90" t="s">
        <v>47</v>
      </c>
      <c r="C90" t="s">
        <v>47</v>
      </c>
      <c r="D90" t="s">
        <v>716</v>
      </c>
    </row>
    <row r="91" spans="2:4" x14ac:dyDescent="0.15">
      <c r="B91" t="s">
        <v>47</v>
      </c>
      <c r="C91" t="s">
        <v>47</v>
      </c>
      <c r="D91" t="s">
        <v>716</v>
      </c>
    </row>
    <row r="92" spans="2:4" x14ac:dyDescent="0.15">
      <c r="B92" t="s">
        <v>47</v>
      </c>
      <c r="C92" t="s">
        <v>47</v>
      </c>
      <c r="D92" t="s">
        <v>716</v>
      </c>
    </row>
    <row r="93" spans="2:4" x14ac:dyDescent="0.15">
      <c r="B93" t="s">
        <v>47</v>
      </c>
      <c r="C93" t="s">
        <v>47</v>
      </c>
      <c r="D93" t="s">
        <v>716</v>
      </c>
    </row>
    <row r="94" spans="2:4" x14ac:dyDescent="0.15">
      <c r="B94" t="s">
        <v>47</v>
      </c>
      <c r="C94" t="s">
        <v>47</v>
      </c>
      <c r="D94" t="s">
        <v>716</v>
      </c>
    </row>
    <row r="95" spans="2:4" x14ac:dyDescent="0.15">
      <c r="B95" t="s">
        <v>47</v>
      </c>
      <c r="C95" t="s">
        <v>47</v>
      </c>
      <c r="D95" t="s">
        <v>716</v>
      </c>
    </row>
    <row r="96" spans="2:4" x14ac:dyDescent="0.15">
      <c r="B96" t="s">
        <v>47</v>
      </c>
      <c r="C96" t="s">
        <v>47</v>
      </c>
      <c r="D96" t="s">
        <v>716</v>
      </c>
    </row>
    <row r="97" spans="2:4" x14ac:dyDescent="0.15">
      <c r="B97" t="s">
        <v>78</v>
      </c>
      <c r="C97" t="s">
        <v>47</v>
      </c>
      <c r="D97" t="s">
        <v>716</v>
      </c>
    </row>
    <row r="98" spans="2:4" x14ac:dyDescent="0.15">
      <c r="C98" t="s">
        <v>47</v>
      </c>
      <c r="D98" t="s">
        <v>716</v>
      </c>
    </row>
    <row r="99" spans="2:4" x14ac:dyDescent="0.15">
      <c r="C99" t="s">
        <v>47</v>
      </c>
      <c r="D99" t="s">
        <v>716</v>
      </c>
    </row>
    <row r="100" spans="2:4" x14ac:dyDescent="0.15">
      <c r="C100" t="s">
        <v>47</v>
      </c>
      <c r="D100" t="s">
        <v>716</v>
      </c>
    </row>
    <row r="101" spans="2:4" x14ac:dyDescent="0.15">
      <c r="C101" t="s">
        <v>47</v>
      </c>
      <c r="D101" t="s">
        <v>716</v>
      </c>
    </row>
    <row r="102" spans="2:4" x14ac:dyDescent="0.15">
      <c r="C102" t="s">
        <v>47</v>
      </c>
      <c r="D102" t="s">
        <v>716</v>
      </c>
    </row>
    <row r="103" spans="2:4" x14ac:dyDescent="0.15">
      <c r="C103" t="s">
        <v>47</v>
      </c>
      <c r="D103" t="s">
        <v>716</v>
      </c>
    </row>
    <row r="104" spans="2:4" x14ac:dyDescent="0.15">
      <c r="C104" t="s">
        <v>47</v>
      </c>
      <c r="D104" t="s">
        <v>716</v>
      </c>
    </row>
    <row r="105" spans="2:4" x14ac:dyDescent="0.15">
      <c r="C105" t="s">
        <v>47</v>
      </c>
      <c r="D105" t="s">
        <v>716</v>
      </c>
    </row>
    <row r="106" spans="2:4" x14ac:dyDescent="0.15">
      <c r="C106" t="s">
        <v>47</v>
      </c>
      <c r="D106" t="s">
        <v>716</v>
      </c>
    </row>
    <row r="107" spans="2:4" x14ac:dyDescent="0.15">
      <c r="C107" t="s">
        <v>47</v>
      </c>
      <c r="D107" t="s">
        <v>726</v>
      </c>
    </row>
    <row r="108" spans="2:4" x14ac:dyDescent="0.15">
      <c r="C108" t="s">
        <v>47</v>
      </c>
      <c r="D108" t="s">
        <v>726</v>
      </c>
    </row>
    <row r="109" spans="2:4" x14ac:dyDescent="0.15">
      <c r="C109" t="s">
        <v>47</v>
      </c>
      <c r="D109" t="s">
        <v>726</v>
      </c>
    </row>
    <row r="110" spans="2:4" x14ac:dyDescent="0.15">
      <c r="C110" t="s">
        <v>47</v>
      </c>
      <c r="D110" t="s">
        <v>726</v>
      </c>
    </row>
    <row r="111" spans="2:4" x14ac:dyDescent="0.15">
      <c r="C111" t="s">
        <v>47</v>
      </c>
      <c r="D111" t="s">
        <v>726</v>
      </c>
    </row>
    <row r="112" spans="2:4" x14ac:dyDescent="0.15">
      <c r="C112" t="s">
        <v>47</v>
      </c>
      <c r="D112" t="s">
        <v>726</v>
      </c>
    </row>
    <row r="113" spans="3:4" x14ac:dyDescent="0.15">
      <c r="C113" t="s">
        <v>47</v>
      </c>
      <c r="D113" t="s">
        <v>726</v>
      </c>
    </row>
    <row r="114" spans="3:4" x14ac:dyDescent="0.15">
      <c r="C114" t="s">
        <v>47</v>
      </c>
      <c r="D114" t="s">
        <v>726</v>
      </c>
    </row>
    <row r="115" spans="3:4" x14ac:dyDescent="0.15">
      <c r="C115" t="s">
        <v>47</v>
      </c>
      <c r="D115" t="s">
        <v>726</v>
      </c>
    </row>
    <row r="116" spans="3:4" x14ac:dyDescent="0.15">
      <c r="C116" t="s">
        <v>47</v>
      </c>
      <c r="D116" t="s">
        <v>726</v>
      </c>
    </row>
    <row r="117" spans="3:4" x14ac:dyDescent="0.15">
      <c r="C117" t="s">
        <v>47</v>
      </c>
      <c r="D117" t="s">
        <v>726</v>
      </c>
    </row>
    <row r="118" spans="3:4" x14ac:dyDescent="0.15">
      <c r="C118" t="s">
        <v>47</v>
      </c>
      <c r="D118" t="s">
        <v>726</v>
      </c>
    </row>
    <row r="119" spans="3:4" x14ac:dyDescent="0.15">
      <c r="C119" t="s">
        <v>47</v>
      </c>
      <c r="D119" t="s">
        <v>726</v>
      </c>
    </row>
    <row r="120" spans="3:4" x14ac:dyDescent="0.15">
      <c r="C120" t="s">
        <v>47</v>
      </c>
      <c r="D120" t="s">
        <v>726</v>
      </c>
    </row>
    <row r="121" spans="3:4" x14ac:dyDescent="0.15">
      <c r="C121" t="s">
        <v>47</v>
      </c>
      <c r="D121" t="s">
        <v>726</v>
      </c>
    </row>
    <row r="122" spans="3:4" x14ac:dyDescent="0.15">
      <c r="C122" t="s">
        <v>47</v>
      </c>
      <c r="D122" t="s">
        <v>726</v>
      </c>
    </row>
    <row r="123" spans="3:4" x14ac:dyDescent="0.15">
      <c r="C123" t="s">
        <v>47</v>
      </c>
      <c r="D123" t="s">
        <v>726</v>
      </c>
    </row>
    <row r="124" spans="3:4" x14ac:dyDescent="0.15">
      <c r="C124" t="s">
        <v>47</v>
      </c>
      <c r="D124" t="s">
        <v>726</v>
      </c>
    </row>
    <row r="125" spans="3:4" x14ac:dyDescent="0.15">
      <c r="C125" t="s">
        <v>47</v>
      </c>
      <c r="D125" t="s">
        <v>726</v>
      </c>
    </row>
    <row r="126" spans="3:4" x14ac:dyDescent="0.15">
      <c r="C126" t="s">
        <v>47</v>
      </c>
      <c r="D126" t="s">
        <v>765</v>
      </c>
    </row>
    <row r="127" spans="3:4" x14ac:dyDescent="0.15">
      <c r="C127" t="s">
        <v>47</v>
      </c>
      <c r="D127" t="s">
        <v>765</v>
      </c>
    </row>
    <row r="128" spans="3:4" x14ac:dyDescent="0.15">
      <c r="C128" t="s">
        <v>47</v>
      </c>
      <c r="D128" t="s">
        <v>765</v>
      </c>
    </row>
    <row r="129" spans="3:5" x14ac:dyDescent="0.15">
      <c r="C129" t="s">
        <v>47</v>
      </c>
      <c r="D129" t="s">
        <v>765</v>
      </c>
    </row>
    <row r="130" spans="3:5" x14ac:dyDescent="0.15">
      <c r="C130" t="s">
        <v>47</v>
      </c>
      <c r="D130" t="s">
        <v>765</v>
      </c>
    </row>
    <row r="131" spans="3:5" x14ac:dyDescent="0.15">
      <c r="C131" t="s">
        <v>47</v>
      </c>
      <c r="D131" t="s">
        <v>765</v>
      </c>
    </row>
    <row r="132" spans="3:5" x14ac:dyDescent="0.15">
      <c r="C132" t="s">
        <v>47</v>
      </c>
      <c r="D132" t="s">
        <v>765</v>
      </c>
    </row>
    <row r="133" spans="3:5" x14ac:dyDescent="0.15">
      <c r="C133" t="s">
        <v>47</v>
      </c>
      <c r="D133" t="s">
        <v>765</v>
      </c>
    </row>
    <row r="134" spans="3:5" x14ac:dyDescent="0.15">
      <c r="C134" t="s">
        <v>47</v>
      </c>
      <c r="D134" t="s">
        <v>765</v>
      </c>
      <c r="E134">
        <v>131</v>
      </c>
    </row>
    <row r="135" spans="3:5" x14ac:dyDescent="0.15">
      <c r="D135" t="s">
        <v>765</v>
      </c>
    </row>
    <row r="136" spans="3:5" x14ac:dyDescent="0.15">
      <c r="D136" t="s">
        <v>343</v>
      </c>
    </row>
    <row r="137" spans="3:5" x14ac:dyDescent="0.15">
      <c r="D137" t="s">
        <v>731</v>
      </c>
    </row>
    <row r="138" spans="3:5" x14ac:dyDescent="0.15">
      <c r="D138" t="s">
        <v>731</v>
      </c>
    </row>
    <row r="139" spans="3:5" x14ac:dyDescent="0.15">
      <c r="D139" t="s">
        <v>731</v>
      </c>
    </row>
    <row r="140" spans="3:5" x14ac:dyDescent="0.15">
      <c r="D140" t="s">
        <v>731</v>
      </c>
    </row>
    <row r="141" spans="3:5" x14ac:dyDescent="0.15">
      <c r="D141" t="s">
        <v>731</v>
      </c>
    </row>
    <row r="142" spans="3:5" x14ac:dyDescent="0.15">
      <c r="D142" t="s">
        <v>731</v>
      </c>
    </row>
    <row r="143" spans="3:5" x14ac:dyDescent="0.15">
      <c r="D143" t="s">
        <v>731</v>
      </c>
    </row>
    <row r="144" spans="3:5" x14ac:dyDescent="0.15">
      <c r="D144" t="s">
        <v>731</v>
      </c>
    </row>
    <row r="145" spans="4:5" x14ac:dyDescent="0.15">
      <c r="D145" t="s">
        <v>731</v>
      </c>
    </row>
    <row r="146" spans="4:5" x14ac:dyDescent="0.15">
      <c r="D146" t="s">
        <v>731</v>
      </c>
    </row>
    <row r="147" spans="4:5" x14ac:dyDescent="0.15">
      <c r="D147" t="s">
        <v>731</v>
      </c>
    </row>
    <row r="148" spans="4:5" x14ac:dyDescent="0.15">
      <c r="D148" t="s">
        <v>731</v>
      </c>
    </row>
    <row r="149" spans="4:5" x14ac:dyDescent="0.15">
      <c r="D149" t="s">
        <v>731</v>
      </c>
      <c r="E149">
        <v>146</v>
      </c>
    </row>
  </sheetData>
  <mergeCells count="1">
    <mergeCell ref="A1:J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857E-3BCC-B74C-8BE8-86F50F0A7456}">
  <dimension ref="A1:W196"/>
  <sheetViews>
    <sheetView topLeftCell="A15" zoomScale="217" zoomScaleNormal="200" workbookViewId="0">
      <selection activeCell="A72" sqref="A72"/>
    </sheetView>
  </sheetViews>
  <sheetFormatPr baseColWidth="10" defaultColWidth="11.5" defaultRowHeight="13" x14ac:dyDescent="0.15"/>
  <cols>
    <col min="11" max="13" width="11.5" hidden="1" customWidth="1"/>
  </cols>
  <sheetData>
    <row r="1" spans="1:17" s="19" customFormat="1" x14ac:dyDescent="0.15">
      <c r="A1" s="53" t="s">
        <v>1249</v>
      </c>
      <c r="B1" s="53"/>
      <c r="C1" s="53"/>
      <c r="D1" s="53"/>
      <c r="E1" s="53"/>
      <c r="F1" s="53"/>
      <c r="G1" s="53"/>
      <c r="H1" s="53"/>
      <c r="I1" s="53"/>
      <c r="O1" s="19" t="s">
        <v>1156</v>
      </c>
      <c r="P1" s="19" t="s">
        <v>1155</v>
      </c>
      <c r="Q1" s="19" t="s">
        <v>1154</v>
      </c>
    </row>
    <row r="2" spans="1:17" x14ac:dyDescent="0.15">
      <c r="A2" s="20"/>
      <c r="B2" s="20"/>
      <c r="C2" s="20"/>
      <c r="D2" s="20"/>
      <c r="E2" s="20"/>
      <c r="F2" s="20"/>
      <c r="G2" s="20"/>
      <c r="H2" s="54" t="s">
        <v>1153</v>
      </c>
      <c r="I2" s="54"/>
      <c r="O2">
        <v>1131</v>
      </c>
      <c r="P2">
        <v>1338</v>
      </c>
      <c r="Q2">
        <v>688</v>
      </c>
    </row>
    <row r="3" spans="1:17" ht="18" x14ac:dyDescent="0.2">
      <c r="A3" s="24" t="s">
        <v>1152</v>
      </c>
      <c r="B3" s="19"/>
      <c r="C3" s="19"/>
      <c r="D3" s="19"/>
      <c r="E3" s="19"/>
      <c r="F3" s="19"/>
      <c r="G3" s="19"/>
      <c r="H3" s="54"/>
      <c r="I3" s="54"/>
      <c r="O3">
        <v>1234</v>
      </c>
      <c r="P3">
        <v>1576</v>
      </c>
      <c r="Q3">
        <v>768</v>
      </c>
    </row>
    <row r="4" spans="1:17" x14ac:dyDescent="0.15">
      <c r="A4" s="19" t="s">
        <v>1160</v>
      </c>
      <c r="B4" s="19" t="s">
        <v>1151</v>
      </c>
      <c r="C4" s="19" t="s">
        <v>1150</v>
      </c>
      <c r="D4" s="19" t="s">
        <v>1149</v>
      </c>
      <c r="E4" s="19" t="s">
        <v>1148</v>
      </c>
      <c r="F4" s="19" t="s">
        <v>1147</v>
      </c>
      <c r="G4" s="19" t="s">
        <v>1157</v>
      </c>
      <c r="H4" s="19" t="s">
        <v>1146</v>
      </c>
      <c r="I4" s="19" t="s">
        <v>1145</v>
      </c>
      <c r="O4">
        <v>1330</v>
      </c>
      <c r="P4">
        <v>1638</v>
      </c>
      <c r="Q4">
        <v>768</v>
      </c>
    </row>
    <row r="5" spans="1:17" x14ac:dyDescent="0.15">
      <c r="A5" s="19">
        <v>63011</v>
      </c>
      <c r="B5">
        <f>AVERAGE(O2:O93)</f>
        <v>2520.858695652174</v>
      </c>
      <c r="C5">
        <f>STDEV(O2:O93)</f>
        <v>834.47404744402979</v>
      </c>
      <c r="D5">
        <f>COUNT(O2:O93)</f>
        <v>92</v>
      </c>
      <c r="E5">
        <f>D5-1</f>
        <v>91</v>
      </c>
      <c r="F5">
        <f>_xlfn.T.INV.2T(0.05,E5)</f>
        <v>1.9863771544186202</v>
      </c>
      <c r="G5">
        <f>F5*(C5/D5^(1/2))</f>
        <v>172.81468038863545</v>
      </c>
      <c r="H5">
        <f>B5-G5</f>
        <v>2348.0440152635383</v>
      </c>
      <c r="I5">
        <f>B5+G5</f>
        <v>2693.6733760408097</v>
      </c>
      <c r="O5">
        <v>1451</v>
      </c>
      <c r="P5">
        <v>1640</v>
      </c>
      <c r="Q5">
        <v>768</v>
      </c>
    </row>
    <row r="6" spans="1:17" x14ac:dyDescent="0.15">
      <c r="A6" s="19">
        <v>63017</v>
      </c>
      <c r="B6">
        <f>AVERAGE(P2:P126)</f>
        <v>3264.24</v>
      </c>
      <c r="C6">
        <f>STDEV(P2:P126)</f>
        <v>1249.1157607967996</v>
      </c>
      <c r="D6">
        <f>COUNT(P2:P126)</f>
        <v>125</v>
      </c>
      <c r="E6">
        <f>D6-1</f>
        <v>124</v>
      </c>
      <c r="F6">
        <f>_xlfn.T.INV.2T(0.05,E6)</f>
        <v>1.9792801166048588</v>
      </c>
      <c r="G6">
        <f>F6*(C6/D6^(1/2))</f>
        <v>221.13370555462811</v>
      </c>
      <c r="H6">
        <f>B6-G6</f>
        <v>3043.1062944453715</v>
      </c>
      <c r="I6">
        <f>B6+G6</f>
        <v>3485.373705554628</v>
      </c>
      <c r="O6">
        <v>1460</v>
      </c>
      <c r="P6">
        <v>1756</v>
      </c>
      <c r="Q6">
        <v>768</v>
      </c>
    </row>
    <row r="7" spans="1:17" x14ac:dyDescent="0.15">
      <c r="A7" s="19">
        <v>63123</v>
      </c>
      <c r="B7">
        <f>AVERAGE(Q2:Q120)</f>
        <v>1185.9579831932774</v>
      </c>
      <c r="C7">
        <f>STDEV(Q2:Q120)</f>
        <v>350.96055587337588</v>
      </c>
      <c r="D7">
        <f>COUNT(Q2:Q120)</f>
        <v>119</v>
      </c>
      <c r="E7">
        <f>D7-1</f>
        <v>118</v>
      </c>
      <c r="F7">
        <f>_xlfn.T.INV.2T(0.05,E7)</f>
        <v>1.9802722492729716</v>
      </c>
      <c r="G7">
        <f>F7*(C7/D7^(1/2))</f>
        <v>63.710311729009383</v>
      </c>
      <c r="H7">
        <f>B7-G7</f>
        <v>1122.247671464268</v>
      </c>
      <c r="I7">
        <f>B7+G7</f>
        <v>1249.6682949222868</v>
      </c>
      <c r="O7">
        <v>1464</v>
      </c>
      <c r="P7">
        <v>1774</v>
      </c>
      <c r="Q7">
        <v>780</v>
      </c>
    </row>
    <row r="8" spans="1:17" x14ac:dyDescent="0.15">
      <c r="A8" s="19"/>
      <c r="O8">
        <v>1469</v>
      </c>
      <c r="P8">
        <v>1792</v>
      </c>
      <c r="Q8">
        <v>781</v>
      </c>
    </row>
    <row r="9" spans="1:17" x14ac:dyDescent="0.15">
      <c r="A9" s="20"/>
      <c r="B9" s="20"/>
      <c r="C9" s="20"/>
      <c r="D9" s="54" t="s">
        <v>1161</v>
      </c>
      <c r="E9" s="54"/>
      <c r="F9" s="20"/>
      <c r="G9" s="20"/>
      <c r="H9" s="54" t="s">
        <v>1163</v>
      </c>
      <c r="I9" s="54"/>
      <c r="O9">
        <v>1472</v>
      </c>
      <c r="P9">
        <v>1832</v>
      </c>
      <c r="Q9">
        <v>792</v>
      </c>
    </row>
    <row r="10" spans="1:17" x14ac:dyDescent="0.15">
      <c r="A10" s="19"/>
      <c r="B10" s="19"/>
      <c r="C10" s="19"/>
      <c r="D10" s="54"/>
      <c r="E10" s="54"/>
      <c r="F10" s="19"/>
      <c r="G10" s="19"/>
      <c r="H10" s="54"/>
      <c r="I10" s="54"/>
      <c r="O10">
        <v>1536</v>
      </c>
      <c r="P10">
        <v>1836</v>
      </c>
      <c r="Q10">
        <v>816</v>
      </c>
    </row>
    <row r="11" spans="1:17" x14ac:dyDescent="0.15">
      <c r="A11" s="19" t="s">
        <v>1160</v>
      </c>
      <c r="B11" s="19" t="s">
        <v>1147</v>
      </c>
      <c r="C11" s="19" t="s">
        <v>1157</v>
      </c>
      <c r="D11" s="19" t="s">
        <v>1146</v>
      </c>
      <c r="E11" s="19" t="s">
        <v>1145</v>
      </c>
      <c r="F11" s="19" t="s">
        <v>1147</v>
      </c>
      <c r="G11" s="19" t="s">
        <v>1157</v>
      </c>
      <c r="H11" s="19" t="s">
        <v>1146</v>
      </c>
      <c r="I11" s="19" t="s">
        <v>1145</v>
      </c>
      <c r="O11">
        <v>1608</v>
      </c>
      <c r="P11">
        <v>1842</v>
      </c>
      <c r="Q11">
        <v>830</v>
      </c>
    </row>
    <row r="12" spans="1:17" x14ac:dyDescent="0.15">
      <c r="A12" s="19">
        <v>63011</v>
      </c>
      <c r="B12">
        <f>_xlfn.T.INV.2T(0.1,E5)</f>
        <v>1.6617711550616978</v>
      </c>
      <c r="C12">
        <f>B12*(C5/D5^(1/2))</f>
        <v>144.57398002298979</v>
      </c>
      <c r="D12">
        <f>B5-C12</f>
        <v>2376.2847156291841</v>
      </c>
      <c r="E12">
        <f>B5+C12</f>
        <v>2665.4326756751639</v>
      </c>
      <c r="F12">
        <f>_xlfn.T.INV.2T(0.075,E5)</f>
        <v>1.8010965429354258</v>
      </c>
      <c r="G12">
        <f>F12*(C5/D5^(1/2))</f>
        <v>156.69527950625334</v>
      </c>
      <c r="H12">
        <f>B5-G12</f>
        <v>2364.1634161459206</v>
      </c>
      <c r="I12">
        <f>B5+G12</f>
        <v>2677.5539751584274</v>
      </c>
      <c r="O12">
        <v>1647</v>
      </c>
      <c r="P12">
        <v>1872</v>
      </c>
      <c r="Q12">
        <v>832</v>
      </c>
    </row>
    <row r="13" spans="1:17" x14ac:dyDescent="0.15">
      <c r="A13" s="19">
        <v>63017</v>
      </c>
      <c r="B13">
        <f>_xlfn.T.INV.2T(0.1,E6)</f>
        <v>1.6572349701508449</v>
      </c>
      <c r="C13">
        <f>B13*(C6/D6^(1/2))</f>
        <v>185.15343374074402</v>
      </c>
      <c r="D13">
        <f>B6-C13</f>
        <v>3079.086566259256</v>
      </c>
      <c r="E13">
        <f>B6+C13</f>
        <v>3449.3934337407436</v>
      </c>
      <c r="F13">
        <f>_xlfn.T.INV.2T(0.075,E6)</f>
        <v>1.7955595556144992</v>
      </c>
      <c r="G13">
        <f>F13*(C6/D6^(1/2))</f>
        <v>200.60765262379681</v>
      </c>
      <c r="H13">
        <f>B6-G13</f>
        <v>3063.6323473762031</v>
      </c>
      <c r="I13">
        <f>B6+G13</f>
        <v>3464.8476526237964</v>
      </c>
      <c r="O13">
        <v>1652</v>
      </c>
      <c r="P13">
        <v>1908</v>
      </c>
      <c r="Q13">
        <v>840</v>
      </c>
    </row>
    <row r="14" spans="1:17" x14ac:dyDescent="0.15">
      <c r="A14" s="19">
        <v>63123</v>
      </c>
      <c r="B14">
        <f>_xlfn.T.INV.2T(0.1,E7)</f>
        <v>1.6578695221106927</v>
      </c>
      <c r="C14">
        <f>B14*(C7/D7^(1/2))</f>
        <v>53.337809535266757</v>
      </c>
      <c r="D14">
        <f>B7-C14</f>
        <v>1132.6201736580106</v>
      </c>
      <c r="E14">
        <f>B7+C14</f>
        <v>1239.2957927285443</v>
      </c>
      <c r="F14">
        <f>_xlfn.T.INV.2T(0.075,E7)</f>
        <v>1.7963338968887268</v>
      </c>
      <c r="G14">
        <f>F14*(C7/D7^(1/2))</f>
        <v>57.792554827844413</v>
      </c>
      <c r="H14">
        <f>B7-G14</f>
        <v>1128.1654283654329</v>
      </c>
      <c r="I14">
        <f>B7+G14</f>
        <v>1243.7505380211219</v>
      </c>
      <c r="O14">
        <v>1701</v>
      </c>
      <c r="P14">
        <v>1932</v>
      </c>
      <c r="Q14">
        <v>845</v>
      </c>
    </row>
    <row r="15" spans="1:17" x14ac:dyDescent="0.15">
      <c r="A15" s="19"/>
      <c r="O15">
        <v>1784</v>
      </c>
      <c r="P15">
        <v>2042</v>
      </c>
      <c r="Q15">
        <v>848</v>
      </c>
    </row>
    <row r="16" spans="1:17" x14ac:dyDescent="0.15">
      <c r="A16" s="19"/>
      <c r="B16" s="20"/>
      <c r="C16" s="20"/>
      <c r="D16" s="54" t="s">
        <v>1164</v>
      </c>
      <c r="E16" s="54"/>
      <c r="F16" s="20"/>
      <c r="G16" s="20"/>
      <c r="H16" s="54" t="s">
        <v>1162</v>
      </c>
      <c r="I16" s="54"/>
      <c r="O16">
        <v>1794</v>
      </c>
      <c r="P16">
        <v>2056</v>
      </c>
      <c r="Q16">
        <v>864</v>
      </c>
    </row>
    <row r="17" spans="1:20" x14ac:dyDescent="0.15">
      <c r="A17" s="19"/>
      <c r="B17" s="19"/>
      <c r="C17" s="19"/>
      <c r="D17" s="54"/>
      <c r="E17" s="54"/>
      <c r="F17" s="19"/>
      <c r="G17" s="19"/>
      <c r="H17" s="54"/>
      <c r="I17" s="54"/>
      <c r="O17">
        <v>1800</v>
      </c>
      <c r="P17">
        <v>2128</v>
      </c>
      <c r="Q17">
        <v>864</v>
      </c>
    </row>
    <row r="18" spans="1:20" x14ac:dyDescent="0.15">
      <c r="A18" s="19" t="s">
        <v>1160</v>
      </c>
      <c r="B18" s="19" t="s">
        <v>1147</v>
      </c>
      <c r="C18" s="19" t="s">
        <v>1157</v>
      </c>
      <c r="D18" s="19" t="s">
        <v>1146</v>
      </c>
      <c r="E18" s="19" t="s">
        <v>1145</v>
      </c>
      <c r="F18" s="19" t="s">
        <v>1147</v>
      </c>
      <c r="G18" s="19" t="s">
        <v>1157</v>
      </c>
      <c r="H18" s="19" t="s">
        <v>1146</v>
      </c>
      <c r="I18" s="19" t="s">
        <v>1145</v>
      </c>
      <c r="O18">
        <v>1800</v>
      </c>
      <c r="P18">
        <v>2144</v>
      </c>
      <c r="Q18">
        <v>864</v>
      </c>
    </row>
    <row r="19" spans="1:20" x14ac:dyDescent="0.15">
      <c r="A19" s="19">
        <v>63011</v>
      </c>
      <c r="B19">
        <f>_xlfn.T.INV.2T(0.025,E5)</f>
        <v>2.2790941798262372</v>
      </c>
      <c r="C19">
        <f>B19*(C5/D5^(1/2))</f>
        <v>198.281042140533</v>
      </c>
      <c r="D19">
        <f>B5-C19</f>
        <v>2322.5776535116411</v>
      </c>
      <c r="E19">
        <f>B5+C19</f>
        <v>2719.1397377927069</v>
      </c>
      <c r="F19">
        <f>_xlfn.T.INV.2T(0.01,E5)</f>
        <v>2.6309404633577622</v>
      </c>
      <c r="G19">
        <f>F19*(C5/D5^(1/2))</f>
        <v>228.89164541855251</v>
      </c>
      <c r="H19">
        <f>B5-G19</f>
        <v>2291.9670502336216</v>
      </c>
      <c r="I19">
        <f>B5+G19</f>
        <v>2749.7503410707263</v>
      </c>
      <c r="O19">
        <v>1832</v>
      </c>
      <c r="P19">
        <v>2196</v>
      </c>
      <c r="Q19">
        <v>864</v>
      </c>
    </row>
    <row r="20" spans="1:20" x14ac:dyDescent="0.15">
      <c r="A20" s="19">
        <v>63017</v>
      </c>
      <c r="B20">
        <f>_xlfn.T.INV.2T(0.025,E6)</f>
        <v>2.2689455165510135</v>
      </c>
      <c r="C20">
        <f>B20*(C6/D6^(1/2))</f>
        <v>253.49637252818027</v>
      </c>
      <c r="D20">
        <f>B6-C20</f>
        <v>3010.7436274718193</v>
      </c>
      <c r="E20">
        <f>B6+C20</f>
        <v>3517.7363725281803</v>
      </c>
      <c r="F20">
        <f>_xlfn.T.INV.2T(0.01,E6)</f>
        <v>2.6160598830646089</v>
      </c>
      <c r="G20">
        <f>F20*(C6/D6^(1/2))</f>
        <v>292.27748565837533</v>
      </c>
      <c r="H20">
        <f>B6-G20</f>
        <v>2971.9625143416242</v>
      </c>
      <c r="I20">
        <f>B6+G20</f>
        <v>3556.5174856583753</v>
      </c>
      <c r="O20">
        <v>1846</v>
      </c>
      <c r="P20">
        <v>2242</v>
      </c>
      <c r="Q20">
        <v>864</v>
      </c>
    </row>
    <row r="21" spans="1:20" x14ac:dyDescent="0.15">
      <c r="A21" s="19">
        <v>63123</v>
      </c>
      <c r="B21">
        <f>_xlfn.T.INV.2T(0.025,E7)</f>
        <v>2.2703633169767201</v>
      </c>
      <c r="C21">
        <f>B21*(C7/D7^(1/2))</f>
        <v>73.043267013310469</v>
      </c>
      <c r="D21">
        <f>B7-C21</f>
        <v>1112.9147161799669</v>
      </c>
      <c r="E21">
        <f>B7+C21</f>
        <v>1259.0012502065879</v>
      </c>
      <c r="F21">
        <f>_xlfn.T.INV.2T(0.01,E7)</f>
        <v>2.6181369139630566</v>
      </c>
      <c r="G21">
        <f>F21*(C7/D7^(1/2))</f>
        <v>84.232013552203256</v>
      </c>
      <c r="H21">
        <f>B7-G21</f>
        <v>1101.7259696410742</v>
      </c>
      <c r="I21">
        <f>B7+G21</f>
        <v>1270.1899967454806</v>
      </c>
      <c r="O21">
        <v>1872</v>
      </c>
      <c r="P21">
        <v>2250</v>
      </c>
      <c r="Q21">
        <v>864</v>
      </c>
    </row>
    <row r="22" spans="1:20" x14ac:dyDescent="0.15">
      <c r="C22" s="21"/>
      <c r="D22" s="21"/>
      <c r="O22">
        <v>1987</v>
      </c>
      <c r="P22">
        <v>2283</v>
      </c>
      <c r="Q22">
        <v>864</v>
      </c>
    </row>
    <row r="23" spans="1:20" x14ac:dyDescent="0.15">
      <c r="O23">
        <v>1998</v>
      </c>
      <c r="P23">
        <v>2365</v>
      </c>
      <c r="Q23">
        <v>864</v>
      </c>
    </row>
    <row r="24" spans="1:20" ht="18" x14ac:dyDescent="0.2">
      <c r="A24" s="24" t="s">
        <v>1165</v>
      </c>
      <c r="B24" t="s">
        <v>1169</v>
      </c>
      <c r="F24">
        <f>S148/S147</f>
        <v>2135.2830188679245</v>
      </c>
      <c r="G24" t="s">
        <v>1171</v>
      </c>
      <c r="O24">
        <v>2015</v>
      </c>
      <c r="P24">
        <v>2379</v>
      </c>
      <c r="Q24">
        <v>864</v>
      </c>
      <c r="R24" s="19" t="s">
        <v>1166</v>
      </c>
      <c r="S24" s="19" t="s">
        <v>1167</v>
      </c>
      <c r="T24" s="19" t="s">
        <v>1168</v>
      </c>
    </row>
    <row r="25" spans="1:20" x14ac:dyDescent="0.15">
      <c r="B25" t="s">
        <v>1170</v>
      </c>
      <c r="F25">
        <f>T163/T162</f>
        <v>7745.6908296943229</v>
      </c>
      <c r="G25" t="s">
        <v>1171</v>
      </c>
      <c r="O25">
        <v>2072</v>
      </c>
      <c r="P25">
        <v>2398</v>
      </c>
      <c r="Q25">
        <v>908</v>
      </c>
      <c r="R25">
        <v>1655</v>
      </c>
      <c r="S25">
        <v>2614</v>
      </c>
      <c r="T25">
        <v>2614</v>
      </c>
    </row>
    <row r="26" spans="1:20" x14ac:dyDescent="0.15">
      <c r="A26" s="20"/>
      <c r="B26" s="20"/>
      <c r="C26" s="20"/>
      <c r="D26" s="20"/>
      <c r="E26" s="20"/>
      <c r="F26" s="20"/>
      <c r="G26" s="20"/>
      <c r="H26" s="54" t="s">
        <v>1153</v>
      </c>
      <c r="I26" s="54"/>
      <c r="O26">
        <v>2079</v>
      </c>
      <c r="P26">
        <v>2410</v>
      </c>
      <c r="Q26">
        <v>910</v>
      </c>
      <c r="R26">
        <v>3485</v>
      </c>
      <c r="S26">
        <v>3920</v>
      </c>
      <c r="T26">
        <v>3006</v>
      </c>
    </row>
    <row r="27" spans="1:20" x14ac:dyDescent="0.15">
      <c r="B27" s="19"/>
      <c r="C27" s="19"/>
      <c r="D27" s="19"/>
      <c r="E27" s="19"/>
      <c r="F27" s="19"/>
      <c r="G27" s="19"/>
      <c r="H27" s="54"/>
      <c r="I27" s="54"/>
      <c r="O27">
        <v>2080</v>
      </c>
      <c r="P27">
        <v>2430</v>
      </c>
      <c r="Q27">
        <v>910</v>
      </c>
      <c r="R27">
        <v>5227</v>
      </c>
      <c r="S27">
        <v>4095</v>
      </c>
      <c r="T27">
        <v>3049</v>
      </c>
    </row>
    <row r="28" spans="1:20" x14ac:dyDescent="0.15">
      <c r="A28" s="19" t="s">
        <v>1160</v>
      </c>
      <c r="B28" s="19" t="s">
        <v>1151</v>
      </c>
      <c r="C28" s="19" t="s">
        <v>1150</v>
      </c>
      <c r="D28" s="19" t="s">
        <v>1149</v>
      </c>
      <c r="E28" s="19" t="s">
        <v>1148</v>
      </c>
      <c r="F28" s="19" t="s">
        <v>1147</v>
      </c>
      <c r="G28" s="19" t="s">
        <v>1157</v>
      </c>
      <c r="H28" s="19" t="s">
        <v>1146</v>
      </c>
      <c r="I28" s="19" t="s">
        <v>1145</v>
      </c>
      <c r="O28">
        <v>2090</v>
      </c>
      <c r="P28">
        <v>2438</v>
      </c>
      <c r="Q28">
        <v>912</v>
      </c>
      <c r="R28">
        <v>7405</v>
      </c>
      <c r="S28">
        <v>7144</v>
      </c>
      <c r="T28">
        <v>3093</v>
      </c>
    </row>
    <row r="29" spans="1:20" x14ac:dyDescent="0.15">
      <c r="A29" s="19">
        <v>63011</v>
      </c>
      <c r="B29">
        <f>AVERAGE(R25:R111)</f>
        <v>22432.448275862069</v>
      </c>
      <c r="C29">
        <f>STDEV(R25:R111)</f>
        <v>35043.885713175521</v>
      </c>
      <c r="D29">
        <f>COUNT(R25:R111)</f>
        <v>87</v>
      </c>
      <c r="E29">
        <f>D29-1</f>
        <v>86</v>
      </c>
      <c r="F29">
        <f>_xlfn.T.INV.2T(0.05,E29)</f>
        <v>1.987934206239018</v>
      </c>
      <c r="G29">
        <f>F29*(C29/D29^(1/2))</f>
        <v>7468.865447864745</v>
      </c>
      <c r="H29">
        <f>B29-G29</f>
        <v>14963.582827997325</v>
      </c>
      <c r="I29">
        <f>B29+G29</f>
        <v>29901.313723726813</v>
      </c>
      <c r="O29">
        <v>2098</v>
      </c>
      <c r="P29">
        <v>2449</v>
      </c>
      <c r="Q29">
        <v>912</v>
      </c>
      <c r="R29">
        <v>7841</v>
      </c>
      <c r="S29">
        <v>7405</v>
      </c>
      <c r="T29">
        <v>3136</v>
      </c>
    </row>
    <row r="30" spans="1:20" x14ac:dyDescent="0.15">
      <c r="A30" s="19">
        <v>63017</v>
      </c>
      <c r="B30">
        <f>AVERAGE(S25:S147)</f>
        <v>27827.788617886177</v>
      </c>
      <c r="C30">
        <f>STDEV(S25:S147)</f>
        <v>36303.279765407467</v>
      </c>
      <c r="D30">
        <f>COUNT(S25:S147)</f>
        <v>123</v>
      </c>
      <c r="E30">
        <f>D30-1</f>
        <v>122</v>
      </c>
      <c r="F30">
        <f>_xlfn.T.INV.2T(0.05,E30)</f>
        <v>1.9795998784866402</v>
      </c>
      <c r="G30">
        <f>F30*(C30/D30^(1/2))</f>
        <v>6479.9361302976204</v>
      </c>
      <c r="H30">
        <f>B30-G30</f>
        <v>21347.852487588556</v>
      </c>
      <c r="I30">
        <f>B30+G30</f>
        <v>34307.724748183799</v>
      </c>
      <c r="O30">
        <v>2107</v>
      </c>
      <c r="P30">
        <v>2488</v>
      </c>
      <c r="Q30">
        <v>915</v>
      </c>
      <c r="R30">
        <v>8276</v>
      </c>
      <c r="S30">
        <v>7492</v>
      </c>
      <c r="T30">
        <v>3136</v>
      </c>
    </row>
    <row r="31" spans="1:20" ht="13" customHeight="1" x14ac:dyDescent="0.15">
      <c r="A31" s="19">
        <v>63123</v>
      </c>
      <c r="B31">
        <f>AVERAGE(T25:T162)</f>
        <v>8112.572463768116</v>
      </c>
      <c r="C31">
        <f>STDEV(T25:T162)</f>
        <v>4697.9683229374605</v>
      </c>
      <c r="D31">
        <f>COUNT(T25:T162)</f>
        <v>138</v>
      </c>
      <c r="E31">
        <f>D31-1</f>
        <v>137</v>
      </c>
      <c r="F31">
        <f>_xlfn.T.INV.2T(0.05,E31)</f>
        <v>1.9774312123081748</v>
      </c>
      <c r="G31">
        <f>F31*(C31/D31^(1/2))</f>
        <v>790.80958734309024</v>
      </c>
      <c r="H31">
        <f>B31-G31</f>
        <v>7321.7628764250258</v>
      </c>
      <c r="I31">
        <f>B31+G31</f>
        <v>8903.3820511112062</v>
      </c>
      <c r="O31">
        <v>2133</v>
      </c>
      <c r="P31">
        <v>2538</v>
      </c>
      <c r="Q31">
        <v>925</v>
      </c>
      <c r="R31">
        <v>9148</v>
      </c>
      <c r="S31">
        <v>7841</v>
      </c>
      <c r="T31">
        <v>3311</v>
      </c>
    </row>
    <row r="32" spans="1:20" x14ac:dyDescent="0.15">
      <c r="A32" s="19"/>
      <c r="O32">
        <v>2142</v>
      </c>
      <c r="P32">
        <v>2538</v>
      </c>
      <c r="Q32">
        <v>936</v>
      </c>
      <c r="R32">
        <v>9148</v>
      </c>
      <c r="S32">
        <v>8146</v>
      </c>
      <c r="T32">
        <v>3354</v>
      </c>
    </row>
    <row r="33" spans="1:20" x14ac:dyDescent="0.15">
      <c r="A33" s="20"/>
      <c r="B33" s="20"/>
      <c r="C33" s="20"/>
      <c r="D33" s="54" t="s">
        <v>1161</v>
      </c>
      <c r="E33" s="55"/>
      <c r="F33" s="20"/>
      <c r="G33" s="20"/>
      <c r="H33" s="54" t="s">
        <v>1163</v>
      </c>
      <c r="I33" s="55"/>
      <c r="O33">
        <v>2160</v>
      </c>
      <c r="P33">
        <v>2544</v>
      </c>
      <c r="Q33">
        <v>936</v>
      </c>
      <c r="R33">
        <v>9148</v>
      </c>
      <c r="S33">
        <v>8494</v>
      </c>
      <c r="T33">
        <v>3615</v>
      </c>
    </row>
    <row r="34" spans="1:20" x14ac:dyDescent="0.15">
      <c r="A34" s="19"/>
      <c r="B34" s="19"/>
      <c r="C34" s="19"/>
      <c r="D34" s="55"/>
      <c r="E34" s="55"/>
      <c r="F34" s="19"/>
      <c r="G34" s="19"/>
      <c r="H34" s="55"/>
      <c r="I34" s="55"/>
      <c r="O34">
        <v>2178</v>
      </c>
      <c r="P34">
        <v>2598</v>
      </c>
      <c r="Q34">
        <v>949</v>
      </c>
      <c r="R34">
        <v>9148</v>
      </c>
      <c r="S34">
        <v>9365</v>
      </c>
      <c r="T34">
        <v>3615</v>
      </c>
    </row>
    <row r="35" spans="1:20" x14ac:dyDescent="0.15">
      <c r="A35" s="19" t="s">
        <v>1160</v>
      </c>
      <c r="B35" s="19" t="s">
        <v>1147</v>
      </c>
      <c r="C35" s="19" t="s">
        <v>1157</v>
      </c>
      <c r="D35" s="19" t="s">
        <v>1146</v>
      </c>
      <c r="E35" s="19" t="s">
        <v>1145</v>
      </c>
      <c r="F35" s="19" t="s">
        <v>1147</v>
      </c>
      <c r="G35" s="19" t="s">
        <v>1157</v>
      </c>
      <c r="H35" s="19" t="s">
        <v>1146</v>
      </c>
      <c r="I35" s="19" t="s">
        <v>1145</v>
      </c>
      <c r="O35">
        <v>2190</v>
      </c>
      <c r="P35">
        <v>2618</v>
      </c>
      <c r="Q35">
        <v>950</v>
      </c>
      <c r="R35">
        <v>9148</v>
      </c>
      <c r="S35">
        <v>10019</v>
      </c>
      <c r="T35">
        <v>3615</v>
      </c>
    </row>
    <row r="36" spans="1:20" x14ac:dyDescent="0.15">
      <c r="A36" s="19">
        <v>63011</v>
      </c>
      <c r="B36">
        <f>_xlfn.T.INV.2T(0.1,E29)</f>
        <v>1.662765449409072</v>
      </c>
      <c r="C36">
        <f>B36*(C29/D29^(1/2))</f>
        <v>6247.1742646303283</v>
      </c>
      <c r="D36">
        <f>B29-C36</f>
        <v>16185.274011231741</v>
      </c>
      <c r="E36">
        <f>B29+C36</f>
        <v>28679.622540492397</v>
      </c>
      <c r="F36">
        <f>_xlfn.T.INV.2T(0.075,E29)</f>
        <v>1.8023106700979226</v>
      </c>
      <c r="G36">
        <f>F36*(C29/D29^(1/2))</f>
        <v>6771.4594617694447</v>
      </c>
      <c r="H36">
        <f>B29-G36</f>
        <v>15660.988814092623</v>
      </c>
      <c r="I36">
        <f>B29+G36</f>
        <v>29203.907737631514</v>
      </c>
      <c r="O36">
        <v>2234</v>
      </c>
      <c r="P36">
        <v>2636</v>
      </c>
      <c r="Q36">
        <v>960</v>
      </c>
      <c r="R36">
        <v>9583</v>
      </c>
      <c r="S36">
        <v>10019</v>
      </c>
      <c r="T36">
        <v>4008</v>
      </c>
    </row>
    <row r="37" spans="1:20" x14ac:dyDescent="0.15">
      <c r="A37" s="19">
        <v>63017</v>
      </c>
      <c r="B37">
        <f>_xlfn.T.INV.2T(0.1,E30)</f>
        <v>1.6574394994074171</v>
      </c>
      <c r="C37">
        <f>B37*(C30/D30^(1/2))</f>
        <v>5425.3903592897223</v>
      </c>
      <c r="D37">
        <f>B30-C37</f>
        <v>22402.398258596455</v>
      </c>
      <c r="E37">
        <f>B30+C37</f>
        <v>33253.178977175899</v>
      </c>
      <c r="F37">
        <f>_xlfn.T.INV.2T(0.075,E30)</f>
        <v>1.7958091344125227</v>
      </c>
      <c r="G37">
        <f>F37*(C30/D30^(1/2))</f>
        <v>5878.3235034820364</v>
      </c>
      <c r="H37">
        <f>B30-G37</f>
        <v>21949.465114404142</v>
      </c>
      <c r="I37">
        <f>B30+G37</f>
        <v>33706.112121368213</v>
      </c>
      <c r="O37">
        <v>2250</v>
      </c>
      <c r="P37">
        <v>2664</v>
      </c>
      <c r="Q37">
        <v>960</v>
      </c>
      <c r="R37">
        <v>9583</v>
      </c>
      <c r="S37">
        <v>10019</v>
      </c>
      <c r="T37">
        <v>4835</v>
      </c>
    </row>
    <row r="38" spans="1:20" ht="13" customHeight="1" x14ac:dyDescent="0.15">
      <c r="A38" s="19">
        <v>63123</v>
      </c>
      <c r="B38">
        <f>_xlfn.T.INV.2T(0.1,E31)</f>
        <v>1.6560520804964858</v>
      </c>
      <c r="C38">
        <f>B38*(C31/D31^(1/2))</f>
        <v>662.28440931071566</v>
      </c>
      <c r="D38">
        <f>B31-C38</f>
        <v>7450.2880544574</v>
      </c>
      <c r="E38">
        <f>B31+C38</f>
        <v>8774.856873078832</v>
      </c>
      <c r="F38">
        <f>_xlfn.T.INV.2T(0.075,E31)</f>
        <v>1.7941162622367932</v>
      </c>
      <c r="G38">
        <f>F38*(C31/D31^(1/2))</f>
        <v>717.49870850318655</v>
      </c>
      <c r="H38">
        <f>B31-G38</f>
        <v>7395.0737552649298</v>
      </c>
      <c r="I38">
        <f>B31+G38</f>
        <v>8830.0711722713022</v>
      </c>
      <c r="O38">
        <v>2261</v>
      </c>
      <c r="P38">
        <v>2670</v>
      </c>
      <c r="Q38">
        <v>971</v>
      </c>
      <c r="R38">
        <v>10019</v>
      </c>
      <c r="S38">
        <v>10019</v>
      </c>
      <c r="T38">
        <v>4835</v>
      </c>
    </row>
    <row r="39" spans="1:20" x14ac:dyDescent="0.15">
      <c r="A39" s="19"/>
      <c r="O39">
        <v>2278</v>
      </c>
      <c r="P39">
        <v>2673</v>
      </c>
      <c r="Q39">
        <v>978</v>
      </c>
      <c r="R39">
        <v>10019</v>
      </c>
      <c r="S39">
        <v>10149</v>
      </c>
      <c r="T39">
        <v>4879</v>
      </c>
    </row>
    <row r="40" spans="1:20" x14ac:dyDescent="0.15">
      <c r="A40" s="19"/>
      <c r="B40" s="20"/>
      <c r="C40" s="20"/>
      <c r="D40" s="54" t="s">
        <v>1164</v>
      </c>
      <c r="E40" s="55"/>
      <c r="F40" s="20"/>
      <c r="G40" s="20"/>
      <c r="H40" s="54" t="s">
        <v>1162</v>
      </c>
      <c r="I40" s="55"/>
      <c r="O40">
        <v>2279</v>
      </c>
      <c r="P40">
        <v>2687</v>
      </c>
      <c r="Q40">
        <v>980</v>
      </c>
      <c r="R40">
        <v>10019</v>
      </c>
      <c r="S40">
        <v>10411</v>
      </c>
      <c r="T40">
        <v>4966</v>
      </c>
    </row>
    <row r="41" spans="1:20" x14ac:dyDescent="0.15">
      <c r="A41" s="19"/>
      <c r="B41" s="19"/>
      <c r="C41" s="19"/>
      <c r="D41" s="55"/>
      <c r="E41" s="55"/>
      <c r="F41" s="19"/>
      <c r="G41" s="19"/>
      <c r="H41" s="55"/>
      <c r="I41" s="55"/>
      <c r="O41">
        <v>2280</v>
      </c>
      <c r="P41">
        <v>2722</v>
      </c>
      <c r="Q41">
        <v>988</v>
      </c>
      <c r="R41">
        <v>10367</v>
      </c>
      <c r="S41">
        <v>10454</v>
      </c>
      <c r="T41">
        <v>5009</v>
      </c>
    </row>
    <row r="42" spans="1:20" x14ac:dyDescent="0.15">
      <c r="A42" s="19" t="s">
        <v>1160</v>
      </c>
      <c r="B42" s="19" t="s">
        <v>1147</v>
      </c>
      <c r="C42" s="19" t="s">
        <v>1157</v>
      </c>
      <c r="D42" s="19" t="s">
        <v>1146</v>
      </c>
      <c r="E42" s="19" t="s">
        <v>1145</v>
      </c>
      <c r="F42" s="19" t="s">
        <v>1147</v>
      </c>
      <c r="G42" s="19" t="s">
        <v>1157</v>
      </c>
      <c r="H42" s="19" t="s">
        <v>1146</v>
      </c>
      <c r="I42" s="19" t="s">
        <v>1145</v>
      </c>
      <c r="O42">
        <v>2283</v>
      </c>
      <c r="P42">
        <v>2736</v>
      </c>
      <c r="Q42">
        <v>989</v>
      </c>
      <c r="R42">
        <v>10454</v>
      </c>
      <c r="S42">
        <v>10454</v>
      </c>
      <c r="T42">
        <v>5009</v>
      </c>
    </row>
    <row r="43" spans="1:20" x14ac:dyDescent="0.15">
      <c r="A43" s="19">
        <v>63011</v>
      </c>
      <c r="B43">
        <f>_xlfn.T.INV.2T(0.025,E29)</f>
        <v>2.2813228200823636</v>
      </c>
      <c r="C43">
        <f>B43*(C29/D29^(1/2))</f>
        <v>8571.1554903894375</v>
      </c>
      <c r="D43">
        <f>B29-C43</f>
        <v>13861.292785472631</v>
      </c>
      <c r="E43">
        <f>B29+C43</f>
        <v>31003.603766251508</v>
      </c>
      <c r="F43">
        <f>_xlfn.T.INV.2T(0.01,E29)</f>
        <v>2.6342123094456342</v>
      </c>
      <c r="G43">
        <f>F43*(C29/D29^(1/2))</f>
        <v>9896.9962077270739</v>
      </c>
      <c r="H43">
        <f>B29-G43</f>
        <v>12535.452068134995</v>
      </c>
      <c r="I43">
        <f>B29+G43</f>
        <v>32329.444483589141</v>
      </c>
      <c r="O43">
        <v>2339</v>
      </c>
      <c r="P43">
        <v>2754</v>
      </c>
      <c r="Q43">
        <v>1000</v>
      </c>
      <c r="R43">
        <v>10629</v>
      </c>
      <c r="S43">
        <v>10759</v>
      </c>
      <c r="T43">
        <v>5009</v>
      </c>
    </row>
    <row r="44" spans="1:20" x14ac:dyDescent="0.15">
      <c r="A44" s="19">
        <v>63017</v>
      </c>
      <c r="B44">
        <f>_xlfn.T.INV.2T(0.025,E30)</f>
        <v>2.2694024368595964</v>
      </c>
      <c r="C44">
        <f>B44*(C30/D30^(1/2))</f>
        <v>7428.5632185601326</v>
      </c>
      <c r="D44">
        <f>B30-C44</f>
        <v>20399.225399326046</v>
      </c>
      <c r="E44">
        <f>B30+C44</f>
        <v>35256.351836446309</v>
      </c>
      <c r="F44">
        <f>_xlfn.T.INV.2T(0.01,E30)</f>
        <v>2.6167291911539956</v>
      </c>
      <c r="G44">
        <f>F44*(C30/D30^(1/2))</f>
        <v>8565.4875074683823</v>
      </c>
      <c r="H44">
        <f>B30-G44</f>
        <v>19262.301110417793</v>
      </c>
      <c r="I44">
        <f>B30+G44</f>
        <v>36393.276125354561</v>
      </c>
      <c r="O44">
        <v>2366</v>
      </c>
      <c r="P44">
        <v>2784</v>
      </c>
      <c r="Q44">
        <v>1000</v>
      </c>
      <c r="R44">
        <v>10716</v>
      </c>
      <c r="S44">
        <v>10890</v>
      </c>
      <c r="T44">
        <v>5009</v>
      </c>
    </row>
    <row r="45" spans="1:20" x14ac:dyDescent="0.15">
      <c r="A45" s="19">
        <v>63123</v>
      </c>
      <c r="B45">
        <f>_xlfn.T.INV.2T(0.025,E31)</f>
        <v>2.2663041645593505</v>
      </c>
      <c r="C45">
        <f>B45*(C31/D31^(1/2))</f>
        <v>906.33497135767743</v>
      </c>
      <c r="D45">
        <f>B31-C45</f>
        <v>7206.2374924104388</v>
      </c>
      <c r="E45">
        <f>B31+C45</f>
        <v>9018.9074351257932</v>
      </c>
      <c r="F45">
        <f>_xlfn.T.INV.2T(0.01,E31)</f>
        <v>2.6121919799385127</v>
      </c>
      <c r="G45">
        <f>F45*(C31/D31^(1/2))</f>
        <v>1044.6616038313887</v>
      </c>
      <c r="H45">
        <f>B31-G45</f>
        <v>7067.9108599367273</v>
      </c>
      <c r="I45">
        <f>B31+G45</f>
        <v>9157.2340675995038</v>
      </c>
      <c r="O45">
        <v>2390</v>
      </c>
      <c r="P45">
        <v>2785</v>
      </c>
      <c r="Q45">
        <v>1000</v>
      </c>
      <c r="R45">
        <v>10803</v>
      </c>
      <c r="S45">
        <v>10890</v>
      </c>
      <c r="T45">
        <v>5053</v>
      </c>
    </row>
    <row r="46" spans="1:20" x14ac:dyDescent="0.15">
      <c r="O46">
        <v>2400</v>
      </c>
      <c r="P46">
        <v>2792</v>
      </c>
      <c r="Q46">
        <v>1000</v>
      </c>
      <c r="R46">
        <v>11151</v>
      </c>
      <c r="S46">
        <v>10890</v>
      </c>
      <c r="T46">
        <v>5184</v>
      </c>
    </row>
    <row r="47" spans="1:20" x14ac:dyDescent="0.15">
      <c r="O47">
        <v>2427</v>
      </c>
      <c r="P47">
        <v>2796</v>
      </c>
      <c r="Q47">
        <v>1008</v>
      </c>
      <c r="R47">
        <v>11195</v>
      </c>
      <c r="S47">
        <v>10890</v>
      </c>
      <c r="T47">
        <v>5271</v>
      </c>
    </row>
    <row r="48" spans="1:20" x14ac:dyDescent="0.15">
      <c r="O48">
        <v>2453</v>
      </c>
      <c r="P48">
        <v>2828</v>
      </c>
      <c r="Q48">
        <v>1017</v>
      </c>
      <c r="R48">
        <v>11326</v>
      </c>
      <c r="S48">
        <v>10934</v>
      </c>
      <c r="T48">
        <v>5271</v>
      </c>
    </row>
    <row r="49" spans="1:23" x14ac:dyDescent="0.15">
      <c r="O49">
        <v>2457</v>
      </c>
      <c r="P49">
        <v>2834</v>
      </c>
      <c r="Q49">
        <v>1020</v>
      </c>
      <c r="R49">
        <v>11326</v>
      </c>
      <c r="S49">
        <v>11238</v>
      </c>
      <c r="T49">
        <v>5314</v>
      </c>
      <c r="U49" s="53" t="s">
        <v>1114</v>
      </c>
      <c r="V49" s="53"/>
      <c r="W49" s="53"/>
    </row>
    <row r="50" spans="1:23" ht="18" x14ac:dyDescent="0.2">
      <c r="A50" s="25" t="s">
        <v>1114</v>
      </c>
      <c r="B50" s="20" t="s">
        <v>1114</v>
      </c>
      <c r="C50" s="20"/>
      <c r="D50" s="20"/>
      <c r="E50" s="20"/>
      <c r="F50" s="20"/>
      <c r="G50" s="20"/>
      <c r="H50" s="54" t="s">
        <v>1153</v>
      </c>
      <c r="I50" s="54"/>
      <c r="O50">
        <v>2462</v>
      </c>
      <c r="P50">
        <v>2846</v>
      </c>
      <c r="Q50">
        <v>1030</v>
      </c>
      <c r="R50">
        <v>11456</v>
      </c>
      <c r="S50">
        <v>11238</v>
      </c>
      <c r="T50">
        <v>5401</v>
      </c>
      <c r="U50" s="19">
        <v>63011</v>
      </c>
      <c r="V50" s="19">
        <v>63017</v>
      </c>
      <c r="W50" s="19">
        <v>63123</v>
      </c>
    </row>
    <row r="51" spans="1:23" x14ac:dyDescent="0.15">
      <c r="B51" s="19"/>
      <c r="C51" s="19"/>
      <c r="D51" s="19"/>
      <c r="E51" s="19"/>
      <c r="F51" s="19"/>
      <c r="G51" s="19"/>
      <c r="H51" s="54"/>
      <c r="I51" s="54"/>
      <c r="O51">
        <v>2466</v>
      </c>
      <c r="P51">
        <v>2848</v>
      </c>
      <c r="Q51">
        <v>1042</v>
      </c>
      <c r="R51">
        <v>12197</v>
      </c>
      <c r="S51">
        <v>11282</v>
      </c>
      <c r="T51">
        <v>5401</v>
      </c>
      <c r="U51">
        <v>189900</v>
      </c>
      <c r="V51">
        <v>225000</v>
      </c>
      <c r="W51">
        <v>38900</v>
      </c>
    </row>
    <row r="52" spans="1:23" x14ac:dyDescent="0.15">
      <c r="A52" s="19"/>
      <c r="B52" s="19" t="s">
        <v>1151</v>
      </c>
      <c r="C52" s="19" t="s">
        <v>1150</v>
      </c>
      <c r="D52" s="19" t="s">
        <v>1149</v>
      </c>
      <c r="E52" s="19" t="s">
        <v>1148</v>
      </c>
      <c r="F52" s="19" t="s">
        <v>1147</v>
      </c>
      <c r="G52" s="19" t="s">
        <v>1157</v>
      </c>
      <c r="H52" s="19" t="s">
        <v>1146</v>
      </c>
      <c r="I52" s="19" t="s">
        <v>1145</v>
      </c>
      <c r="O52">
        <v>2512</v>
      </c>
      <c r="P52">
        <v>2864</v>
      </c>
      <c r="Q52">
        <v>1050</v>
      </c>
      <c r="R52">
        <v>12415</v>
      </c>
      <c r="S52">
        <v>11326</v>
      </c>
      <c r="T52">
        <v>5445</v>
      </c>
      <c r="U52">
        <v>198900</v>
      </c>
      <c r="V52">
        <v>250000</v>
      </c>
      <c r="W52">
        <v>42000</v>
      </c>
    </row>
    <row r="53" spans="1:23" x14ac:dyDescent="0.15">
      <c r="A53" s="19">
        <v>63011</v>
      </c>
      <c r="B53" s="23">
        <f>AVERAGE(U51:U144)</f>
        <v>395187.26595744683</v>
      </c>
      <c r="C53">
        <f>STDEV(U51:U144)</f>
        <v>166322.77126391022</v>
      </c>
      <c r="D53">
        <f>COUNT(U51:U144)</f>
        <v>94</v>
      </c>
      <c r="E53">
        <f>D53-1</f>
        <v>93</v>
      </c>
      <c r="F53">
        <f>_xlfn.T.INV.2T(0.05,E53)</f>
        <v>1.9858018143458216</v>
      </c>
      <c r="G53">
        <f>F53*(C53/D53^(1/2))</f>
        <v>34066.199775713911</v>
      </c>
      <c r="H53" s="23">
        <f>B53-G53</f>
        <v>361121.06618173292</v>
      </c>
      <c r="I53" s="23">
        <f>B53+G53</f>
        <v>429253.46573316073</v>
      </c>
      <c r="O53">
        <v>2520</v>
      </c>
      <c r="P53">
        <v>2930</v>
      </c>
      <c r="Q53">
        <v>1065</v>
      </c>
      <c r="R53">
        <v>12502</v>
      </c>
      <c r="S53">
        <v>11413</v>
      </c>
      <c r="T53">
        <v>5445</v>
      </c>
      <c r="U53">
        <v>200000</v>
      </c>
      <c r="V53">
        <v>259900</v>
      </c>
      <c r="W53">
        <v>46900</v>
      </c>
    </row>
    <row r="54" spans="1:23" x14ac:dyDescent="0.15">
      <c r="A54" s="19">
        <v>63017</v>
      </c>
      <c r="B54" s="23">
        <f>AVERAGE(V51:V181)</f>
        <v>611989.09160305338</v>
      </c>
      <c r="C54">
        <f>STDEV(V51:V181)</f>
        <v>335219.52950785618</v>
      </c>
      <c r="D54">
        <f>COUNT(V51:V181)</f>
        <v>131</v>
      </c>
      <c r="E54">
        <f>D54-1</f>
        <v>130</v>
      </c>
      <c r="F54">
        <f>_xlfn.T.INV.2T(0.05,E54)</f>
        <v>1.9783804054470222</v>
      </c>
      <c r="G54">
        <f>F54*(C54/D54^(1/2))</f>
        <v>57943.332118463906</v>
      </c>
      <c r="H54" s="23">
        <f>B54-G54</f>
        <v>554045.75948458945</v>
      </c>
      <c r="I54" s="23">
        <f>B54+G54</f>
        <v>669932.42372151732</v>
      </c>
      <c r="O54">
        <v>2525</v>
      </c>
      <c r="P54">
        <v>2950</v>
      </c>
      <c r="Q54">
        <v>1066</v>
      </c>
      <c r="R54">
        <v>12545</v>
      </c>
      <c r="S54">
        <v>11761</v>
      </c>
      <c r="T54">
        <v>5489</v>
      </c>
      <c r="U54">
        <v>204900</v>
      </c>
      <c r="V54">
        <v>276500</v>
      </c>
      <c r="W54">
        <v>49900</v>
      </c>
    </row>
    <row r="55" spans="1:23" x14ac:dyDescent="0.15">
      <c r="A55" s="19">
        <v>63123</v>
      </c>
      <c r="B55" s="23">
        <f>AVERAGE(W51:W196)</f>
        <v>145329.95890410958</v>
      </c>
      <c r="C55">
        <f>STDEV(W51:W196)</f>
        <v>59470.956701033749</v>
      </c>
      <c r="D55">
        <f>COUNT(W51:W196)</f>
        <v>146</v>
      </c>
      <c r="E55">
        <f>D55-1</f>
        <v>145</v>
      </c>
      <c r="F55">
        <f>_xlfn.T.INV.2T(0.05,E55)</f>
        <v>1.9764595626329151</v>
      </c>
      <c r="G55">
        <f>F55*(C55/D55^(1/2))</f>
        <v>9727.8402587852415</v>
      </c>
      <c r="H55" s="23">
        <f>B55-G55</f>
        <v>135602.11864532434</v>
      </c>
      <c r="I55" s="23">
        <f>B55+G55</f>
        <v>155057.79916289481</v>
      </c>
      <c r="O55">
        <v>2534</v>
      </c>
      <c r="P55">
        <v>2953</v>
      </c>
      <c r="Q55">
        <v>1070</v>
      </c>
      <c r="R55">
        <v>12632</v>
      </c>
      <c r="S55">
        <v>12110</v>
      </c>
      <c r="T55">
        <v>5663</v>
      </c>
      <c r="U55">
        <v>204900</v>
      </c>
      <c r="V55">
        <v>284500</v>
      </c>
      <c r="W55">
        <v>49900</v>
      </c>
    </row>
    <row r="56" spans="1:23" x14ac:dyDescent="0.15">
      <c r="A56" s="19"/>
      <c r="O56">
        <v>2535</v>
      </c>
      <c r="P56">
        <v>2957</v>
      </c>
      <c r="Q56">
        <v>1073</v>
      </c>
      <c r="R56">
        <v>12632</v>
      </c>
      <c r="S56">
        <v>12197</v>
      </c>
      <c r="T56">
        <v>5663</v>
      </c>
      <c r="U56">
        <v>205000</v>
      </c>
      <c r="V56">
        <v>285000</v>
      </c>
      <c r="W56">
        <v>55900</v>
      </c>
    </row>
    <row r="57" spans="1:23" x14ac:dyDescent="0.15">
      <c r="A57" s="20"/>
      <c r="B57" s="20"/>
      <c r="C57" s="20"/>
      <c r="D57" s="54" t="s">
        <v>1161</v>
      </c>
      <c r="E57" s="55"/>
      <c r="F57" s="20"/>
      <c r="G57" s="20"/>
      <c r="H57" s="54" t="s">
        <v>1163</v>
      </c>
      <c r="I57" s="55"/>
      <c r="O57">
        <v>2536</v>
      </c>
      <c r="P57">
        <v>2964</v>
      </c>
      <c r="Q57">
        <v>1074</v>
      </c>
      <c r="R57">
        <v>13024</v>
      </c>
      <c r="S57">
        <v>12197</v>
      </c>
      <c r="T57">
        <v>5663</v>
      </c>
      <c r="U57">
        <v>207000</v>
      </c>
      <c r="V57">
        <v>289900</v>
      </c>
      <c r="W57">
        <v>56500</v>
      </c>
    </row>
    <row r="58" spans="1:23" x14ac:dyDescent="0.15">
      <c r="A58" s="19"/>
      <c r="B58" s="19"/>
      <c r="C58" s="19"/>
      <c r="D58" s="55"/>
      <c r="E58" s="55"/>
      <c r="F58" s="19"/>
      <c r="G58" s="19"/>
      <c r="H58" s="55"/>
      <c r="I58" s="55"/>
      <c r="O58">
        <v>2578</v>
      </c>
      <c r="P58">
        <v>2968</v>
      </c>
      <c r="Q58">
        <v>1080</v>
      </c>
      <c r="R58">
        <v>13068</v>
      </c>
      <c r="S58">
        <v>12197</v>
      </c>
      <c r="T58">
        <v>5837</v>
      </c>
      <c r="U58">
        <v>215000</v>
      </c>
      <c r="V58">
        <v>295000</v>
      </c>
      <c r="W58">
        <v>77900</v>
      </c>
    </row>
    <row r="59" spans="1:23" x14ac:dyDescent="0.15">
      <c r="A59" s="19" t="s">
        <v>1160</v>
      </c>
      <c r="B59" s="19" t="s">
        <v>1147</v>
      </c>
      <c r="C59" s="19" t="s">
        <v>1157</v>
      </c>
      <c r="D59" s="19" t="s">
        <v>1146</v>
      </c>
      <c r="E59" s="19" t="s">
        <v>1145</v>
      </c>
      <c r="F59" s="19" t="s">
        <v>1147</v>
      </c>
      <c r="G59" s="19" t="s">
        <v>1157</v>
      </c>
      <c r="H59" s="19" t="s">
        <v>1146</v>
      </c>
      <c r="I59" s="19" t="s">
        <v>1145</v>
      </c>
      <c r="O59">
        <v>2600</v>
      </c>
      <c r="P59">
        <v>2990</v>
      </c>
      <c r="Q59">
        <v>1085</v>
      </c>
      <c r="R59">
        <v>13112</v>
      </c>
      <c r="S59">
        <v>12632</v>
      </c>
      <c r="T59">
        <v>5837</v>
      </c>
      <c r="U59">
        <v>229989</v>
      </c>
      <c r="V59">
        <v>298900</v>
      </c>
      <c r="W59">
        <v>79900</v>
      </c>
    </row>
    <row r="60" spans="1:23" x14ac:dyDescent="0.15">
      <c r="A60" s="19">
        <v>63011</v>
      </c>
      <c r="B60">
        <f>_xlfn.T.INV.2T(0.1,E53)</f>
        <v>1.6614036736648974</v>
      </c>
      <c r="C60">
        <f>B60*(C53/D53^(1/2))</f>
        <v>28501.187301925322</v>
      </c>
      <c r="D60" s="23">
        <f>B53-C60</f>
        <v>366686.0786555215</v>
      </c>
      <c r="E60" s="23">
        <f>B53+C60</f>
        <v>423688.45325937215</v>
      </c>
      <c r="F60">
        <f>_xlfn.T.INV.2T(0.075,E53)</f>
        <v>1.8006478557940844</v>
      </c>
      <c r="G60">
        <f>F60*(C53/D53^(1/2))</f>
        <v>30889.905094280359</v>
      </c>
      <c r="H60" s="23">
        <f>B53-G60</f>
        <v>364297.36086316645</v>
      </c>
      <c r="I60" s="23">
        <f>B53+G60</f>
        <v>426077.1710517272</v>
      </c>
      <c r="O60">
        <v>2608</v>
      </c>
      <c r="P60">
        <v>2997</v>
      </c>
      <c r="Q60">
        <v>1085</v>
      </c>
      <c r="R60">
        <v>13112</v>
      </c>
      <c r="S60">
        <v>12763</v>
      </c>
      <c r="T60">
        <v>5924</v>
      </c>
      <c r="U60">
        <v>234900</v>
      </c>
      <c r="V60">
        <v>299900</v>
      </c>
      <c r="W60">
        <v>82000</v>
      </c>
    </row>
    <row r="61" spans="1:23" x14ac:dyDescent="0.15">
      <c r="A61" s="19">
        <v>63017</v>
      </c>
      <c r="B61">
        <f>_xlfn.T.INV.2T(0.1,E54)</f>
        <v>1.6566594127194858</v>
      </c>
      <c r="C61">
        <f>B61*(C54/D54^(1/2))</f>
        <v>48520.682015496772</v>
      </c>
      <c r="D61" s="23">
        <f>B54-C61</f>
        <v>563468.40958755661</v>
      </c>
      <c r="E61" s="23">
        <f>B54+C61</f>
        <v>660509.77361855016</v>
      </c>
      <c r="F61">
        <f>_xlfn.T.INV.2T(0.075,E54)</f>
        <v>1.7948572641664164</v>
      </c>
      <c r="G61">
        <f>F61*(C54/D54^(1/2))</f>
        <v>52568.257488040072</v>
      </c>
      <c r="H61" s="23">
        <f>B54-G61</f>
        <v>559420.83411501336</v>
      </c>
      <c r="I61" s="23">
        <f>B54+G61</f>
        <v>664557.34909109341</v>
      </c>
      <c r="O61">
        <v>2658</v>
      </c>
      <c r="P61">
        <v>3044</v>
      </c>
      <c r="Q61">
        <v>1092</v>
      </c>
      <c r="R61">
        <v>13504</v>
      </c>
      <c r="S61">
        <v>12894</v>
      </c>
      <c r="T61">
        <v>6011</v>
      </c>
      <c r="U61">
        <v>239900</v>
      </c>
      <c r="V61">
        <v>310000</v>
      </c>
      <c r="W61">
        <v>82500</v>
      </c>
    </row>
    <row r="62" spans="1:23" x14ac:dyDescent="0.15">
      <c r="A62" s="19">
        <v>63123</v>
      </c>
      <c r="B62">
        <f>_xlfn.T.INV.2T(0.1,E55)</f>
        <v>1.6554302514176737</v>
      </c>
      <c r="C62">
        <f>B62*(C55/D55^(1/2))</f>
        <v>8147.781695011965</v>
      </c>
      <c r="D62" s="23">
        <f>B55-C62</f>
        <v>137182.1772090976</v>
      </c>
      <c r="E62" s="23">
        <f>B55+C62</f>
        <v>153477.74059912155</v>
      </c>
      <c r="F62">
        <f>_xlfn.T.INV.2T(0.075,E55)</f>
        <v>1.7933576376213543</v>
      </c>
      <c r="G62">
        <f>F62*(C55/D55^(1/2))</f>
        <v>8826.639793436103</v>
      </c>
      <c r="H62" s="23">
        <f>B55-G62</f>
        <v>136503.31911067347</v>
      </c>
      <c r="I62" s="23">
        <f>B55+G62</f>
        <v>154156.59869754568</v>
      </c>
      <c r="O62">
        <v>2666</v>
      </c>
      <c r="P62">
        <v>3057</v>
      </c>
      <c r="Q62">
        <v>1100</v>
      </c>
      <c r="R62">
        <v>13504</v>
      </c>
      <c r="S62">
        <v>12981</v>
      </c>
      <c r="T62">
        <v>6011</v>
      </c>
      <c r="U62">
        <v>249900</v>
      </c>
      <c r="V62">
        <v>314900</v>
      </c>
      <c r="W62">
        <v>84000</v>
      </c>
    </row>
    <row r="63" spans="1:23" x14ac:dyDescent="0.15">
      <c r="A63" s="19"/>
      <c r="O63">
        <v>2683</v>
      </c>
      <c r="P63">
        <v>3084</v>
      </c>
      <c r="Q63">
        <v>1100</v>
      </c>
      <c r="R63">
        <v>13547</v>
      </c>
      <c r="S63">
        <v>13155</v>
      </c>
      <c r="T63">
        <v>6011</v>
      </c>
      <c r="U63">
        <v>249900</v>
      </c>
      <c r="V63">
        <v>319900</v>
      </c>
      <c r="W63">
        <v>84900</v>
      </c>
    </row>
    <row r="64" spans="1:23" x14ac:dyDescent="0.15">
      <c r="A64" s="19"/>
      <c r="B64" s="20"/>
      <c r="C64" s="20"/>
      <c r="D64" s="54" t="s">
        <v>1164</v>
      </c>
      <c r="E64" s="55"/>
      <c r="F64" s="20"/>
      <c r="G64" s="20"/>
      <c r="H64" s="54" t="s">
        <v>1162</v>
      </c>
      <c r="I64" s="55"/>
      <c r="O64">
        <v>2712</v>
      </c>
      <c r="P64">
        <v>3085</v>
      </c>
      <c r="Q64">
        <v>1102</v>
      </c>
      <c r="R64">
        <v>13678</v>
      </c>
      <c r="S64">
        <v>13199</v>
      </c>
      <c r="T64">
        <v>6011</v>
      </c>
      <c r="U64">
        <v>254900</v>
      </c>
      <c r="V64">
        <v>322000</v>
      </c>
      <c r="W64">
        <v>85500</v>
      </c>
    </row>
    <row r="65" spans="1:23" x14ac:dyDescent="0.15">
      <c r="A65" s="19"/>
      <c r="B65" s="19"/>
      <c r="C65" s="19"/>
      <c r="D65" s="55"/>
      <c r="E65" s="55"/>
      <c r="F65" s="19"/>
      <c r="G65" s="19"/>
      <c r="H65" s="55"/>
      <c r="I65" s="55"/>
      <c r="O65">
        <v>2735</v>
      </c>
      <c r="P65">
        <v>3101</v>
      </c>
      <c r="Q65">
        <v>1102</v>
      </c>
      <c r="R65">
        <v>13939</v>
      </c>
      <c r="S65">
        <v>13504</v>
      </c>
      <c r="T65">
        <v>6011</v>
      </c>
      <c r="U65">
        <v>255000</v>
      </c>
      <c r="V65">
        <v>325000</v>
      </c>
      <c r="W65">
        <v>89000</v>
      </c>
    </row>
    <row r="66" spans="1:23" x14ac:dyDescent="0.15">
      <c r="A66" s="19" t="s">
        <v>1160</v>
      </c>
      <c r="B66" s="19" t="s">
        <v>1147</v>
      </c>
      <c r="C66" s="19" t="s">
        <v>1157</v>
      </c>
      <c r="D66" s="19" t="s">
        <v>1146</v>
      </c>
      <c r="E66" s="19" t="s">
        <v>1145</v>
      </c>
      <c r="F66" s="19" t="s">
        <v>1147</v>
      </c>
      <c r="G66" s="19" t="s">
        <v>1157</v>
      </c>
      <c r="H66" s="19" t="s">
        <v>1146</v>
      </c>
      <c r="I66" s="19" t="s">
        <v>1145</v>
      </c>
      <c r="O66">
        <v>2770</v>
      </c>
      <c r="P66">
        <v>3108</v>
      </c>
      <c r="Q66">
        <v>1102</v>
      </c>
      <c r="R66">
        <v>13983</v>
      </c>
      <c r="S66">
        <v>13504</v>
      </c>
      <c r="T66">
        <v>6055</v>
      </c>
      <c r="U66">
        <v>256780</v>
      </c>
      <c r="V66">
        <v>329000</v>
      </c>
      <c r="W66">
        <v>92500</v>
      </c>
    </row>
    <row r="67" spans="1:23" x14ac:dyDescent="0.15">
      <c r="A67" s="19">
        <v>63011</v>
      </c>
      <c r="B67">
        <f>_xlfn.T.INV.2T(0.025,E53)</f>
        <v>2.278270872804387</v>
      </c>
      <c r="C67">
        <f>B67*(C53/D53^(1/2))</f>
        <v>39083.472547693244</v>
      </c>
      <c r="D67" s="23">
        <f>B53-C67</f>
        <v>356103.79340975359</v>
      </c>
      <c r="E67" s="23">
        <f>B53+C67</f>
        <v>434270.73850514006</v>
      </c>
      <c r="F67">
        <f>_xlfn.T.INV.2T(0.01,E53)</f>
        <v>2.6297321451428344</v>
      </c>
      <c r="G67">
        <f>F67*(C53/D53^(1/2))</f>
        <v>45112.749905792727</v>
      </c>
      <c r="H67" s="23">
        <f>B53-G67</f>
        <v>350074.51605165412</v>
      </c>
      <c r="I67" s="23">
        <f>B53+G67</f>
        <v>440300.01586323953</v>
      </c>
      <c r="O67">
        <v>2784</v>
      </c>
      <c r="P67">
        <v>3110</v>
      </c>
      <c r="Q67">
        <v>1110</v>
      </c>
      <c r="R67">
        <v>14375</v>
      </c>
      <c r="S67">
        <v>13939</v>
      </c>
      <c r="T67">
        <v>6098</v>
      </c>
      <c r="U67">
        <v>258000</v>
      </c>
      <c r="V67">
        <v>329900</v>
      </c>
      <c r="W67">
        <v>93000</v>
      </c>
    </row>
    <row r="68" spans="1:23" x14ac:dyDescent="0.15">
      <c r="A68" s="19">
        <v>63017</v>
      </c>
      <c r="B68">
        <f>_xlfn.T.INV.2T(0.025,E54)</f>
        <v>2.2676600535671123</v>
      </c>
      <c r="C68">
        <f>B68*(C54/D54^(1/2))</f>
        <v>66415.831482077119</v>
      </c>
      <c r="D68" s="23">
        <f>B54-C68</f>
        <v>545573.26012097625</v>
      </c>
      <c r="E68" s="23">
        <f>B54+C68</f>
        <v>678404.92308513052</v>
      </c>
      <c r="F68">
        <f>_xlfn.T.INV.2T(0.01,E54)</f>
        <v>2.6141772375563446</v>
      </c>
      <c r="G68">
        <f>F68*(C54/D54^(1/2))</f>
        <v>76564.71903745411</v>
      </c>
      <c r="H68" s="23">
        <f>B54-G68</f>
        <v>535424.37256559927</v>
      </c>
      <c r="I68" s="23">
        <f>B54+G68</f>
        <v>688553.81064050749</v>
      </c>
      <c r="O68">
        <v>2800</v>
      </c>
      <c r="P68">
        <v>3147</v>
      </c>
      <c r="Q68">
        <v>1120</v>
      </c>
      <c r="R68">
        <v>14375</v>
      </c>
      <c r="S68">
        <v>13939</v>
      </c>
      <c r="T68">
        <v>6098</v>
      </c>
      <c r="U68">
        <v>259900</v>
      </c>
      <c r="V68">
        <v>339000</v>
      </c>
      <c r="W68">
        <v>94900</v>
      </c>
    </row>
    <row r="69" spans="1:23" x14ac:dyDescent="0.15">
      <c r="A69" s="19">
        <v>63123</v>
      </c>
      <c r="B69">
        <f>_xlfn.T.INV.2T(0.025,E55)</f>
        <v>2.2649164859191919</v>
      </c>
      <c r="C69">
        <f>B69*(C55/D55^(1/2))</f>
        <v>11147.582369537819</v>
      </c>
      <c r="D69" s="23">
        <f>B55-C69</f>
        <v>134182.37653457175</v>
      </c>
      <c r="E69" s="23">
        <f>B55+C69</f>
        <v>156477.5412736474</v>
      </c>
      <c r="F69">
        <f>_xlfn.T.INV.2T(0.01,E55)</f>
        <v>2.610160742016443</v>
      </c>
      <c r="G69">
        <f>F69*(C55/D55^(1/2))</f>
        <v>12846.82329359864</v>
      </c>
      <c r="H69" s="23">
        <f>B55-G69</f>
        <v>132483.13561051094</v>
      </c>
      <c r="I69" s="23">
        <f>B55+G69</f>
        <v>158176.78219770821</v>
      </c>
      <c r="O69">
        <v>2800</v>
      </c>
      <c r="P69">
        <v>3158</v>
      </c>
      <c r="Q69">
        <v>1128</v>
      </c>
      <c r="R69">
        <v>14593</v>
      </c>
      <c r="S69">
        <v>13939</v>
      </c>
      <c r="T69">
        <v>6098</v>
      </c>
      <c r="U69">
        <v>259900</v>
      </c>
      <c r="V69">
        <v>339900</v>
      </c>
      <c r="W69">
        <v>95000</v>
      </c>
    </row>
    <row r="70" spans="1:23" x14ac:dyDescent="0.15">
      <c r="O70">
        <v>2800</v>
      </c>
      <c r="P70">
        <v>3172</v>
      </c>
      <c r="Q70">
        <v>1134</v>
      </c>
      <c r="R70">
        <v>14810</v>
      </c>
      <c r="S70">
        <v>14375</v>
      </c>
      <c r="T70">
        <v>6142</v>
      </c>
      <c r="U70">
        <v>264900</v>
      </c>
      <c r="V70">
        <v>345000</v>
      </c>
      <c r="W70">
        <v>95500</v>
      </c>
    </row>
    <row r="71" spans="1:23" x14ac:dyDescent="0.15">
      <c r="O71">
        <v>2818</v>
      </c>
      <c r="P71">
        <v>3180</v>
      </c>
      <c r="Q71">
        <v>1136</v>
      </c>
      <c r="R71">
        <v>15246</v>
      </c>
      <c r="S71">
        <v>14375</v>
      </c>
      <c r="T71">
        <v>6273</v>
      </c>
      <c r="U71">
        <v>267000</v>
      </c>
      <c r="V71">
        <v>349900</v>
      </c>
      <c r="W71">
        <v>97000</v>
      </c>
    </row>
    <row r="72" spans="1:23" x14ac:dyDescent="0.15">
      <c r="O72">
        <v>2828</v>
      </c>
      <c r="P72">
        <v>3186</v>
      </c>
      <c r="Q72">
        <v>1164</v>
      </c>
      <c r="R72">
        <v>15507</v>
      </c>
      <c r="S72">
        <v>14375</v>
      </c>
      <c r="T72">
        <v>6316</v>
      </c>
      <c r="U72">
        <v>272000</v>
      </c>
      <c r="V72">
        <v>349900</v>
      </c>
      <c r="W72">
        <v>97500</v>
      </c>
    </row>
    <row r="73" spans="1:23" x14ac:dyDescent="0.15">
      <c r="O73">
        <v>2872</v>
      </c>
      <c r="P73">
        <v>3208</v>
      </c>
      <c r="Q73">
        <v>1196</v>
      </c>
      <c r="R73">
        <v>16117</v>
      </c>
      <c r="S73">
        <v>14375</v>
      </c>
      <c r="T73">
        <v>6403</v>
      </c>
      <c r="U73">
        <v>274900</v>
      </c>
      <c r="V73">
        <v>362750</v>
      </c>
      <c r="W73">
        <v>99000</v>
      </c>
    </row>
    <row r="74" spans="1:23" x14ac:dyDescent="0.15">
      <c r="O74">
        <v>2878</v>
      </c>
      <c r="P74">
        <v>3248</v>
      </c>
      <c r="Q74">
        <v>1210</v>
      </c>
      <c r="R74">
        <v>16117</v>
      </c>
      <c r="S74">
        <v>14375</v>
      </c>
      <c r="T74">
        <v>6490</v>
      </c>
      <c r="U74">
        <v>274900</v>
      </c>
      <c r="V74">
        <v>369900</v>
      </c>
      <c r="W74">
        <v>99900</v>
      </c>
    </row>
    <row r="75" spans="1:23" x14ac:dyDescent="0.15">
      <c r="O75">
        <v>2907</v>
      </c>
      <c r="P75">
        <v>3272</v>
      </c>
      <c r="Q75">
        <v>1212</v>
      </c>
      <c r="R75">
        <v>16553</v>
      </c>
      <c r="S75">
        <v>14462</v>
      </c>
      <c r="T75">
        <v>6534</v>
      </c>
      <c r="U75">
        <v>275000</v>
      </c>
      <c r="V75">
        <v>369900</v>
      </c>
      <c r="W75">
        <v>102000</v>
      </c>
    </row>
    <row r="76" spans="1:23" x14ac:dyDescent="0.15">
      <c r="O76">
        <v>2908</v>
      </c>
      <c r="P76">
        <v>3282</v>
      </c>
      <c r="Q76">
        <v>1213</v>
      </c>
      <c r="R76">
        <v>16553</v>
      </c>
      <c r="S76">
        <v>14810</v>
      </c>
      <c r="T76">
        <v>6534</v>
      </c>
      <c r="U76">
        <v>279900</v>
      </c>
      <c r="V76">
        <v>374900</v>
      </c>
      <c r="W76">
        <v>104900</v>
      </c>
    </row>
    <row r="77" spans="1:23" x14ac:dyDescent="0.15">
      <c r="O77">
        <v>2995</v>
      </c>
      <c r="P77">
        <v>3310</v>
      </c>
      <c r="Q77">
        <v>1216</v>
      </c>
      <c r="R77">
        <v>16814</v>
      </c>
      <c r="S77">
        <v>14810</v>
      </c>
      <c r="T77">
        <v>6534</v>
      </c>
      <c r="U77">
        <v>283300</v>
      </c>
      <c r="V77">
        <v>374900</v>
      </c>
      <c r="W77">
        <v>104900</v>
      </c>
    </row>
    <row r="78" spans="1:23" x14ac:dyDescent="0.15">
      <c r="O78">
        <v>3200</v>
      </c>
      <c r="P78">
        <v>3316</v>
      </c>
      <c r="Q78">
        <v>1219</v>
      </c>
      <c r="R78">
        <v>16858</v>
      </c>
      <c r="S78">
        <v>14985</v>
      </c>
      <c r="T78">
        <v>6534</v>
      </c>
      <c r="U78">
        <v>284900</v>
      </c>
      <c r="V78">
        <v>375000</v>
      </c>
      <c r="W78">
        <v>108000</v>
      </c>
    </row>
    <row r="79" spans="1:23" x14ac:dyDescent="0.15">
      <c r="O79">
        <v>3200</v>
      </c>
      <c r="P79">
        <v>3317</v>
      </c>
      <c r="Q79">
        <v>1230</v>
      </c>
      <c r="R79">
        <v>16988</v>
      </c>
      <c r="S79">
        <v>15028</v>
      </c>
      <c r="T79">
        <v>6578</v>
      </c>
      <c r="U79">
        <v>285000</v>
      </c>
      <c r="V79">
        <v>379900</v>
      </c>
      <c r="W79">
        <v>109000</v>
      </c>
    </row>
    <row r="80" spans="1:23" x14ac:dyDescent="0.15">
      <c r="O80">
        <v>3272</v>
      </c>
      <c r="P80">
        <v>3347</v>
      </c>
      <c r="Q80">
        <v>1244</v>
      </c>
      <c r="R80">
        <v>17032</v>
      </c>
      <c r="S80">
        <v>15246</v>
      </c>
      <c r="T80">
        <v>6578</v>
      </c>
      <c r="U80">
        <v>289900</v>
      </c>
      <c r="V80">
        <v>385000</v>
      </c>
      <c r="W80">
        <v>109000</v>
      </c>
    </row>
    <row r="81" spans="15:23" x14ac:dyDescent="0.15">
      <c r="O81">
        <v>3282</v>
      </c>
      <c r="P81">
        <v>3348</v>
      </c>
      <c r="Q81">
        <v>1259</v>
      </c>
      <c r="R81">
        <v>17250</v>
      </c>
      <c r="S81">
        <v>15246</v>
      </c>
      <c r="T81">
        <v>6621</v>
      </c>
      <c r="U81">
        <v>309000</v>
      </c>
      <c r="V81">
        <v>387950</v>
      </c>
      <c r="W81">
        <v>109500</v>
      </c>
    </row>
    <row r="82" spans="15:23" x14ac:dyDescent="0.15">
      <c r="O82">
        <v>3282</v>
      </c>
      <c r="P82">
        <v>3352</v>
      </c>
      <c r="Q82">
        <v>1261</v>
      </c>
      <c r="R82">
        <v>17380</v>
      </c>
      <c r="S82">
        <v>15682</v>
      </c>
      <c r="T82">
        <v>6621</v>
      </c>
      <c r="U82">
        <v>329900</v>
      </c>
      <c r="V82">
        <v>394444</v>
      </c>
      <c r="W82">
        <v>109900</v>
      </c>
    </row>
    <row r="83" spans="15:23" x14ac:dyDescent="0.15">
      <c r="O83">
        <v>3390</v>
      </c>
      <c r="P83">
        <v>3356</v>
      </c>
      <c r="Q83">
        <v>1270</v>
      </c>
      <c r="R83">
        <v>17424</v>
      </c>
      <c r="S83">
        <v>15682</v>
      </c>
      <c r="T83">
        <v>6621</v>
      </c>
      <c r="U83">
        <v>329900</v>
      </c>
      <c r="V83">
        <v>395000</v>
      </c>
      <c r="W83">
        <v>109900</v>
      </c>
    </row>
    <row r="84" spans="15:23" x14ac:dyDescent="0.15">
      <c r="O84">
        <v>3391</v>
      </c>
      <c r="P84">
        <v>3378</v>
      </c>
      <c r="Q84">
        <v>1300</v>
      </c>
      <c r="R84">
        <v>19166</v>
      </c>
      <c r="S84">
        <v>15682</v>
      </c>
      <c r="T84">
        <v>6752</v>
      </c>
      <c r="U84">
        <v>329900</v>
      </c>
      <c r="V84">
        <v>399000</v>
      </c>
      <c r="W84">
        <v>109900</v>
      </c>
    </row>
    <row r="85" spans="15:23" x14ac:dyDescent="0.15">
      <c r="O85">
        <v>3428</v>
      </c>
      <c r="P85">
        <v>3404</v>
      </c>
      <c r="Q85">
        <v>1304</v>
      </c>
      <c r="R85">
        <v>19166</v>
      </c>
      <c r="S85">
        <v>15682</v>
      </c>
      <c r="T85">
        <v>6752</v>
      </c>
      <c r="U85">
        <v>334900</v>
      </c>
      <c r="V85">
        <v>399900</v>
      </c>
      <c r="W85">
        <v>109900</v>
      </c>
    </row>
    <row r="86" spans="15:23" x14ac:dyDescent="0.15">
      <c r="O86">
        <v>3635</v>
      </c>
      <c r="P86">
        <v>3431</v>
      </c>
      <c r="Q86">
        <v>1311</v>
      </c>
      <c r="R86">
        <v>19602</v>
      </c>
      <c r="S86">
        <v>15725</v>
      </c>
      <c r="T86">
        <v>6752</v>
      </c>
      <c r="U86">
        <v>337900</v>
      </c>
      <c r="V86">
        <v>400000</v>
      </c>
      <c r="W86">
        <v>110000</v>
      </c>
    </row>
    <row r="87" spans="15:23" x14ac:dyDescent="0.15">
      <c r="O87">
        <v>3800</v>
      </c>
      <c r="P87">
        <v>3465</v>
      </c>
      <c r="Q87">
        <v>1314</v>
      </c>
      <c r="R87">
        <v>19602</v>
      </c>
      <c r="S87">
        <v>16074</v>
      </c>
      <c r="T87">
        <v>6752</v>
      </c>
      <c r="U87">
        <v>339000</v>
      </c>
      <c r="V87">
        <v>409500</v>
      </c>
      <c r="W87">
        <v>112500</v>
      </c>
    </row>
    <row r="88" spans="15:23" x14ac:dyDescent="0.15">
      <c r="O88">
        <v>4015</v>
      </c>
      <c r="P88">
        <v>3498</v>
      </c>
      <c r="Q88">
        <v>1318</v>
      </c>
      <c r="R88">
        <v>20038</v>
      </c>
      <c r="S88">
        <v>16117</v>
      </c>
      <c r="T88">
        <v>6752</v>
      </c>
      <c r="U88">
        <v>339900</v>
      </c>
      <c r="V88">
        <v>409900</v>
      </c>
      <c r="W88">
        <v>113000</v>
      </c>
    </row>
    <row r="89" spans="15:23" x14ac:dyDescent="0.15">
      <c r="O89">
        <v>4226</v>
      </c>
      <c r="P89">
        <v>3509</v>
      </c>
      <c r="Q89">
        <v>1323</v>
      </c>
      <c r="R89">
        <v>21344</v>
      </c>
      <c r="S89">
        <v>16117</v>
      </c>
      <c r="T89">
        <v>6752</v>
      </c>
      <c r="U89">
        <v>342500</v>
      </c>
      <c r="V89">
        <v>419000</v>
      </c>
      <c r="W89">
        <v>114900</v>
      </c>
    </row>
    <row r="90" spans="15:23" x14ac:dyDescent="0.15">
      <c r="O90">
        <v>4250</v>
      </c>
      <c r="P90">
        <v>3520</v>
      </c>
      <c r="Q90">
        <v>1326</v>
      </c>
      <c r="R90">
        <v>21519</v>
      </c>
      <c r="S90">
        <v>16553</v>
      </c>
      <c r="T90">
        <v>6752</v>
      </c>
      <c r="U90">
        <v>345000</v>
      </c>
      <c r="V90">
        <v>425000</v>
      </c>
      <c r="W90">
        <v>114900</v>
      </c>
    </row>
    <row r="91" spans="15:23" x14ac:dyDescent="0.15">
      <c r="O91">
        <v>5173</v>
      </c>
      <c r="P91">
        <v>3585</v>
      </c>
      <c r="Q91">
        <v>1361</v>
      </c>
      <c r="R91">
        <v>21519</v>
      </c>
      <c r="S91">
        <v>16553</v>
      </c>
      <c r="T91">
        <v>6752</v>
      </c>
      <c r="U91">
        <v>345900</v>
      </c>
      <c r="V91">
        <v>425000</v>
      </c>
      <c r="W91">
        <v>114900</v>
      </c>
    </row>
    <row r="92" spans="15:23" x14ac:dyDescent="0.15">
      <c r="O92">
        <v>5358</v>
      </c>
      <c r="P92">
        <v>3617</v>
      </c>
      <c r="Q92">
        <v>1365</v>
      </c>
      <c r="R92">
        <v>21519</v>
      </c>
      <c r="S92">
        <v>16683</v>
      </c>
      <c r="T92">
        <v>6795</v>
      </c>
      <c r="U92">
        <v>348000</v>
      </c>
      <c r="V92">
        <v>425000</v>
      </c>
      <c r="W92">
        <v>114900</v>
      </c>
    </row>
    <row r="93" spans="15:23" x14ac:dyDescent="0.15">
      <c r="O93">
        <v>5618</v>
      </c>
      <c r="P93">
        <v>3703</v>
      </c>
      <c r="Q93">
        <v>1370</v>
      </c>
      <c r="R93">
        <v>21519</v>
      </c>
      <c r="S93">
        <v>16814</v>
      </c>
      <c r="T93">
        <v>6882</v>
      </c>
      <c r="U93">
        <v>349500</v>
      </c>
      <c r="V93">
        <v>429900</v>
      </c>
      <c r="W93">
        <v>115000</v>
      </c>
    </row>
    <row r="94" spans="15:23" x14ac:dyDescent="0.15">
      <c r="P94">
        <v>3747</v>
      </c>
      <c r="Q94">
        <v>1370</v>
      </c>
      <c r="R94">
        <v>21519</v>
      </c>
      <c r="S94">
        <v>16988</v>
      </c>
      <c r="T94">
        <v>6882</v>
      </c>
      <c r="U94">
        <v>349900</v>
      </c>
      <c r="V94">
        <v>434900</v>
      </c>
      <c r="W94">
        <v>116900</v>
      </c>
    </row>
    <row r="95" spans="15:23" x14ac:dyDescent="0.15">
      <c r="P95">
        <v>3779</v>
      </c>
      <c r="Q95">
        <v>1395</v>
      </c>
      <c r="R95">
        <v>21519</v>
      </c>
      <c r="S95">
        <v>17424</v>
      </c>
      <c r="T95">
        <v>6970</v>
      </c>
      <c r="U95">
        <v>350000</v>
      </c>
      <c r="V95">
        <v>439900</v>
      </c>
      <c r="W95">
        <v>118000</v>
      </c>
    </row>
    <row r="96" spans="15:23" x14ac:dyDescent="0.15">
      <c r="P96">
        <v>3796</v>
      </c>
      <c r="Q96">
        <v>1400</v>
      </c>
      <c r="R96">
        <v>21780</v>
      </c>
      <c r="S96">
        <v>17424</v>
      </c>
      <c r="T96">
        <v>6970</v>
      </c>
      <c r="U96">
        <v>354900</v>
      </c>
      <c r="V96">
        <v>444900</v>
      </c>
      <c r="W96">
        <v>119500</v>
      </c>
    </row>
    <row r="97" spans="16:23" x14ac:dyDescent="0.15">
      <c r="P97">
        <v>3800</v>
      </c>
      <c r="Q97">
        <v>1400</v>
      </c>
      <c r="R97">
        <v>24481</v>
      </c>
      <c r="S97">
        <v>17860</v>
      </c>
      <c r="T97">
        <v>6970</v>
      </c>
      <c r="U97">
        <v>359900</v>
      </c>
      <c r="V97">
        <v>449000</v>
      </c>
      <c r="W97">
        <v>119900</v>
      </c>
    </row>
    <row r="98" spans="16:23" x14ac:dyDescent="0.15">
      <c r="P98">
        <v>3810</v>
      </c>
      <c r="Q98">
        <v>1436</v>
      </c>
      <c r="R98">
        <v>24873</v>
      </c>
      <c r="S98">
        <v>17860</v>
      </c>
      <c r="T98">
        <v>6970</v>
      </c>
      <c r="U98">
        <v>359900</v>
      </c>
      <c r="V98">
        <v>450000</v>
      </c>
      <c r="W98">
        <v>119900</v>
      </c>
    </row>
    <row r="99" spans="16:23" x14ac:dyDescent="0.15">
      <c r="P99">
        <v>3829</v>
      </c>
      <c r="Q99">
        <v>1462</v>
      </c>
      <c r="R99">
        <v>27007</v>
      </c>
      <c r="S99">
        <v>17903</v>
      </c>
      <c r="T99">
        <v>6970</v>
      </c>
      <c r="U99">
        <v>359900</v>
      </c>
      <c r="V99">
        <v>459000</v>
      </c>
      <c r="W99">
        <v>120000</v>
      </c>
    </row>
    <row r="100" spans="16:23" x14ac:dyDescent="0.15">
      <c r="P100">
        <v>3852</v>
      </c>
      <c r="Q100">
        <v>1505</v>
      </c>
      <c r="R100">
        <v>27007</v>
      </c>
      <c r="S100">
        <v>18295</v>
      </c>
      <c r="T100">
        <v>7100</v>
      </c>
      <c r="U100">
        <v>369900</v>
      </c>
      <c r="V100">
        <v>459000</v>
      </c>
      <c r="W100">
        <v>121900</v>
      </c>
    </row>
    <row r="101" spans="16:23" x14ac:dyDescent="0.15">
      <c r="P101">
        <v>3888</v>
      </c>
      <c r="Q101">
        <v>1526</v>
      </c>
      <c r="R101">
        <v>27878</v>
      </c>
      <c r="S101">
        <v>18295</v>
      </c>
      <c r="T101">
        <v>7187</v>
      </c>
      <c r="U101">
        <v>369900</v>
      </c>
      <c r="V101">
        <v>469500</v>
      </c>
      <c r="W101">
        <v>123900</v>
      </c>
    </row>
    <row r="102" spans="16:23" x14ac:dyDescent="0.15">
      <c r="P102">
        <v>3932</v>
      </c>
      <c r="Q102">
        <v>1540</v>
      </c>
      <c r="R102">
        <v>28750</v>
      </c>
      <c r="S102">
        <v>19166</v>
      </c>
      <c r="T102">
        <v>7187</v>
      </c>
      <c r="U102">
        <v>369900</v>
      </c>
      <c r="V102">
        <v>472000</v>
      </c>
      <c r="W102">
        <v>124900</v>
      </c>
    </row>
    <row r="103" spans="16:23" x14ac:dyDescent="0.15">
      <c r="P103">
        <v>3974</v>
      </c>
      <c r="Q103">
        <v>1562</v>
      </c>
      <c r="R103">
        <v>29185</v>
      </c>
      <c r="S103">
        <v>19602</v>
      </c>
      <c r="T103">
        <v>7187</v>
      </c>
      <c r="U103">
        <v>370000</v>
      </c>
      <c r="V103">
        <v>474800</v>
      </c>
      <c r="W103">
        <v>124900</v>
      </c>
    </row>
    <row r="104" spans="16:23" x14ac:dyDescent="0.15">
      <c r="P104">
        <v>3977</v>
      </c>
      <c r="Q104">
        <v>1581</v>
      </c>
      <c r="R104">
        <v>31102</v>
      </c>
      <c r="S104">
        <v>19602</v>
      </c>
      <c r="T104">
        <v>7231</v>
      </c>
      <c r="U104">
        <v>374900</v>
      </c>
      <c r="V104">
        <v>474900</v>
      </c>
      <c r="W104">
        <v>124900</v>
      </c>
    </row>
    <row r="105" spans="16:23" x14ac:dyDescent="0.15">
      <c r="P105">
        <v>4102</v>
      </c>
      <c r="Q105">
        <v>1608</v>
      </c>
      <c r="R105">
        <v>41992</v>
      </c>
      <c r="S105">
        <v>19863</v>
      </c>
      <c r="T105">
        <v>7318</v>
      </c>
      <c r="U105">
        <v>375000</v>
      </c>
      <c r="V105">
        <v>475000</v>
      </c>
      <c r="W105">
        <v>124900</v>
      </c>
    </row>
    <row r="106" spans="16:23" x14ac:dyDescent="0.15">
      <c r="P106">
        <v>4110</v>
      </c>
      <c r="Q106">
        <v>1622</v>
      </c>
      <c r="R106">
        <v>44867</v>
      </c>
      <c r="S106">
        <v>20038</v>
      </c>
      <c r="T106">
        <v>7362</v>
      </c>
      <c r="U106">
        <v>375000</v>
      </c>
      <c r="V106">
        <v>475000</v>
      </c>
      <c r="W106">
        <v>124900</v>
      </c>
    </row>
    <row r="107" spans="16:23" x14ac:dyDescent="0.15">
      <c r="P107">
        <v>4158</v>
      </c>
      <c r="Q107">
        <v>1653</v>
      </c>
      <c r="R107">
        <v>48787</v>
      </c>
      <c r="S107">
        <v>20125</v>
      </c>
      <c r="T107">
        <v>7405</v>
      </c>
      <c r="U107">
        <v>379000</v>
      </c>
      <c r="V107">
        <v>475000</v>
      </c>
      <c r="W107">
        <v>124900</v>
      </c>
    </row>
    <row r="108" spans="16:23" x14ac:dyDescent="0.15">
      <c r="P108">
        <v>4182</v>
      </c>
      <c r="Q108">
        <v>1661</v>
      </c>
      <c r="R108">
        <v>60113</v>
      </c>
      <c r="S108">
        <v>20822</v>
      </c>
      <c r="T108">
        <v>7405</v>
      </c>
      <c r="U108">
        <v>389900</v>
      </c>
      <c r="V108">
        <v>479900</v>
      </c>
      <c r="W108">
        <v>125000</v>
      </c>
    </row>
    <row r="109" spans="16:23" x14ac:dyDescent="0.15">
      <c r="P109">
        <v>4254</v>
      </c>
      <c r="Q109">
        <v>1665</v>
      </c>
      <c r="R109">
        <v>117612</v>
      </c>
      <c r="S109">
        <v>21127</v>
      </c>
      <c r="T109">
        <v>7492</v>
      </c>
      <c r="U109">
        <v>389900</v>
      </c>
      <c r="V109">
        <v>479900</v>
      </c>
      <c r="W109">
        <v>125000</v>
      </c>
    </row>
    <row r="110" spans="16:23" x14ac:dyDescent="0.15">
      <c r="P110">
        <v>4258</v>
      </c>
      <c r="Q110">
        <v>1674</v>
      </c>
      <c r="R110">
        <v>130724</v>
      </c>
      <c r="S110">
        <v>21301</v>
      </c>
      <c r="T110">
        <v>7492</v>
      </c>
      <c r="U110">
        <v>394800</v>
      </c>
      <c r="V110">
        <v>487000</v>
      </c>
      <c r="W110">
        <v>126500</v>
      </c>
    </row>
    <row r="111" spans="16:23" x14ac:dyDescent="0.15">
      <c r="P111">
        <v>4269</v>
      </c>
      <c r="Q111">
        <v>1688</v>
      </c>
      <c r="R111">
        <v>295772</v>
      </c>
      <c r="S111">
        <v>21344</v>
      </c>
      <c r="T111">
        <v>7492</v>
      </c>
      <c r="U111">
        <v>398500</v>
      </c>
      <c r="V111">
        <v>510000</v>
      </c>
      <c r="W111">
        <v>127900</v>
      </c>
    </row>
    <row r="112" spans="16:23" x14ac:dyDescent="0.15">
      <c r="P112">
        <v>4298</v>
      </c>
      <c r="Q112">
        <v>1780</v>
      </c>
      <c r="S112">
        <v>21824</v>
      </c>
      <c r="T112">
        <v>7492</v>
      </c>
      <c r="U112">
        <v>399500</v>
      </c>
      <c r="V112">
        <v>510000</v>
      </c>
      <c r="W112">
        <v>129500</v>
      </c>
    </row>
    <row r="113" spans="16:23" x14ac:dyDescent="0.15">
      <c r="P113">
        <v>4309</v>
      </c>
      <c r="Q113">
        <v>1828</v>
      </c>
      <c r="S113">
        <v>22216</v>
      </c>
      <c r="T113">
        <v>7492</v>
      </c>
      <c r="U113">
        <v>405000</v>
      </c>
      <c r="V113">
        <v>518000</v>
      </c>
      <c r="W113">
        <v>129900</v>
      </c>
    </row>
    <row r="114" spans="16:23" x14ac:dyDescent="0.15">
      <c r="P114">
        <v>4451</v>
      </c>
      <c r="Q114">
        <v>1944</v>
      </c>
      <c r="S114">
        <v>22216</v>
      </c>
      <c r="T114">
        <v>7492</v>
      </c>
      <c r="U114">
        <v>410000</v>
      </c>
      <c r="V114">
        <v>519900</v>
      </c>
      <c r="W114">
        <v>129900</v>
      </c>
    </row>
    <row r="115" spans="16:23" x14ac:dyDescent="0.15">
      <c r="P115">
        <v>4534</v>
      </c>
      <c r="Q115">
        <v>1958</v>
      </c>
      <c r="S115">
        <v>22651</v>
      </c>
      <c r="T115">
        <v>7536</v>
      </c>
      <c r="U115">
        <v>415000</v>
      </c>
      <c r="V115">
        <v>520000</v>
      </c>
      <c r="W115">
        <v>129900</v>
      </c>
    </row>
    <row r="116" spans="16:23" x14ac:dyDescent="0.15">
      <c r="P116">
        <v>4576</v>
      </c>
      <c r="Q116">
        <v>2024</v>
      </c>
      <c r="S116">
        <v>22695</v>
      </c>
      <c r="T116">
        <v>7623</v>
      </c>
      <c r="U116">
        <v>419000</v>
      </c>
      <c r="V116">
        <v>520000</v>
      </c>
      <c r="W116">
        <v>129900</v>
      </c>
    </row>
    <row r="117" spans="16:23" x14ac:dyDescent="0.15">
      <c r="P117">
        <v>4600</v>
      </c>
      <c r="Q117">
        <v>2154</v>
      </c>
      <c r="S117">
        <v>23522</v>
      </c>
      <c r="T117">
        <v>7710</v>
      </c>
      <c r="U117">
        <v>419500</v>
      </c>
      <c r="V117">
        <v>524900</v>
      </c>
      <c r="W117">
        <v>129900</v>
      </c>
    </row>
    <row r="118" spans="16:23" x14ac:dyDescent="0.15">
      <c r="P118">
        <v>5248</v>
      </c>
      <c r="Q118">
        <v>2165</v>
      </c>
      <c r="S118">
        <v>23784</v>
      </c>
      <c r="T118">
        <v>7841</v>
      </c>
      <c r="U118">
        <v>424900</v>
      </c>
      <c r="V118">
        <v>529000</v>
      </c>
      <c r="W118">
        <v>129900</v>
      </c>
    </row>
    <row r="119" spans="16:23" x14ac:dyDescent="0.15">
      <c r="P119">
        <v>5316</v>
      </c>
      <c r="Q119">
        <v>2200</v>
      </c>
      <c r="S119">
        <v>24829</v>
      </c>
      <c r="T119">
        <v>8059</v>
      </c>
      <c r="U119">
        <v>425000</v>
      </c>
      <c r="V119">
        <v>529900</v>
      </c>
      <c r="W119">
        <v>129900</v>
      </c>
    </row>
    <row r="120" spans="16:23" x14ac:dyDescent="0.15">
      <c r="P120">
        <v>5372</v>
      </c>
      <c r="Q120">
        <v>2462</v>
      </c>
      <c r="S120">
        <v>26136</v>
      </c>
      <c r="T120">
        <v>8102</v>
      </c>
      <c r="U120">
        <v>440000</v>
      </c>
      <c r="V120">
        <v>537900</v>
      </c>
      <c r="W120">
        <v>130000</v>
      </c>
    </row>
    <row r="121" spans="16:23" x14ac:dyDescent="0.15">
      <c r="P121">
        <v>5384</v>
      </c>
      <c r="S121">
        <v>26572</v>
      </c>
      <c r="T121">
        <v>8146</v>
      </c>
      <c r="U121">
        <v>449990</v>
      </c>
      <c r="V121">
        <v>549900</v>
      </c>
      <c r="W121">
        <v>130000</v>
      </c>
    </row>
    <row r="122" spans="16:23" x14ac:dyDescent="0.15">
      <c r="P122">
        <v>5700</v>
      </c>
      <c r="S122">
        <v>28750</v>
      </c>
      <c r="T122">
        <v>8233</v>
      </c>
      <c r="U122">
        <v>464535</v>
      </c>
      <c r="V122">
        <v>552900</v>
      </c>
      <c r="W122">
        <v>131000</v>
      </c>
    </row>
    <row r="123" spans="16:23" x14ac:dyDescent="0.15">
      <c r="P123">
        <v>6014</v>
      </c>
      <c r="S123">
        <v>31712</v>
      </c>
      <c r="T123">
        <v>8276</v>
      </c>
      <c r="U123">
        <v>469000</v>
      </c>
      <c r="V123">
        <v>560000</v>
      </c>
      <c r="W123">
        <v>132500</v>
      </c>
    </row>
    <row r="124" spans="16:23" x14ac:dyDescent="0.15">
      <c r="P124">
        <v>6512</v>
      </c>
      <c r="S124">
        <v>33236</v>
      </c>
      <c r="T124">
        <v>8276</v>
      </c>
      <c r="U124">
        <v>469990</v>
      </c>
      <c r="V124">
        <v>570000</v>
      </c>
      <c r="W124">
        <v>132900</v>
      </c>
    </row>
    <row r="125" spans="16:23" x14ac:dyDescent="0.15">
      <c r="P125">
        <v>6709</v>
      </c>
      <c r="S125">
        <v>33977</v>
      </c>
      <c r="T125">
        <v>8712</v>
      </c>
      <c r="U125">
        <v>487900</v>
      </c>
      <c r="V125">
        <v>575000</v>
      </c>
      <c r="W125">
        <v>134500</v>
      </c>
    </row>
    <row r="126" spans="16:23" x14ac:dyDescent="0.15">
      <c r="P126">
        <v>11494</v>
      </c>
      <c r="S126">
        <v>34412</v>
      </c>
      <c r="T126">
        <v>8843</v>
      </c>
      <c r="U126">
        <v>499900</v>
      </c>
      <c r="V126">
        <v>575000</v>
      </c>
      <c r="W126">
        <v>134900</v>
      </c>
    </row>
    <row r="127" spans="16:23" x14ac:dyDescent="0.15">
      <c r="S127">
        <v>35719</v>
      </c>
      <c r="T127">
        <v>8843</v>
      </c>
      <c r="U127">
        <v>499990</v>
      </c>
      <c r="V127">
        <v>575000</v>
      </c>
      <c r="W127">
        <v>134900</v>
      </c>
    </row>
    <row r="128" spans="16:23" x14ac:dyDescent="0.15">
      <c r="S128">
        <v>37462</v>
      </c>
      <c r="T128">
        <v>8843</v>
      </c>
      <c r="U128">
        <v>519900</v>
      </c>
      <c r="V128">
        <v>579000</v>
      </c>
      <c r="W128">
        <v>134900</v>
      </c>
    </row>
    <row r="129" spans="19:23" x14ac:dyDescent="0.15">
      <c r="S129">
        <v>43560</v>
      </c>
      <c r="T129">
        <v>9017</v>
      </c>
      <c r="U129">
        <v>519990</v>
      </c>
      <c r="V129">
        <v>579900</v>
      </c>
      <c r="W129">
        <v>135000</v>
      </c>
    </row>
    <row r="130" spans="19:23" x14ac:dyDescent="0.15">
      <c r="S130">
        <v>43691</v>
      </c>
      <c r="T130">
        <v>9148</v>
      </c>
      <c r="U130">
        <v>529900</v>
      </c>
      <c r="V130">
        <v>579900</v>
      </c>
      <c r="W130">
        <v>135000</v>
      </c>
    </row>
    <row r="131" spans="19:23" x14ac:dyDescent="0.15">
      <c r="S131">
        <v>43996</v>
      </c>
      <c r="T131">
        <v>9148</v>
      </c>
      <c r="U131">
        <v>534990</v>
      </c>
      <c r="V131">
        <v>587000</v>
      </c>
      <c r="W131">
        <v>136900</v>
      </c>
    </row>
    <row r="132" spans="19:23" x14ac:dyDescent="0.15">
      <c r="S132">
        <v>45302</v>
      </c>
      <c r="T132">
        <v>9191</v>
      </c>
      <c r="U132">
        <v>539885</v>
      </c>
      <c r="V132">
        <v>594900</v>
      </c>
      <c r="W132">
        <v>139000</v>
      </c>
    </row>
    <row r="133" spans="19:23" x14ac:dyDescent="0.15">
      <c r="S133">
        <v>46609</v>
      </c>
      <c r="T133">
        <v>9322</v>
      </c>
      <c r="U133">
        <v>549900</v>
      </c>
      <c r="V133">
        <v>599000</v>
      </c>
      <c r="W133">
        <v>139700</v>
      </c>
    </row>
    <row r="134" spans="19:23" x14ac:dyDescent="0.15">
      <c r="S134">
        <v>49658</v>
      </c>
      <c r="T134">
        <v>9627</v>
      </c>
      <c r="U134">
        <v>589000</v>
      </c>
      <c r="V134">
        <v>599000</v>
      </c>
      <c r="W134">
        <v>139900</v>
      </c>
    </row>
    <row r="135" spans="19:23" x14ac:dyDescent="0.15">
      <c r="S135">
        <v>52272</v>
      </c>
      <c r="T135">
        <v>9670</v>
      </c>
      <c r="U135">
        <v>609990</v>
      </c>
      <c r="V135">
        <v>599900</v>
      </c>
      <c r="W135">
        <v>139900</v>
      </c>
    </row>
    <row r="136" spans="19:23" x14ac:dyDescent="0.15">
      <c r="S136">
        <v>59634</v>
      </c>
      <c r="T136">
        <v>9714</v>
      </c>
      <c r="U136">
        <v>635000</v>
      </c>
      <c r="V136">
        <v>599900</v>
      </c>
      <c r="W136">
        <v>139900</v>
      </c>
    </row>
    <row r="137" spans="19:23" x14ac:dyDescent="0.15">
      <c r="S137">
        <v>66560</v>
      </c>
      <c r="T137">
        <v>9714</v>
      </c>
      <c r="U137">
        <v>639900</v>
      </c>
      <c r="V137">
        <v>609000</v>
      </c>
      <c r="W137">
        <v>139900</v>
      </c>
    </row>
    <row r="138" spans="19:23" x14ac:dyDescent="0.15">
      <c r="S138">
        <v>66647</v>
      </c>
      <c r="T138">
        <v>9757</v>
      </c>
      <c r="U138">
        <v>695900</v>
      </c>
      <c r="V138">
        <v>625000</v>
      </c>
      <c r="W138">
        <v>139999</v>
      </c>
    </row>
    <row r="139" spans="19:23" x14ac:dyDescent="0.15">
      <c r="S139">
        <v>73181</v>
      </c>
      <c r="T139">
        <v>10019</v>
      </c>
      <c r="U139">
        <v>719174</v>
      </c>
      <c r="V139">
        <v>634900</v>
      </c>
      <c r="W139">
        <v>142000</v>
      </c>
    </row>
    <row r="140" spans="19:23" x14ac:dyDescent="0.15">
      <c r="S140">
        <v>75794</v>
      </c>
      <c r="T140">
        <v>10149</v>
      </c>
      <c r="U140">
        <v>795000</v>
      </c>
      <c r="V140">
        <v>634990</v>
      </c>
      <c r="W140">
        <v>142000</v>
      </c>
    </row>
    <row r="141" spans="19:23" x14ac:dyDescent="0.15">
      <c r="S141">
        <v>88122</v>
      </c>
      <c r="T141">
        <v>10237</v>
      </c>
      <c r="U141">
        <v>845000</v>
      </c>
      <c r="V141">
        <v>649900</v>
      </c>
      <c r="W141">
        <v>142500</v>
      </c>
    </row>
    <row r="142" spans="19:23" x14ac:dyDescent="0.15">
      <c r="S142">
        <v>100188</v>
      </c>
      <c r="T142">
        <v>10542</v>
      </c>
      <c r="U142">
        <v>875000</v>
      </c>
      <c r="V142">
        <v>649990</v>
      </c>
      <c r="W142">
        <v>143900</v>
      </c>
    </row>
    <row r="143" spans="19:23" x14ac:dyDescent="0.15">
      <c r="S143">
        <v>148104</v>
      </c>
      <c r="T143">
        <v>10629</v>
      </c>
      <c r="U143">
        <v>954000</v>
      </c>
      <c r="V143">
        <v>659990</v>
      </c>
      <c r="W143">
        <v>144900</v>
      </c>
    </row>
    <row r="144" spans="19:23" x14ac:dyDescent="0.15">
      <c r="S144">
        <v>152024</v>
      </c>
      <c r="T144">
        <v>10890</v>
      </c>
      <c r="U144">
        <v>997000</v>
      </c>
      <c r="V144">
        <v>669000</v>
      </c>
      <c r="W144">
        <v>144900</v>
      </c>
    </row>
    <row r="145" spans="18:23" x14ac:dyDescent="0.15">
      <c r="S145">
        <v>175982</v>
      </c>
      <c r="T145">
        <v>11326</v>
      </c>
      <c r="V145">
        <v>679900</v>
      </c>
      <c r="W145">
        <v>144900</v>
      </c>
    </row>
    <row r="146" spans="18:23" x14ac:dyDescent="0.15">
      <c r="S146">
        <v>197327</v>
      </c>
      <c r="T146">
        <v>11413</v>
      </c>
      <c r="V146">
        <v>679990</v>
      </c>
      <c r="W146">
        <v>144900</v>
      </c>
    </row>
    <row r="147" spans="18:23" x14ac:dyDescent="0.15">
      <c r="S147">
        <v>230868</v>
      </c>
      <c r="T147">
        <v>12110</v>
      </c>
      <c r="V147">
        <v>694990</v>
      </c>
      <c r="W147">
        <v>145000</v>
      </c>
    </row>
    <row r="148" spans="18:23" x14ac:dyDescent="0.15">
      <c r="R148">
        <f>S148/S147</f>
        <v>2135.2830188679245</v>
      </c>
      <c r="S148">
        <v>492968520</v>
      </c>
      <c r="T148">
        <v>12502</v>
      </c>
      <c r="V148">
        <v>719500</v>
      </c>
      <c r="W148">
        <v>147900</v>
      </c>
    </row>
    <row r="149" spans="18:23" x14ac:dyDescent="0.15">
      <c r="T149">
        <v>13068</v>
      </c>
      <c r="V149">
        <v>738000</v>
      </c>
      <c r="W149">
        <v>148900</v>
      </c>
    </row>
    <row r="150" spans="18:23" x14ac:dyDescent="0.15">
      <c r="T150">
        <v>13329</v>
      </c>
      <c r="V150">
        <v>749900</v>
      </c>
      <c r="W150">
        <v>149475</v>
      </c>
    </row>
    <row r="151" spans="18:23" x14ac:dyDescent="0.15">
      <c r="T151">
        <v>13809</v>
      </c>
      <c r="V151">
        <v>759900</v>
      </c>
      <c r="W151">
        <v>149900</v>
      </c>
    </row>
    <row r="152" spans="18:23" x14ac:dyDescent="0.15">
      <c r="T152">
        <v>15987</v>
      </c>
      <c r="V152">
        <v>774500</v>
      </c>
      <c r="W152">
        <v>149900</v>
      </c>
    </row>
    <row r="153" spans="18:23" x14ac:dyDescent="0.15">
      <c r="T153">
        <v>16335</v>
      </c>
      <c r="V153">
        <v>774900</v>
      </c>
      <c r="W153">
        <v>149900</v>
      </c>
    </row>
    <row r="154" spans="18:23" x14ac:dyDescent="0.15">
      <c r="T154">
        <v>16553</v>
      </c>
      <c r="V154">
        <v>780000</v>
      </c>
      <c r="W154">
        <v>150000</v>
      </c>
    </row>
    <row r="155" spans="18:23" x14ac:dyDescent="0.15">
      <c r="T155">
        <v>16988</v>
      </c>
      <c r="V155">
        <v>789000</v>
      </c>
      <c r="W155">
        <v>150000</v>
      </c>
    </row>
    <row r="156" spans="18:23" x14ac:dyDescent="0.15">
      <c r="T156">
        <v>17424</v>
      </c>
      <c r="V156">
        <v>792000</v>
      </c>
      <c r="W156">
        <v>154900</v>
      </c>
    </row>
    <row r="157" spans="18:23" x14ac:dyDescent="0.15">
      <c r="T157">
        <v>18295</v>
      </c>
      <c r="V157">
        <v>799000</v>
      </c>
      <c r="W157">
        <v>154900</v>
      </c>
    </row>
    <row r="158" spans="18:23" x14ac:dyDescent="0.15">
      <c r="T158">
        <v>18731</v>
      </c>
      <c r="V158">
        <v>799000</v>
      </c>
      <c r="W158">
        <v>155000</v>
      </c>
    </row>
    <row r="159" spans="18:23" x14ac:dyDescent="0.15">
      <c r="T159">
        <v>19994</v>
      </c>
      <c r="V159">
        <v>800000</v>
      </c>
      <c r="W159">
        <v>155000</v>
      </c>
    </row>
    <row r="160" spans="18:23" x14ac:dyDescent="0.15">
      <c r="T160">
        <v>23087</v>
      </c>
      <c r="V160">
        <v>809990</v>
      </c>
      <c r="W160">
        <v>159900</v>
      </c>
    </row>
    <row r="161" spans="20:23" x14ac:dyDescent="0.15">
      <c r="T161">
        <v>24786</v>
      </c>
      <c r="V161">
        <v>815000</v>
      </c>
      <c r="W161">
        <v>159900</v>
      </c>
    </row>
    <row r="162" spans="20:23" x14ac:dyDescent="0.15">
      <c r="T162">
        <v>40075</v>
      </c>
      <c r="V162">
        <v>825000</v>
      </c>
      <c r="W162">
        <v>159900</v>
      </c>
    </row>
    <row r="163" spans="20:23" x14ac:dyDescent="0.15">
      <c r="T163">
        <v>310408560</v>
      </c>
      <c r="U163">
        <f>T163/T162</f>
        <v>7745.6908296943229</v>
      </c>
      <c r="V163">
        <v>849000</v>
      </c>
      <c r="W163">
        <v>159900</v>
      </c>
    </row>
    <row r="164" spans="20:23" x14ac:dyDescent="0.15">
      <c r="V164">
        <v>850000</v>
      </c>
      <c r="W164">
        <v>159900</v>
      </c>
    </row>
    <row r="165" spans="20:23" x14ac:dyDescent="0.15">
      <c r="V165">
        <v>859900</v>
      </c>
      <c r="W165">
        <v>164900</v>
      </c>
    </row>
    <row r="166" spans="20:23" x14ac:dyDescent="0.15">
      <c r="V166">
        <v>890000</v>
      </c>
      <c r="W166">
        <v>164900</v>
      </c>
    </row>
    <row r="167" spans="20:23" x14ac:dyDescent="0.15">
      <c r="V167">
        <v>925000</v>
      </c>
      <c r="W167">
        <v>169900</v>
      </c>
    </row>
    <row r="168" spans="20:23" x14ac:dyDescent="0.15">
      <c r="V168">
        <v>975000</v>
      </c>
      <c r="W168">
        <v>175000</v>
      </c>
    </row>
    <row r="169" spans="20:23" x14ac:dyDescent="0.15">
      <c r="V169">
        <v>999000</v>
      </c>
      <c r="W169">
        <v>179900</v>
      </c>
    </row>
    <row r="170" spans="20:23" x14ac:dyDescent="0.15">
      <c r="V170">
        <v>999990</v>
      </c>
      <c r="W170">
        <v>179900</v>
      </c>
    </row>
    <row r="171" spans="20:23" x14ac:dyDescent="0.15">
      <c r="V171">
        <v>999999</v>
      </c>
      <c r="W171">
        <v>182000</v>
      </c>
    </row>
    <row r="172" spans="20:23" x14ac:dyDescent="0.15">
      <c r="V172">
        <v>1149000</v>
      </c>
      <c r="W172">
        <v>189900</v>
      </c>
    </row>
    <row r="173" spans="20:23" x14ac:dyDescent="0.15">
      <c r="V173">
        <v>1195000</v>
      </c>
      <c r="W173">
        <v>199900</v>
      </c>
    </row>
    <row r="174" spans="20:23" x14ac:dyDescent="0.15">
      <c r="V174">
        <v>1249900</v>
      </c>
      <c r="W174">
        <v>200000</v>
      </c>
    </row>
    <row r="175" spans="20:23" x14ac:dyDescent="0.15">
      <c r="V175">
        <v>1295000</v>
      </c>
      <c r="W175">
        <v>205000</v>
      </c>
    </row>
    <row r="176" spans="20:23" x14ac:dyDescent="0.15">
      <c r="V176">
        <v>1450000</v>
      </c>
      <c r="W176">
        <v>214500</v>
      </c>
    </row>
    <row r="177" spans="22:23" x14ac:dyDescent="0.15">
      <c r="V177">
        <v>1699000</v>
      </c>
      <c r="W177">
        <v>214900</v>
      </c>
    </row>
    <row r="178" spans="22:23" x14ac:dyDescent="0.15">
      <c r="V178">
        <v>1700000</v>
      </c>
      <c r="W178">
        <v>215000</v>
      </c>
    </row>
    <row r="179" spans="22:23" x14ac:dyDescent="0.15">
      <c r="V179">
        <v>1725000</v>
      </c>
      <c r="W179">
        <v>216900</v>
      </c>
    </row>
    <row r="180" spans="22:23" x14ac:dyDescent="0.15">
      <c r="V180">
        <v>1999999</v>
      </c>
      <c r="W180">
        <v>219900</v>
      </c>
    </row>
    <row r="181" spans="22:23" x14ac:dyDescent="0.15">
      <c r="V181">
        <v>1999999</v>
      </c>
      <c r="W181">
        <v>229900</v>
      </c>
    </row>
    <row r="182" spans="22:23" x14ac:dyDescent="0.15">
      <c r="W182">
        <v>229900</v>
      </c>
    </row>
    <row r="183" spans="22:23" x14ac:dyDescent="0.15">
      <c r="W183">
        <v>229900</v>
      </c>
    </row>
    <row r="184" spans="22:23" x14ac:dyDescent="0.15">
      <c r="W184">
        <v>234900</v>
      </c>
    </row>
    <row r="185" spans="22:23" x14ac:dyDescent="0.15">
      <c r="W185">
        <v>239000</v>
      </c>
    </row>
    <row r="186" spans="22:23" x14ac:dyDescent="0.15">
      <c r="W186">
        <v>240000</v>
      </c>
    </row>
    <row r="187" spans="22:23" x14ac:dyDescent="0.15">
      <c r="W187">
        <v>244900</v>
      </c>
    </row>
    <row r="188" spans="22:23" x14ac:dyDescent="0.15">
      <c r="W188">
        <v>265000</v>
      </c>
    </row>
    <row r="189" spans="22:23" x14ac:dyDescent="0.15">
      <c r="W189">
        <v>269900</v>
      </c>
    </row>
    <row r="190" spans="22:23" x14ac:dyDescent="0.15">
      <c r="W190">
        <v>275000</v>
      </c>
    </row>
    <row r="191" spans="22:23" x14ac:dyDescent="0.15">
      <c r="W191">
        <v>279000</v>
      </c>
    </row>
    <row r="192" spans="22:23" x14ac:dyDescent="0.15">
      <c r="W192">
        <v>279000</v>
      </c>
    </row>
    <row r="193" spans="23:23" x14ac:dyDescent="0.15">
      <c r="W193">
        <v>298900</v>
      </c>
    </row>
    <row r="194" spans="23:23" x14ac:dyDescent="0.15">
      <c r="W194">
        <v>319900</v>
      </c>
    </row>
    <row r="195" spans="23:23" x14ac:dyDescent="0.15">
      <c r="W195">
        <v>379900</v>
      </c>
    </row>
    <row r="196" spans="23:23" x14ac:dyDescent="0.15">
      <c r="W196">
        <v>399900</v>
      </c>
    </row>
  </sheetData>
  <sortState ref="W52:W87">
    <sortCondition ref="W52:W87"/>
  </sortState>
  <mergeCells count="17">
    <mergeCell ref="A1:I1"/>
    <mergeCell ref="H2:I3"/>
    <mergeCell ref="H9:I10"/>
    <mergeCell ref="H16:I17"/>
    <mergeCell ref="D9:E10"/>
    <mergeCell ref="D16:E17"/>
    <mergeCell ref="H33:I34"/>
    <mergeCell ref="H40:I41"/>
    <mergeCell ref="D40:E41"/>
    <mergeCell ref="D33:E34"/>
    <mergeCell ref="H26:I27"/>
    <mergeCell ref="U49:W49"/>
    <mergeCell ref="H50:I51"/>
    <mergeCell ref="D57:E58"/>
    <mergeCell ref="H57:I58"/>
    <mergeCell ref="D64:E65"/>
    <mergeCell ref="H64:I65"/>
  </mergeCells>
  <pageMargins left="0.7" right="0.7"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63011</vt:lpstr>
      <vt:lpstr>63017</vt:lpstr>
      <vt:lpstr>63123</vt:lpstr>
      <vt:lpstr>AllTable</vt:lpstr>
      <vt:lpstr>D1</vt:lpstr>
      <vt:lpstr>D2</vt:lpstr>
      <vt:lpstr>D3</vt:lpstr>
      <vt:lpstr>D4</vt:lpstr>
      <vt:lpstr>I1</vt:lpstr>
      <vt:lpstr>I2</vt:lpstr>
      <vt:lpstr>I3</vt:lpstr>
      <vt:lpstr>I4</vt:lpstr>
      <vt:lpstr>M1</vt:lpstr>
      <vt:lpstr>M2</vt:lpstr>
      <vt:lpstr>MX</vt:lpstr>
      <vt:lpstr>'63011'!redfin_2016_06_25_04_42_46_results</vt:lpstr>
      <vt:lpstr>'63017'!redfin_2016_06_25_04_43_23_results</vt:lpstr>
      <vt:lpstr>'63123'!redfin_2016_06_25_04_43_44_results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Kilgore</dc:creator>
  <cp:lastModifiedBy>Microsoft Office User</cp:lastModifiedBy>
  <dcterms:created xsi:type="dcterms:W3CDTF">2016-06-22T12:40:29Z</dcterms:created>
  <dcterms:modified xsi:type="dcterms:W3CDTF">2018-10-22T02:42:05Z</dcterms:modified>
</cp:coreProperties>
</file>