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D99A595A-C47E-459D-8535-5F8EDA0FF3DF}" xr6:coauthVersionLast="36" xr6:coauthVersionMax="36" xr10:uidLastSave="{00000000-0000-0000-0000-000000000000}"/>
  <bookViews>
    <workbookView xWindow="9528" yWindow="0" windowWidth="22260" windowHeight="12648" activeTab="2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3" i="3" l="1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32" i="3"/>
  <c r="U27" i="3" l="1"/>
  <c r="R27" i="3"/>
  <c r="Q27" i="3"/>
  <c r="F27" i="3"/>
  <c r="U26" i="3"/>
  <c r="R26" i="3"/>
  <c r="Q26" i="3"/>
  <c r="F26" i="3"/>
  <c r="U25" i="3"/>
  <c r="R25" i="3"/>
  <c r="Q25" i="3"/>
  <c r="F25" i="3"/>
  <c r="U24" i="3"/>
  <c r="R24" i="3"/>
  <c r="Q24" i="3"/>
  <c r="F24" i="3"/>
  <c r="U23" i="3"/>
  <c r="R23" i="3"/>
  <c r="Q23" i="3"/>
  <c r="N23" i="3"/>
  <c r="K23" i="3"/>
  <c r="J23" i="3"/>
  <c r="F23" i="3"/>
  <c r="U22" i="3"/>
  <c r="R22" i="3"/>
  <c r="Q22" i="3"/>
  <c r="N22" i="3"/>
  <c r="K22" i="3"/>
  <c r="J22" i="3"/>
  <c r="F22" i="3"/>
  <c r="U21" i="3"/>
  <c r="R21" i="3"/>
  <c r="Q21" i="3"/>
  <c r="N21" i="3"/>
  <c r="K21" i="3"/>
  <c r="J21" i="3"/>
  <c r="F21" i="3"/>
  <c r="U20" i="3"/>
  <c r="R20" i="3"/>
  <c r="Q20" i="3"/>
  <c r="N20" i="3"/>
  <c r="K20" i="3"/>
  <c r="J20" i="3"/>
  <c r="F20" i="3"/>
  <c r="U19" i="3"/>
  <c r="R19" i="3"/>
  <c r="Q19" i="3"/>
  <c r="N19" i="3"/>
  <c r="K19" i="3"/>
  <c r="J19" i="3"/>
  <c r="F19" i="3"/>
  <c r="U18" i="3"/>
  <c r="R18" i="3"/>
  <c r="Q18" i="3"/>
  <c r="N18" i="3"/>
  <c r="K18" i="3"/>
  <c r="J18" i="3"/>
  <c r="F18" i="3"/>
  <c r="U17" i="3"/>
  <c r="R17" i="3"/>
  <c r="Q17" i="3"/>
  <c r="N17" i="3"/>
  <c r="K17" i="3"/>
  <c r="J17" i="3"/>
  <c r="F17" i="3"/>
  <c r="U16" i="3"/>
  <c r="R16" i="3"/>
  <c r="Q16" i="3"/>
  <c r="N16" i="3"/>
  <c r="K16" i="3"/>
  <c r="J16" i="3"/>
  <c r="F16" i="3"/>
  <c r="U15" i="3"/>
  <c r="R15" i="3"/>
  <c r="Q15" i="3"/>
  <c r="N15" i="3"/>
  <c r="K15" i="3"/>
  <c r="J15" i="3"/>
  <c r="F15" i="3"/>
  <c r="U14" i="3"/>
  <c r="R14" i="3"/>
  <c r="Q14" i="3"/>
  <c r="N14" i="3"/>
  <c r="K14" i="3"/>
  <c r="J14" i="3"/>
  <c r="F14" i="3"/>
  <c r="U13" i="3"/>
  <c r="R13" i="3"/>
  <c r="Q13" i="3"/>
  <c r="N13" i="3"/>
  <c r="K13" i="3"/>
  <c r="J13" i="3"/>
  <c r="F13" i="3"/>
  <c r="U12" i="3"/>
  <c r="R12" i="3"/>
  <c r="Q12" i="3"/>
  <c r="N12" i="3"/>
  <c r="K12" i="3"/>
  <c r="J12" i="3"/>
  <c r="F12" i="3"/>
  <c r="U11" i="3"/>
  <c r="R11" i="3"/>
  <c r="Q11" i="3"/>
  <c r="N11" i="3"/>
  <c r="K11" i="3"/>
  <c r="J11" i="3"/>
  <c r="F11" i="3"/>
  <c r="R10" i="3"/>
  <c r="Q10" i="3"/>
  <c r="K10" i="3"/>
  <c r="J10" i="3"/>
  <c r="F10" i="3"/>
  <c r="B3" i="3"/>
</calcChain>
</file>

<file path=xl/sharedStrings.xml><?xml version="1.0" encoding="utf-8"?>
<sst xmlns="http://schemas.openxmlformats.org/spreadsheetml/2006/main" count="117" uniqueCount="41">
  <si>
    <t>DTW</t>
    <phoneticPr fontId="1" type="noConversion"/>
  </si>
  <si>
    <t>ED</t>
    <phoneticPr fontId="1" type="noConversion"/>
  </si>
  <si>
    <t>NDTW</t>
    <phoneticPr fontId="1" type="noConversion"/>
  </si>
  <si>
    <t>PSNR</t>
    <phoneticPr fontId="1" type="noConversion"/>
  </si>
  <si>
    <t>MSE</t>
    <phoneticPr fontId="1" type="noConversion"/>
  </si>
  <si>
    <t>Simulation</t>
    <phoneticPr fontId="1" type="noConversion"/>
  </si>
  <si>
    <t>Experiment</t>
    <phoneticPr fontId="1" type="noConversion"/>
  </si>
  <si>
    <t>Frequency（kHz）</t>
    <phoneticPr fontId="1" type="noConversion"/>
  </si>
  <si>
    <t>100k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</si>
  <si>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</si>
  <si>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</si>
  <si>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</si>
  <si>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180k</t>
    <phoneticPr fontId="1" type="noConversion"/>
  </si>
  <si>
    <t>xcorr</t>
    <phoneticPr fontId="1" type="noConversion"/>
  </si>
  <si>
    <t>mahal</t>
    <phoneticPr fontId="1" type="noConversion"/>
  </si>
  <si>
    <t>pearson</t>
    <phoneticPr fontId="1" type="noConversion"/>
  </si>
  <si>
    <t>tanimoto</t>
    <phoneticPr fontId="1" type="noConversion"/>
  </si>
  <si>
    <t>2023.05.17</t>
    <phoneticPr fontId="1" type="noConversion"/>
  </si>
  <si>
    <t>时延（us）</t>
    <phoneticPr fontId="1" type="noConversion"/>
  </si>
  <si>
    <t>声速（m/s）</t>
    <phoneticPr fontId="1" type="noConversion"/>
  </si>
  <si>
    <t>距离（m）</t>
    <phoneticPr fontId="1" type="noConversion"/>
  </si>
  <si>
    <r>
      <t>水密度（kg/m</t>
    </r>
    <r>
      <rPr>
        <vertAlign val="superscript"/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</si>
  <si>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示波器（mVpp）</t>
    <phoneticPr fontId="1" type="noConversion"/>
  </si>
  <si>
    <t>标听前放(dB)</t>
    <phoneticPr fontId="1" type="noConversion"/>
  </si>
  <si>
    <t>过零点</t>
    <phoneticPr fontId="1" type="noConversion"/>
  </si>
  <si>
    <t>反正切</t>
    <phoneticPr fontId="1" type="noConversion"/>
  </si>
  <si>
    <t>BK 8104-3087860</t>
  </si>
  <si>
    <t>机箱解调(2 mm/s/V)</t>
    <phoneticPr fontId="1" type="noConversion"/>
  </si>
  <si>
    <t>振速（m/s）</t>
    <phoneticPr fontId="1" type="noConversion"/>
  </si>
  <si>
    <t>灵敏度</t>
    <phoneticPr fontId="1" type="noConversion"/>
  </si>
  <si>
    <t>评价指标</t>
    <phoneticPr fontId="1" type="noConversion"/>
  </si>
  <si>
    <t>频率（kHz）</t>
    <phoneticPr fontId="1" type="noConversion"/>
  </si>
  <si>
    <t>标听灵敏度(dB，1V/uPa)</t>
    <phoneticPr fontId="1" type="noConversion"/>
  </si>
  <si>
    <t>标听电压(mV)</t>
    <phoneticPr fontId="1" type="noConversion"/>
  </si>
  <si>
    <t>激励电流（mA）</t>
    <phoneticPr fontId="1" type="noConversion"/>
  </si>
  <si>
    <t>机箱输出(mV)</t>
    <phoneticPr fontId="1" type="noConversion"/>
  </si>
  <si>
    <t>机箱速度(mm/s)</t>
    <phoneticPr fontId="1" type="noConversion"/>
  </si>
  <si>
    <t>数值计算</t>
    <phoneticPr fontId="1" type="noConversion"/>
  </si>
  <si>
    <t>正弦拟合</t>
    <phoneticPr fontId="1" type="noConversion"/>
  </si>
  <si>
    <t>MRE</t>
    <phoneticPr fontId="1" type="noConversion"/>
  </si>
  <si>
    <t>倍数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</si>
</sst>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0_);[Red]\(0\)"/>
    <numFmt numFmtId="177" formatCode="0.000000_ "/>
    <numFmt numFmtId="178" formatCode="0_ "/>
    <numFmt numFmtId="179" formatCode="0.00000_ "/>
    <numFmt numFmtId="180" formatCode="0.0000_ "/>
    <numFmt numFmtId="181" formatCode="0.00_);[Red]\(0.00\)"/>
    <numFmt numFmtId="182" formatCode="0.00000_);[Red]\(0.00000\)"/>
    <numFmt numFmtId="183" formatCode="0.000000_);[Red]\(0.000000\)"/>
    <numFmt numFmtId="184" formatCode="0.000"/>
    <numFmt numFmtId="185" formatCode="0.0_ "/>
    <numFmt numFmtId="186" formatCode="0.00_ "/>
    <numFmt numFmtId="187" formatCode="0.0000_);[Red]\(0.0000\)"/>
    <numFmt numFmtId="188" formatCode="0.0_);[Red]\(0.0\)"/>
    <numFmt numFmtId="193" formatCode="0.0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1" fontId="0" fillId="0" borderId="0" xfId="0" applyNumberFormat="1"/>
    <xf numFmtId="177" fontId="0" fillId="0" borderId="0" xfId="0" applyNumberFormat="1"/>
    <xf numFmtId="178" fontId="0" fillId="0" borderId="0" xfId="0" applyNumberFormat="1" applyAlignment="1">
      <alignment horizontal="center"/>
    </xf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2" fontId="0" fillId="0" borderId="0" xfId="0" applyNumberFormat="1"/>
    <xf numFmtId="184" fontId="0" fillId="0" borderId="0" xfId="0" applyNumberFormat="1"/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vertical="center"/>
    </xf>
    <xf numFmtId="185" fontId="0" fillId="0" borderId="0" xfId="0" applyNumberFormat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183" fontId="0" fillId="0" borderId="0" xfId="0" applyNumberFormat="1" applyFill="1" applyAlignment="1">
      <alignment horizontal="center" vertical="center"/>
    </xf>
    <xf numFmtId="185" fontId="0" fillId="0" borderId="0" xfId="0" applyNumberFormat="1" applyFill="1" applyAlignment="1">
      <alignment horizontal="center" vertical="center"/>
    </xf>
    <xf numFmtId="186" fontId="0" fillId="0" borderId="0" xfId="0" applyNumberFormat="1" applyFill="1" applyAlignment="1">
      <alignment horizontal="center" vertical="center"/>
    </xf>
    <xf numFmtId="183" fontId="0" fillId="2" borderId="0" xfId="0" applyNumberFormat="1" applyFill="1" applyAlignment="1">
      <alignment horizontal="center" vertical="center"/>
    </xf>
    <xf numFmtId="18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83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6" fontId="0" fillId="0" borderId="0" xfId="0" applyNumberFormat="1"/>
    <xf numFmtId="185" fontId="0" fillId="0" borderId="0" xfId="0" applyNumberFormat="1"/>
    <xf numFmtId="193" fontId="0" fillId="0" borderId="0" xfId="0" applyNumberFormat="1"/>
    <xf numFmtId="2" fontId="0" fillId="0" borderId="0" xfId="0" applyNumberForma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4772270525903"/>
          <c:y val="0.1237609477495131"/>
          <c:w val="0.77680920078895954"/>
          <c:h val="0.7077894806017229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Sheet1!$C$3:$C$18</c:f>
              <c:numCache>
                <c:formatCode>0.000000_ </c:formatCode>
                <c:ptCount val="16"/>
                <c:pt idx="0">
                  <c:v>2.4964048156489001E-2</c:v>
                </c:pt>
                <c:pt idx="1">
                  <c:v>3.1741204776411E-2</c:v>
                </c:pt>
                <c:pt idx="2">
                  <c:v>2.7094711581986002E-2</c:v>
                </c:pt>
                <c:pt idx="3">
                  <c:v>6.4032331669929998E-2</c:v>
                </c:pt>
                <c:pt idx="4">
                  <c:v>9.7822384961860007E-3</c:v>
                </c:pt>
                <c:pt idx="5">
                  <c:v>8.7777912422420008E-3</c:v>
                </c:pt>
                <c:pt idx="6">
                  <c:v>2.2477123249967E-2</c:v>
                </c:pt>
                <c:pt idx="7">
                  <c:v>2.7247418683412999E-2</c:v>
                </c:pt>
                <c:pt idx="8">
                  <c:v>1.2069618702033E-2</c:v>
                </c:pt>
                <c:pt idx="9">
                  <c:v>1.6455174127591E-2</c:v>
                </c:pt>
                <c:pt idx="10">
                  <c:v>1.6409054528945002E-2</c:v>
                </c:pt>
                <c:pt idx="11">
                  <c:v>3.4936126395362997E-2</c:v>
                </c:pt>
                <c:pt idx="12">
                  <c:v>1.5657485076626999E-2</c:v>
                </c:pt>
                <c:pt idx="13">
                  <c:v>1.3336953703170999E-2</c:v>
                </c:pt>
                <c:pt idx="14">
                  <c:v>8.9345412379810002E-3</c:v>
                </c:pt>
                <c:pt idx="15">
                  <c:v>1.8917369357425998E-2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3A-4099-9269-2A7AABD1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75055"/>
        <c:axId val="370384271"/>
      </c:scatterChar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Sheet1!$B$3:$B$18</c:f>
              <c:numCache>
                <c:formatCode>0.000000_ </c:formatCode>
                <c:ptCount val="16"/>
                <c:pt idx="0">
                  <c:v>2.923568535534E-3</c:v>
                </c:pt>
                <c:pt idx="1">
                  <c:v>2.6413554841189998E-3</c:v>
                </c:pt>
                <c:pt idx="2">
                  <c:v>2.5836337779789999E-3</c:v>
                </c:pt>
                <c:pt idx="3">
                  <c:v>5.1457826797829996E-3</c:v>
                </c:pt>
                <c:pt idx="4">
                  <c:v>2.1943270031640001E-3</c:v>
                </c:pt>
                <c:pt idx="5">
                  <c:v>1.467854676511E-3</c:v>
                </c:pt>
                <c:pt idx="6">
                  <c:v>2.6398283607659999E-3</c:v>
                </c:pt>
                <c:pt idx="7">
                  <c:v>3.343571552146E-3</c:v>
                </c:pt>
                <c:pt idx="8">
                  <c:v>1.6548039544260001E-3</c:v>
                </c:pt>
                <c:pt idx="9">
                  <c:v>3.3138123144520002E-3</c:v>
                </c:pt>
                <c:pt idx="10">
                  <c:v>4.3385529693340001E-3</c:v>
                </c:pt>
                <c:pt idx="11">
                  <c:v>7.4735688892180003E-3</c:v>
                </c:pt>
                <c:pt idx="12">
                  <c:v>3.2879626439129999E-3</c:v>
                </c:pt>
                <c:pt idx="13">
                  <c:v>3.849454148481E-3</c:v>
                </c:pt>
                <c:pt idx="14">
                  <c:v>1.7530062115090001E-3</c:v>
                </c:pt>
                <c:pt idx="15">
                  <c:v>3.7204460041220001E-3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A-4099-9269-2A7AABD1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479"/>
        <c:axId val="374508063"/>
      </c:scatterChart>
      <c:valAx>
        <c:axId val="59487505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84271"/>
        <c:crosses val="autoZero"/>
        <c:crossBetween val="midCat"/>
        <c:majorUnit val="10"/>
      </c:valAx>
      <c:valAx>
        <c:axId val="3703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75055"/>
        <c:crosses val="autoZero"/>
        <c:crossBetween val="midCat"/>
      </c:valAx>
      <c:valAx>
        <c:axId val="37450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DTW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08479"/>
        <c:crosses val="max"/>
        <c:crossBetween val="midCat"/>
      </c:valAx>
      <c:valAx>
        <c:axId val="374508479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374508063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723346908506244"/>
          <c:y val="3.4012401134421957E-2"/>
          <c:w val="0.20863617809546661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4765561969568"/>
          <c:y val="0.12005451690666166"/>
          <c:w val="0.76498705384225696"/>
          <c:h val="0.7263216264015923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PSNR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Sheet1!$E$3:$E$18</c:f>
              <c:numCache>
                <c:formatCode>0.000000_ </c:formatCode>
                <c:ptCount val="16"/>
                <c:pt idx="0">
                  <c:v>98.062938676029702</c:v>
                </c:pt>
                <c:pt idx="1">
                  <c:v>95.105823620413602</c:v>
                </c:pt>
                <c:pt idx="2">
                  <c:v>93.722518594884093</c:v>
                </c:pt>
                <c:pt idx="3">
                  <c:v>90.006525532729597</c:v>
                </c:pt>
                <c:pt idx="4">
                  <c:v>106.798857585159</c:v>
                </c:pt>
                <c:pt idx="5">
                  <c:v>102.706996928032</c:v>
                </c:pt>
                <c:pt idx="6">
                  <c:v>97.364375299179699</c:v>
                </c:pt>
                <c:pt idx="7">
                  <c:v>94.999530569726502</c:v>
                </c:pt>
                <c:pt idx="8">
                  <c:v>101.62235998940299</c:v>
                </c:pt>
                <c:pt idx="9">
                  <c:v>100.86247851490199</c:v>
                </c:pt>
                <c:pt idx="10">
                  <c:v>101.291214645837</c:v>
                </c:pt>
                <c:pt idx="11">
                  <c:v>96.668309946238196</c:v>
                </c:pt>
                <c:pt idx="12">
                  <c:v>98.957036833479506</c:v>
                </c:pt>
                <c:pt idx="13">
                  <c:v>99.157057627501999</c:v>
                </c:pt>
                <c:pt idx="14">
                  <c:v>99.192161914606601</c:v>
                </c:pt>
                <c:pt idx="15">
                  <c:v>93.571871187211997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6-47FD-9BFB-E81EA789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75055"/>
        <c:axId val="370384271"/>
      </c:scatterChart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Sheet1!$F$3:$F$18</c:f>
              <c:numCache>
                <c:formatCode>0.00E+00</c:formatCode>
                <c:ptCount val="16"/>
                <c:pt idx="0">
                  <c:v>1.5620902884921301E-10</c:v>
                </c:pt>
                <c:pt idx="1">
                  <c:v>3.0861543145694602E-10</c:v>
                </c:pt>
                <c:pt idx="2">
                  <c:v>4.2437338660224599E-10</c:v>
                </c:pt>
                <c:pt idx="3">
                  <c:v>9.9849856883854707E-10</c:v>
                </c:pt>
                <c:pt idx="4">
                  <c:v>2.0898457940349701E-11</c:v>
                </c:pt>
                <c:pt idx="5">
                  <c:v>5.3616727985099397E-11</c:v>
                </c:pt>
                <c:pt idx="6">
                  <c:v>1.8346890547280599E-10</c:v>
                </c:pt>
                <c:pt idx="7">
                  <c:v>3.1626194902306501E-10</c:v>
                </c:pt>
                <c:pt idx="8">
                  <c:v>6.8827817908199796E-11</c:v>
                </c:pt>
                <c:pt idx="9">
                  <c:v>8.1988350397123696E-11</c:v>
                </c:pt>
                <c:pt idx="10">
                  <c:v>7.42811357474646E-11</c:v>
                </c:pt>
                <c:pt idx="11">
                  <c:v>2.1536196511697201E-10</c:v>
                </c:pt>
                <c:pt idx="12">
                  <c:v>1.2714413064952301E-10</c:v>
                </c:pt>
                <c:pt idx="13">
                  <c:v>1.21421120760641E-10</c:v>
                </c:pt>
                <c:pt idx="14">
                  <c:v>1.2044362236846901E-10</c:v>
                </c:pt>
                <c:pt idx="15">
                  <c:v>4.3935227674542501E-10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A6-47FD-9BFB-E81EA7896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479"/>
        <c:axId val="374508063"/>
      </c:scatterChart>
      <c:valAx>
        <c:axId val="59487505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84271"/>
        <c:crosses val="autoZero"/>
        <c:crossBetween val="midCat"/>
        <c:majorUnit val="10"/>
      </c:valAx>
      <c:valAx>
        <c:axId val="3703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PSNR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75055"/>
        <c:crosses val="autoZero"/>
        <c:crossBetween val="midCat"/>
      </c:valAx>
      <c:valAx>
        <c:axId val="37450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328985634142838"/>
              <c:y val="0.42941607373207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08479"/>
        <c:crosses val="max"/>
        <c:crossBetween val="midCat"/>
      </c:valAx>
      <c:valAx>
        <c:axId val="374508479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374508063"/>
        <c:crosses val="max"/>
        <c:crossBetween val="midCat"/>
      </c:valAx>
    </c:plotArea>
    <c:legend>
      <c:legendPos val="t"/>
      <c:layout>
        <c:manualLayout>
          <c:xMode val="edge"/>
          <c:yMode val="edge"/>
          <c:x val="0.39854324454478934"/>
          <c:y val="2.2848946142666193E-2"/>
          <c:w val="0.2723058545402237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NDTW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Sheet1!$D$3:$D$18</c:f>
              <c:numCache>
                <c:formatCode>0.000000_ </c:formatCode>
                <c:ptCount val="16"/>
                <c:pt idx="0">
                  <c:v>0.59298452957453396</c:v>
                </c:pt>
                <c:pt idx="1">
                  <c:v>0.156572326222116</c:v>
                </c:pt>
                <c:pt idx="2">
                  <c:v>0.45877046268987098</c:v>
                </c:pt>
                <c:pt idx="3">
                  <c:v>0.68844471144678698</c:v>
                </c:pt>
                <c:pt idx="4">
                  <c:v>0.66641435212718003</c:v>
                </c:pt>
                <c:pt idx="5">
                  <c:v>0.571587243679894</c:v>
                </c:pt>
                <c:pt idx="6">
                  <c:v>0.72407997655510103</c:v>
                </c:pt>
                <c:pt idx="7">
                  <c:v>0.69336829840471104</c:v>
                </c:pt>
                <c:pt idx="8">
                  <c:v>0.52849622951095498</c:v>
                </c:pt>
                <c:pt idx="9">
                  <c:v>0.90103709243353403</c:v>
                </c:pt>
                <c:pt idx="10">
                  <c:v>1.2240097055614501</c:v>
                </c:pt>
                <c:pt idx="11">
                  <c:v>1.35621959942295</c:v>
                </c:pt>
                <c:pt idx="12">
                  <c:v>1.43253036646384</c:v>
                </c:pt>
                <c:pt idx="13">
                  <c:v>1.5505637507540999</c:v>
                </c:pt>
                <c:pt idx="14">
                  <c:v>1.1811142259145999</c:v>
                </c:pt>
                <c:pt idx="15">
                  <c:v>1.64763236735604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0-4370-8968-05F6E783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13247"/>
        <c:axId val="496082511"/>
      </c:scatterChart>
      <c:valAx>
        <c:axId val="685213247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82511"/>
        <c:crosses val="autoZero"/>
        <c:crossBetween val="midCat"/>
        <c:majorUnit val="10"/>
      </c:valAx>
      <c:valAx>
        <c:axId val="4960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NDTW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1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4772270525903"/>
          <c:y val="0.1237609477495131"/>
          <c:w val="0.77680920078895954"/>
          <c:h val="0.7077894806017229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Sheet1!$C$2</c:f>
              <c:strCache>
                <c:ptCount val="1"/>
                <c:pt idx="0">
                  <c:v>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Sheet1!$C$27:$C$42</c:f>
              <c:numCache>
                <c:formatCode>0.000000_ </c:formatCode>
                <c:ptCount val="16"/>
                <c:pt idx="0">
                  <c:v>7.6937720628175998E-2</c:v>
                </c:pt>
                <c:pt idx="1">
                  <c:v>0.12670766942560399</c:v>
                </c:pt>
                <c:pt idx="2">
                  <c:v>7.1842005397234995E-2</c:v>
                </c:pt>
                <c:pt idx="3">
                  <c:v>8.0496759271157001E-2</c:v>
                </c:pt>
                <c:pt idx="4">
                  <c:v>2.8731312309054E-2</c:v>
                </c:pt>
                <c:pt idx="5">
                  <c:v>3.2875648624216998E-2</c:v>
                </c:pt>
                <c:pt idx="6">
                  <c:v>4.3747478306860002E-2</c:v>
                </c:pt>
                <c:pt idx="7">
                  <c:v>4.8774511601486999E-2</c:v>
                </c:pt>
                <c:pt idx="8">
                  <c:v>3.1370574715153997E-2</c:v>
                </c:pt>
                <c:pt idx="9">
                  <c:v>2.3829727623765999E-2</c:v>
                </c:pt>
                <c:pt idx="10">
                  <c:v>2.5750422197839001E-2</c:v>
                </c:pt>
                <c:pt idx="11">
                  <c:v>4.2721497114036999E-2</c:v>
                </c:pt>
                <c:pt idx="12">
                  <c:v>3.1802528793645E-2</c:v>
                </c:pt>
                <c:pt idx="13">
                  <c:v>3.0306628860434E-2</c:v>
                </c:pt>
                <c:pt idx="14">
                  <c:v>4.6612645752155998E-2</c:v>
                </c:pt>
                <c:pt idx="15">
                  <c:v>3.9929700861257002E-2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A-4804-A8E3-8C73D59D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75055"/>
        <c:axId val="370384271"/>
      </c:scatterChar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Sheet1!$B$27:$B$42</c:f>
              <c:numCache>
                <c:formatCode>0.000000_ </c:formatCode>
                <c:ptCount val="16"/>
                <c:pt idx="0">
                  <c:v>1.2649186117698E-2</c:v>
                </c:pt>
                <c:pt idx="1">
                  <c:v>2.2042643026466999E-2</c:v>
                </c:pt>
                <c:pt idx="2">
                  <c:v>1.3295326507042999E-2</c:v>
                </c:pt>
                <c:pt idx="3">
                  <c:v>1.4898438750058E-2</c:v>
                </c:pt>
                <c:pt idx="4">
                  <c:v>6.6963082169929997E-3</c:v>
                </c:pt>
                <c:pt idx="5">
                  <c:v>5.4181510466179998E-3</c:v>
                </c:pt>
                <c:pt idx="6">
                  <c:v>1.0365887397001E-2</c:v>
                </c:pt>
                <c:pt idx="7">
                  <c:v>1.1018723619045E-2</c:v>
                </c:pt>
                <c:pt idx="8">
                  <c:v>1.0406579300916E-2</c:v>
                </c:pt>
                <c:pt idx="9">
                  <c:v>5.881777097542E-3</c:v>
                </c:pt>
                <c:pt idx="10">
                  <c:v>5.9937309053950004E-3</c:v>
                </c:pt>
                <c:pt idx="11">
                  <c:v>1.0656454201703001E-2</c:v>
                </c:pt>
                <c:pt idx="12">
                  <c:v>7.7630274254620003E-3</c:v>
                </c:pt>
                <c:pt idx="13">
                  <c:v>7.8325167515399998E-3</c:v>
                </c:pt>
                <c:pt idx="14">
                  <c:v>1.1178742774006E-2</c:v>
                </c:pt>
                <c:pt idx="15">
                  <c:v>1.1068658552577999E-2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A-4804-A8E3-8C73D59D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479"/>
        <c:axId val="374508063"/>
      </c:scatterChart>
      <c:valAx>
        <c:axId val="59487505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84271"/>
        <c:crosses val="autoZero"/>
        <c:crossBetween val="midCat"/>
        <c:majorUnit val="10"/>
      </c:valAx>
      <c:valAx>
        <c:axId val="3703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75055"/>
        <c:crosses val="autoZero"/>
        <c:crossBetween val="midCat"/>
      </c:valAx>
      <c:valAx>
        <c:axId val="37450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DTW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08479"/>
        <c:crosses val="max"/>
        <c:crossBetween val="midCat"/>
      </c:valAx>
      <c:valAx>
        <c:axId val="374508479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374508063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723346908506244"/>
          <c:y val="3.4012401134421957E-2"/>
          <c:w val="0.20863617809546661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4765561969568"/>
          <c:y val="0.12005451690666166"/>
          <c:w val="0.76498705384225696"/>
          <c:h val="0.72632162640159237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Sheet1!$E$2</c:f>
              <c:strCache>
                <c:ptCount val="1"/>
                <c:pt idx="0">
                  <c:v>PSNR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Sheet1!$E$27:$E$42</c:f>
              <c:numCache>
                <c:formatCode>0.000000_ </c:formatCode>
                <c:ptCount val="16"/>
                <c:pt idx="0">
                  <c:v>95.853960663335002</c:v>
                </c:pt>
                <c:pt idx="1">
                  <c:v>93.808758459133003</c:v>
                </c:pt>
                <c:pt idx="2">
                  <c:v>96.661058846725695</c:v>
                </c:pt>
                <c:pt idx="3">
                  <c:v>92.106676376302701</c:v>
                </c:pt>
                <c:pt idx="4">
                  <c:v>102.39430432186001</c:v>
                </c:pt>
                <c:pt idx="5">
                  <c:v>99.626546634860006</c:v>
                </c:pt>
                <c:pt idx="6">
                  <c:v>97.054081447016898</c:v>
                </c:pt>
                <c:pt idx="7">
                  <c:v>99.307887942894496</c:v>
                </c:pt>
                <c:pt idx="8">
                  <c:v>101.341296041479</c:v>
                </c:pt>
                <c:pt idx="9">
                  <c:v>105.769514962473</c:v>
                </c:pt>
                <c:pt idx="10">
                  <c:v>103.700864429798</c:v>
                </c:pt>
                <c:pt idx="11">
                  <c:v>100.775954581775</c:v>
                </c:pt>
                <c:pt idx="12">
                  <c:v>103.09124461482</c:v>
                </c:pt>
                <c:pt idx="13">
                  <c:v>101.716394785883</c:v>
                </c:pt>
                <c:pt idx="14">
                  <c:v>99.933193492653302</c:v>
                </c:pt>
                <c:pt idx="15">
                  <c:v>100.648596023233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4-4627-B3EA-62817F4E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75055"/>
        <c:axId val="370384271"/>
      </c:scatterChart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MSE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Sheet1!$F$27:$F$42</c:f>
              <c:numCache>
                <c:formatCode>0.00E+00</c:formatCode>
                <c:ptCount val="16"/>
                <c:pt idx="0">
                  <c:v>2.59778935986454E-10</c:v>
                </c:pt>
                <c:pt idx="1">
                  <c:v>4.16029526081765E-10</c:v>
                </c:pt>
                <c:pt idx="2">
                  <c:v>2.1572183969182601E-10</c:v>
                </c:pt>
                <c:pt idx="3">
                  <c:v>6.15647843233767E-10</c:v>
                </c:pt>
                <c:pt idx="4">
                  <c:v>5.7619510944895702E-11</c:v>
                </c:pt>
                <c:pt idx="5">
                  <c:v>1.0897963186434E-10</c:v>
                </c:pt>
                <c:pt idx="6">
                  <c:v>1.9705699478325001E-10</c:v>
                </c:pt>
                <c:pt idx="7">
                  <c:v>1.1727655652057899E-10</c:v>
                </c:pt>
                <c:pt idx="8">
                  <c:v>7.3429470386880195E-11</c:v>
                </c:pt>
                <c:pt idx="9">
                  <c:v>2.6487959502620801E-11</c:v>
                </c:pt>
                <c:pt idx="10">
                  <c:v>4.2649461987535101E-11</c:v>
                </c:pt>
                <c:pt idx="11">
                  <c:v>8.36381738362254E-11</c:v>
                </c:pt>
                <c:pt idx="12">
                  <c:v>4.9076721038267101E-11</c:v>
                </c:pt>
                <c:pt idx="13">
                  <c:v>6.7353554716683799E-11</c:v>
                </c:pt>
                <c:pt idx="14">
                  <c:v>1.0155016905599299E-10</c:v>
                </c:pt>
                <c:pt idx="15">
                  <c:v>8.6127213717161705E-11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54-4627-B3EA-62817F4E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479"/>
        <c:axId val="374508063"/>
      </c:scatterChart>
      <c:valAx>
        <c:axId val="59487505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84271"/>
        <c:crosses val="autoZero"/>
        <c:crossBetween val="midCat"/>
        <c:majorUnit val="10"/>
      </c:valAx>
      <c:valAx>
        <c:axId val="3703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PSNR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4875055"/>
        <c:crosses val="autoZero"/>
        <c:crossBetween val="midCat"/>
      </c:valAx>
      <c:valAx>
        <c:axId val="37450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328985634142838"/>
              <c:y val="0.429416073732073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4508479"/>
        <c:crosses val="max"/>
        <c:crossBetween val="midCat"/>
      </c:valAx>
      <c:valAx>
        <c:axId val="374508479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374508063"/>
        <c:crosses val="max"/>
        <c:crossBetween val="midCat"/>
      </c:valAx>
    </c:plotArea>
    <c:legend>
      <c:legendPos val="t"/>
      <c:layout>
        <c:manualLayout>
          <c:xMode val="edge"/>
          <c:yMode val="edge"/>
          <c:x val="0.39854324454478934"/>
          <c:y val="2.2848946142666193E-2"/>
          <c:w val="0.27230585454022377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NDTW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Sheet1!$A$3:$A$18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Sheet1!$D$27:$D$42</c:f>
              <c:numCache>
                <c:formatCode>0.000000_ </c:formatCode>
                <c:ptCount val="16"/>
                <c:pt idx="0">
                  <c:v>0.93522106083193002</c:v>
                </c:pt>
                <c:pt idx="1">
                  <c:v>0.85138870917908405</c:v>
                </c:pt>
                <c:pt idx="2">
                  <c:v>0.69530567360433604</c:v>
                </c:pt>
                <c:pt idx="3">
                  <c:v>0.85652959202349099</c:v>
                </c:pt>
                <c:pt idx="4">
                  <c:v>0.76439694177464601</c:v>
                </c:pt>
                <c:pt idx="5">
                  <c:v>0.64780005059644996</c:v>
                </c:pt>
                <c:pt idx="6">
                  <c:v>0.88647684422871997</c:v>
                </c:pt>
                <c:pt idx="7">
                  <c:v>0.88386416926685696</c:v>
                </c:pt>
                <c:pt idx="8">
                  <c:v>0.95394099455372805</c:v>
                </c:pt>
                <c:pt idx="9">
                  <c:v>0.957998268162084</c:v>
                </c:pt>
                <c:pt idx="10">
                  <c:v>1.08323763897999</c:v>
                </c:pt>
                <c:pt idx="11">
                  <c:v>1.26723893371404</c:v>
                </c:pt>
                <c:pt idx="12">
                  <c:v>1.2472077588125401</c:v>
                </c:pt>
                <c:pt idx="13">
                  <c:v>1.4574878427076801</c:v>
                </c:pt>
                <c:pt idx="14">
                  <c:v>1.44399890164843</c:v>
                </c:pt>
                <c:pt idx="15">
                  <c:v>1.7037969703139999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1A-4EC3-9CAC-F95E812A5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13247"/>
        <c:axId val="496082511"/>
      </c:scatterChart>
      <c:valAx>
        <c:axId val="685213247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Frequence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082511"/>
        <c:crosses val="autoZero"/>
        <c:crossBetween val="midCat"/>
        <c:majorUnit val="10"/>
      </c:valAx>
      <c:valAx>
        <c:axId val="4960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NDTW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21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baseline="0">
                <a:effectLst/>
              </a:rPr>
              <a:t>BK 8104-3087860</a:t>
            </a:r>
            <a:endParaRPr lang="en-US" altLang="zh-CN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95458723048452"/>
          <c:y val="0.1772645639408926"/>
          <c:w val="0.81094455243303798"/>
          <c:h val="0.62223191740501127"/>
        </c:manualLayout>
      </c:layout>
      <c:scatterChart>
        <c:scatterStyle val="smoothMarker"/>
        <c:varyColors val="0"/>
        <c:ser>
          <c:idx val="0"/>
          <c:order val="0"/>
          <c:tx>
            <c:v>Reciprocity method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Sheet3!$A$12:$A$27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Sheet3!$B$12:$B$27</c:f>
              <c:numCache>
                <c:formatCode>0.0_ </c:formatCode>
                <c:ptCount val="16"/>
                <c:pt idx="0">
                  <c:v>-207.7</c:v>
                </c:pt>
                <c:pt idx="1">
                  <c:v>-206.4</c:v>
                </c:pt>
                <c:pt idx="2">
                  <c:v>-205.1</c:v>
                </c:pt>
                <c:pt idx="3">
                  <c:v>-204.4</c:v>
                </c:pt>
                <c:pt idx="4">
                  <c:v>-205.4</c:v>
                </c:pt>
                <c:pt idx="5">
                  <c:v>-206.8</c:v>
                </c:pt>
                <c:pt idx="6">
                  <c:v>-209.1</c:v>
                </c:pt>
                <c:pt idx="7">
                  <c:v>-210.9</c:v>
                </c:pt>
                <c:pt idx="8">
                  <c:v>-212.5</c:v>
                </c:pt>
                <c:pt idx="9">
                  <c:v>-214.2</c:v>
                </c:pt>
                <c:pt idx="10">
                  <c:v>-215.6</c:v>
                </c:pt>
                <c:pt idx="11">
                  <c:v>-218.2</c:v>
                </c:pt>
                <c:pt idx="12">
                  <c:v>-220</c:v>
                </c:pt>
                <c:pt idx="13">
                  <c:v>-221.3</c:v>
                </c:pt>
                <c:pt idx="14">
                  <c:v>-223</c:v>
                </c:pt>
                <c:pt idx="15">
                  <c:v>-224.6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9-40DB-BE22-269AA54E6CDE}"/>
            </c:ext>
          </c:extLst>
        </c:ser>
        <c:ser>
          <c:idx val="1"/>
          <c:order val="1"/>
          <c:tx>
            <c:v>Optical method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Sheet3!$A$12:$A$27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Sheet3!$R$12:$R$27</c:f>
              <c:numCache>
                <c:formatCode>0.0_ </c:formatCode>
                <c:ptCount val="16"/>
                <c:pt idx="0">
                  <c:v>-208.16436834318412</c:v>
                </c:pt>
                <c:pt idx="1">
                  <c:v>-205.64159632206068</c:v>
                </c:pt>
                <c:pt idx="2">
                  <c:v>-204.45732821784043</c:v>
                </c:pt>
                <c:pt idx="3">
                  <c:v>-204.66914014511704</c:v>
                </c:pt>
                <c:pt idx="4">
                  <c:v>-204.49093311606819</c:v>
                </c:pt>
                <c:pt idx="5">
                  <c:v>-206.16579462448837</c:v>
                </c:pt>
                <c:pt idx="6">
                  <c:v>-208.47657046076844</c:v>
                </c:pt>
                <c:pt idx="7">
                  <c:v>-210.20309459974698</c:v>
                </c:pt>
                <c:pt idx="8">
                  <c:v>-212.79473550749157</c:v>
                </c:pt>
                <c:pt idx="9">
                  <c:v>-213.99397691654204</c:v>
                </c:pt>
                <c:pt idx="10">
                  <c:v>-215.69160536981644</c:v>
                </c:pt>
                <c:pt idx="11">
                  <c:v>-217.0323279417866</c:v>
                </c:pt>
                <c:pt idx="12">
                  <c:v>-218.54321668953534</c:v>
                </c:pt>
                <c:pt idx="13">
                  <c:v>-219.89787210411606</c:v>
                </c:pt>
                <c:pt idx="14">
                  <c:v>-221.04047984828117</c:v>
                </c:pt>
                <c:pt idx="15">
                  <c:v>-222.25308058855202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9-40DB-BE22-269AA54E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373615"/>
        <c:axId val="1031839055"/>
        <c:extLst/>
      </c:scatterChart>
      <c:scatterChart>
        <c:scatterStyle val="smoothMarker"/>
        <c:varyColors val="0"/>
        <c:ser>
          <c:idx val="3"/>
          <c:order val="2"/>
          <c:tx>
            <c:v>NDTW</c:v>
          </c:tx>
          <c:spPr>
            <a:ln>
              <a:prstDash val="dash"/>
            </a:ln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0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629-40DB-BE22-269AA54E6CDE}"/>
              </c:ext>
            </c:extLst>
          </c:dPt>
          <c:dPt>
            <c:idx val="11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629-40DB-BE22-269AA54E6CDE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629-40DB-BE22-269AA54E6CDE}"/>
              </c:ext>
            </c:extLst>
          </c:dPt>
          <c:dPt>
            <c:idx val="13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629-40DB-BE22-269AA54E6CDE}"/>
              </c:ext>
            </c:extLst>
          </c:dPt>
          <c:dPt>
            <c:idx val="1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629-40DB-BE22-269AA54E6CDE}"/>
              </c:ext>
            </c:extLst>
          </c:dPt>
          <c:dPt>
            <c:idx val="15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629-40DB-BE22-269AA54E6CDE}"/>
              </c:ext>
            </c:extLst>
          </c:dPt>
          <c:xVal>
            <c:numRef>
              <c:f>Sheet3!$A$12:$A$27</c:f>
              <c:numCache>
                <c:formatCode>0_);[Red]\(0\)</c:formatCode>
                <c:ptCount val="1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</c:numCache>
            </c:numRef>
          </c:xVal>
          <c:yVal>
            <c:numRef>
              <c:f>'[1]10Gs'!$V$12:$V$27</c:f>
              <c:numCache>
                <c:formatCode>General</c:formatCode>
                <c:ptCount val="16"/>
                <c:pt idx="0">
                  <c:v>0.59298452957453396</c:v>
                </c:pt>
                <c:pt idx="1">
                  <c:v>0.156572326222116</c:v>
                </c:pt>
                <c:pt idx="2">
                  <c:v>0.45877046268987098</c:v>
                </c:pt>
                <c:pt idx="3">
                  <c:v>0.68844471144678698</c:v>
                </c:pt>
                <c:pt idx="4">
                  <c:v>0.66641435212718003</c:v>
                </c:pt>
                <c:pt idx="5">
                  <c:v>0.571587243679894</c:v>
                </c:pt>
                <c:pt idx="6">
                  <c:v>0.72407997655510103</c:v>
                </c:pt>
                <c:pt idx="7">
                  <c:v>0.69336829840471104</c:v>
                </c:pt>
                <c:pt idx="8">
                  <c:v>0.52849622951095498</c:v>
                </c:pt>
                <c:pt idx="9">
                  <c:v>0.90103709243353403</c:v>
                </c:pt>
                <c:pt idx="10">
                  <c:v>1.2240097055614501</c:v>
                </c:pt>
                <c:pt idx="11">
                  <c:v>1.35621959942295</c:v>
                </c:pt>
                <c:pt idx="12">
                  <c:v>1.43253036646384</c:v>
                </c:pt>
                <c:pt idx="13">
                  <c:v>1.5505637507540999</c:v>
                </c:pt>
                <c:pt idx="14">
                  <c:v>1.1811142259145999</c:v>
                </c:pt>
                <c:pt idx="15">
                  <c:v>1.64763236735604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29-40DB-BE22-269AA54E6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88591"/>
        <c:axId val="1685277359"/>
        <c:extLst/>
      </c:scatterChart>
      <c:valAx>
        <c:axId val="1158373615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Frequency</a:t>
                </a:r>
                <a:r>
                  <a:rPr lang="zh-CN" altLang="zh-CN" sz="1100" b="1" i="0" baseline="0">
                    <a:effectLst/>
                  </a:rPr>
                  <a:t> </a:t>
                </a:r>
                <a:r>
                  <a:rPr lang="en-US" altLang="zh-CN" sz="1100" b="1" i="0" baseline="0">
                    <a:effectLst/>
                  </a:rPr>
                  <a:t>(kHz)</a:t>
                </a:r>
                <a:endParaRPr lang="zh-CN" altLang="zh-C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1839055"/>
        <c:crosses val="autoZero"/>
        <c:crossBetween val="midCat"/>
        <c:majorUnit val="10"/>
      </c:valAx>
      <c:valAx>
        <c:axId val="1031839055"/>
        <c:scaling>
          <c:orientation val="minMax"/>
          <c:max val="-200"/>
          <c:min val="-2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1" i="0" baseline="0">
                    <a:effectLst/>
                  </a:rPr>
                  <a:t>Sensitivity (dB re 1V/</a:t>
                </a:r>
                <a:r>
                  <a:rPr lang="el-GR" altLang="zh-CN" sz="1100" b="1" i="0" baseline="0">
                    <a:effectLst/>
                  </a:rPr>
                  <a:t>μ</a:t>
                </a:r>
                <a:r>
                  <a:rPr lang="en-US" altLang="zh-CN" sz="1100" b="1" i="0" baseline="0">
                    <a:effectLst/>
                  </a:rPr>
                  <a:t>Pa)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093654322642656E-2"/>
              <c:y val="0.254423941789060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373615"/>
        <c:crosses val="autoZero"/>
        <c:crossBetween val="midCat"/>
      </c:valAx>
      <c:valAx>
        <c:axId val="1685277359"/>
        <c:scaling>
          <c:orientation val="minMax"/>
          <c:max val="2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NDTW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95877189893176495"/>
              <c:y val="0.4107618521119395"/>
            </c:manualLayout>
          </c:layout>
          <c:overlay val="0"/>
        </c:title>
        <c:numFmt formatCode="#,##0.0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88591"/>
        <c:crosses val="max"/>
        <c:crossBetween val="midCat"/>
      </c:valAx>
      <c:valAx>
        <c:axId val="1685288591"/>
        <c:scaling>
          <c:orientation val="minMax"/>
        </c:scaling>
        <c:delete val="1"/>
        <c:axPos val="t"/>
        <c:numFmt formatCode="0_);[Red]\(0\)" sourceLinked="1"/>
        <c:majorTickMark val="out"/>
        <c:minorTickMark val="none"/>
        <c:tickLblPos val="nextTo"/>
        <c:crossAx val="1685277359"/>
        <c:crosses val="max"/>
        <c:crossBetween val="midCat"/>
      </c:valAx>
    </c:plotArea>
    <c:legend>
      <c:legendPos val="t"/>
      <c:layout>
        <c:manualLayout>
          <c:xMode val="edge"/>
          <c:yMode val="edge"/>
          <c:x val="0.25072888525789783"/>
          <c:y val="9.4743982429141352E-2"/>
          <c:w val="0.51071625475523386"/>
          <c:h val="6.862585725171450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777875</xdr:colOff>
      <xdr:row>78</xdr:row>
      <xdr:rowOff>45085</xdr:rowOff>
    </xdr:from>
    <xdr:to>
      <xdr:col>17</xdr:col>
      <xdr:colOff>0</xdr:colOff>
      <xdr:row>97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7588F8-53F4-49EF-BCB6-173CDE6C5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715645</xdr:colOff>
      <xdr:row>57</xdr:row>
      <xdr:rowOff>96520</xdr:rowOff>
    </xdr:from>
    <xdr:to>
      <xdr:col>17</xdr:col>
      <xdr:colOff>0</xdr:colOff>
      <xdr:row>76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1144E6-730D-4C42-8943-936FE55DB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35548</xdr:rowOff>
    </xdr:from>
    <xdr:to>
      <xdr:col>7</xdr:col>
      <xdr:colOff>547358</xdr:colOff>
      <xdr:row>50</xdr:row>
      <xdr:rowOff>14994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7750FBE-DFFA-4CB5-A678-6C73312CC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141605</xdr:colOff>
      <xdr:row>89</xdr:row>
      <xdr:rowOff>102235</xdr:rowOff>
    </xdr:from>
    <xdr:to>
      <xdr:col>8</xdr:col>
      <xdr:colOff>601345</xdr:colOff>
      <xdr:row>108</xdr:row>
      <xdr:rowOff>125095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9DDF041-DAE4-4CCF-AAC8-2313819EC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69</xdr:row>
      <xdr:rowOff>92710</xdr:rowOff>
    </xdr:from>
    <xdr:to>
      <xdr:col>8</xdr:col>
      <xdr:colOff>433070</xdr:colOff>
      <xdr:row>88</xdr:row>
      <xdr:rowOff>142875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143FF8-529F-46B6-8FB0-132D336F4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57150</xdr:rowOff>
    </xdr:from>
    <xdr:to>
      <xdr:col>8</xdr:col>
      <xdr:colOff>382584</xdr:colOff>
      <xdr:row>65</xdr:row>
      <xdr:rowOff>58186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96ABAC4-B802-4C53-9A66-01393980F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76200</xdr:rowOff>
    </xdr:from>
    <xdr:to>
      <xdr:col>14</xdr:col>
      <xdr:colOff>443230</xdr:colOff>
      <xdr:row>47</xdr:row>
      <xdr:rowOff>92710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EE1C9411-D3C4-451C-8567-3322F894D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lab/&#28608;&#20809;&#24178;&#28041;&#23454;&#39564;/&#28608;&#20809;&#24178;&#28041;&#23454;&#39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Gs"/>
      <sheetName val="20Gs"/>
      <sheetName val="Sheet1"/>
    </sheetNames>
    <sheetDataSet>
      <sheetData sheetId="0">
        <row r="7">
          <cell r="H7" t="str">
            <v>过零点</v>
          </cell>
        </row>
        <row r="12">
          <cell r="V12">
            <v>0.59298452957453396</v>
          </cell>
        </row>
        <row r="13">
          <cell r="V13">
            <v>0.156572326222116</v>
          </cell>
        </row>
        <row r="14">
          <cell r="V14">
            <v>0.45877046268987098</v>
          </cell>
        </row>
        <row r="15">
          <cell r="V15">
            <v>0.68844471144678698</v>
          </cell>
        </row>
        <row r="16">
          <cell r="V16">
            <v>0.66641435212718003</v>
          </cell>
        </row>
        <row r="17">
          <cell r="V17">
            <v>0.571587243679894</v>
          </cell>
        </row>
        <row r="18">
          <cell r="V18">
            <v>0.72407997655510103</v>
          </cell>
        </row>
        <row r="19">
          <cell r="V19">
            <v>0.69336829840471104</v>
          </cell>
        </row>
        <row r="20">
          <cell r="V20">
            <v>0.52849622951095498</v>
          </cell>
        </row>
        <row r="21">
          <cell r="V21">
            <v>0.90103709243353403</v>
          </cell>
        </row>
        <row r="22">
          <cell r="V22">
            <v>1.2240097055614501</v>
          </cell>
        </row>
        <row r="23">
          <cell r="V23">
            <v>1.35621959942295</v>
          </cell>
        </row>
        <row r="24">
          <cell r="V24">
            <v>1.43253036646384</v>
          </cell>
        </row>
        <row r="25">
          <cell r="V25">
            <v>1.5505637507540999</v>
          </cell>
        </row>
        <row r="26">
          <cell r="V26">
            <v>1.1811142259145999</v>
          </cell>
        </row>
        <row r="27">
          <cell r="V27">
            <v>1.64763236735604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2"/>
  <sheetViews>
    <sheetView topLeftCell="B10" workbookViewId="0">
      <selection activeCell="O23" sqref="O23"/>
    </sheetView>
  </sheetViews>
  <sheetFormatPr defaultRowHeight="13.8" x14ac:dyDescent="0.25"/>
  <cols>
    <col min="1" max="1" width="18.33203125" bestFit="1" customWidth="1"/>
    <col min="2" max="4" width="10.109375" bestFit="1" customWidth="1"/>
    <col min="5" max="5" width="11.6640625" bestFit="1" customWidth="1"/>
    <col min="9" max="9" width="18.33203125" bestFit="1" customWidth="1"/>
    <col min="10" max="12" width="10.109375" bestFit="1" customWidth="1"/>
    <col min="13" max="13" width="12.44140625" bestFit="1" customWidth="1"/>
  </cols>
  <sheetData>
    <row r="1" spans="1:18" x14ac:dyDescent="0.25">
      <c r="A1" s="28" t="s">
        <v>6</v>
      </c>
      <c r="B1" s="28"/>
      <c r="C1" s="28"/>
      <c r="D1" s="28"/>
      <c r="E1" s="28"/>
      <c r="F1" s="28"/>
      <c r="I1" s="28" t="s">
        <v>5</v>
      </c>
      <c r="J1" s="28"/>
      <c r="K1" s="28"/>
      <c r="L1" s="28"/>
      <c r="M1" s="28"/>
      <c r="N1" s="28"/>
    </row>
    <row r="2" spans="1:18" x14ac:dyDescent="0.25">
      <c r="A2" s="1" t="s">
        <v>7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I2" s="1" t="s">
        <v>7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</row>
    <row r="3" spans="1:18" x14ac:dyDescent="0.25">
      <c r="A3" s="1">
        <v>30</v>
      </c>
      <c r="B3" s="2">
        <v>2.923568535534E-3</v>
      </c>
      <c r="C3" s="2">
        <v>2.4964048156489001E-2</v>
      </c>
      <c r="D3" s="2">
        <v>0.59298452957453396</v>
      </c>
      <c r="E3" s="2">
        <v>98.062938676029702</v>
      </c>
      <c r="F3" s="3">
        <v>1.5620902884921301E-10</v>
      </c>
      <c r="I3" s="7">
        <v>50</v>
      </c>
      <c r="J3" s="8">
        <v>4.5328200196702501E-4</v>
      </c>
      <c r="K3" s="9">
        <v>1.3443833168769999E-3</v>
      </c>
      <c r="L3" s="4">
        <v>0.19747075305412801</v>
      </c>
      <c r="M3" s="6">
        <v>123.66788773854501</v>
      </c>
      <c r="N3" s="5">
        <v>4.2974538956535399E-13</v>
      </c>
    </row>
    <row r="4" spans="1:18" x14ac:dyDescent="0.25">
      <c r="A4" s="1">
        <v>40</v>
      </c>
      <c r="B4" s="2">
        <v>2.6413554841189998E-3</v>
      </c>
      <c r="C4" s="2">
        <v>3.1741204776411E-2</v>
      </c>
      <c r="D4" s="2">
        <v>0.156572326222116</v>
      </c>
      <c r="E4" s="2">
        <v>95.105823620413602</v>
      </c>
      <c r="F4" s="3">
        <v>3.0861543145694602E-10</v>
      </c>
      <c r="I4" s="7">
        <v>100</v>
      </c>
      <c r="J4" s="8">
        <v>8.4090415656388996E-4</v>
      </c>
      <c r="K4" s="9">
        <v>3.3652382666309998E-3</v>
      </c>
      <c r="L4" s="4">
        <v>0.70578289722631604</v>
      </c>
      <c r="M4" s="6">
        <v>111.811518065737</v>
      </c>
      <c r="N4" s="5">
        <v>6.5894352288713704E-12</v>
      </c>
    </row>
    <row r="5" spans="1:18" x14ac:dyDescent="0.25">
      <c r="A5" s="1">
        <v>50</v>
      </c>
      <c r="B5" s="2">
        <v>2.5836337779789999E-3</v>
      </c>
      <c r="C5" s="2">
        <v>2.7094711581986002E-2</v>
      </c>
      <c r="D5" s="2">
        <v>0.45877046268987098</v>
      </c>
      <c r="E5" s="2">
        <v>93.722518594884093</v>
      </c>
      <c r="F5" s="3">
        <v>4.2437338660224599E-10</v>
      </c>
      <c r="I5" s="7">
        <v>150</v>
      </c>
      <c r="J5" s="8">
        <v>1.632501924707E-3</v>
      </c>
      <c r="K5" s="9">
        <v>6.1729382597100002E-3</v>
      </c>
      <c r="L5" s="4">
        <v>1.01612364073504</v>
      </c>
      <c r="M5" s="6">
        <v>106.06435619451899</v>
      </c>
      <c r="N5" s="5">
        <v>2.4749383231814599E-11</v>
      </c>
    </row>
    <row r="6" spans="1:18" x14ac:dyDescent="0.25">
      <c r="A6" s="1">
        <v>60</v>
      </c>
      <c r="B6" s="2">
        <v>5.1457826797829996E-3</v>
      </c>
      <c r="C6" s="2">
        <v>6.4032331669929998E-2</v>
      </c>
      <c r="D6" s="2">
        <v>0.68844471144678698</v>
      </c>
      <c r="E6" s="2">
        <v>90.006525532729597</v>
      </c>
      <c r="F6" s="3">
        <v>9.9849856883854707E-10</v>
      </c>
    </row>
    <row r="7" spans="1:18" x14ac:dyDescent="0.25">
      <c r="A7" s="1">
        <v>70</v>
      </c>
      <c r="B7" s="2">
        <v>2.1943270031640001E-3</v>
      </c>
      <c r="C7" s="2">
        <v>9.7822384961860007E-3</v>
      </c>
      <c r="D7" s="2">
        <v>0.66641435212718003</v>
      </c>
      <c r="E7" s="2">
        <v>106.798857585159</v>
      </c>
      <c r="F7" s="3">
        <v>2.0898457940349701E-11</v>
      </c>
    </row>
    <row r="8" spans="1:18" x14ac:dyDescent="0.25">
      <c r="A8" s="1">
        <v>80</v>
      </c>
      <c r="B8" s="2">
        <v>1.467854676511E-3</v>
      </c>
      <c r="C8" s="2">
        <v>8.7777912422420008E-3</v>
      </c>
      <c r="D8" s="2">
        <v>0.571587243679894</v>
      </c>
      <c r="E8" s="2">
        <v>102.706996928032</v>
      </c>
      <c r="F8" s="3">
        <v>5.3616727985099397E-11</v>
      </c>
    </row>
    <row r="9" spans="1:18" x14ac:dyDescent="0.25">
      <c r="A9" s="1">
        <v>90</v>
      </c>
      <c r="B9" s="2">
        <v>2.6398283607659999E-3</v>
      </c>
      <c r="C9" s="2">
        <v>2.2477123249967E-2</v>
      </c>
      <c r="D9" s="2">
        <v>0.72407997655510103</v>
      </c>
      <c r="E9" s="2">
        <v>97.364375299179699</v>
      </c>
      <c r="F9" s="3">
        <v>1.8346890547280599E-10</v>
      </c>
    </row>
    <row r="10" spans="1:18" x14ac:dyDescent="0.25">
      <c r="A10" s="1">
        <v>100</v>
      </c>
      <c r="B10" s="2">
        <v>3.343571552146E-3</v>
      </c>
      <c r="C10" s="2">
        <v>2.7247418683412999E-2</v>
      </c>
      <c r="D10" s="2">
        <v>0.69336829840471104</v>
      </c>
      <c r="E10" s="2">
        <v>94.999530569726502</v>
      </c>
      <c r="F10" s="3">
        <v>3.1626194902306501E-10</v>
      </c>
      <c r="I10" s="28" t="s">
        <v>5</v>
      </c>
      <c r="J10" s="28"/>
      <c r="K10" s="28"/>
      <c r="L10" s="28"/>
      <c r="M10" s="28"/>
      <c r="N10" s="28"/>
      <c r="O10" s="28"/>
      <c r="P10" s="28"/>
      <c r="Q10" s="28"/>
      <c r="R10" s="28"/>
    </row>
    <row r="11" spans="1:18" x14ac:dyDescent="0.25">
      <c r="A11" s="1">
        <v>110</v>
      </c>
      <c r="B11" s="2">
        <v>1.6548039544260001E-3</v>
      </c>
      <c r="C11" s="2">
        <v>1.2069618702033E-2</v>
      </c>
      <c r="D11" s="2">
        <v>0.52849622951095498</v>
      </c>
      <c r="E11" s="2">
        <v>101.62235998940299</v>
      </c>
      <c r="F11" s="3">
        <v>6.8827817908199796E-11</v>
      </c>
      <c r="I11" s="1" t="s">
        <v>7</v>
      </c>
      <c r="J11" s="2" t="s">
        <v>0</v>
      </c>
      <c r="K11" s="2" t="s">
        <v>1</v>
      </c>
      <c r="L11" s="2" t="s">
        <v>2</v>
      </c>
      <c r="M11" s="2" t="s">
        <v>3</v>
      </c>
      <c r="N11" s="2" t="s">
        <v>4</v>
      </c>
      <c r="O11" s="2" t="s">
        <v>13</v>
      </c>
      <c r="P11" s="2" t="s">
        <v>14</v>
      </c>
      <c r="Q11" s="2" t="s">
        <v>15</v>
      </c>
      <c r="R11" s="2" t="s">
        <v>16</v>
      </c>
    </row>
    <row r="12" spans="1:18" x14ac:dyDescent="0.25">
      <c r="A12" s="1">
        <v>120</v>
      </c>
      <c r="B12" s="2">
        <v>3.3138123144520002E-3</v>
      </c>
      <c r="C12" s="2">
        <v>1.6455174127591E-2</v>
      </c>
      <c r="D12" s="2">
        <v>0.90103709243353403</v>
      </c>
      <c r="E12" s="2">
        <v>100.86247851490199</v>
      </c>
      <c r="F12" s="3">
        <v>8.1988350397123696E-11</v>
      </c>
      <c r="I12" s="7">
        <v>50</v>
      </c>
      <c r="J12" s="8">
        <v>5.4506219714198299E-4</v>
      </c>
      <c r="K12" s="8">
        <v>3.9929969374524197E-5</v>
      </c>
      <c r="L12" s="4">
        <v>0.19892625336328601</v>
      </c>
      <c r="M12" s="6">
        <v>123.293915972137</v>
      </c>
      <c r="N12" s="5">
        <v>4.6839085024983598E-13</v>
      </c>
      <c r="O12" s="12">
        <v>0.99995315695477704</v>
      </c>
      <c r="P12" s="12">
        <v>2.19963652605353</v>
      </c>
      <c r="Q12" s="12">
        <v>0.99995313454865598</v>
      </c>
      <c r="R12" s="12">
        <v>0.99990631610382497</v>
      </c>
    </row>
    <row r="13" spans="1:18" x14ac:dyDescent="0.25">
      <c r="A13" s="1">
        <v>130</v>
      </c>
      <c r="B13" s="2">
        <v>4.3385529693340001E-3</v>
      </c>
      <c r="C13" s="2">
        <v>1.6409054528945002E-2</v>
      </c>
      <c r="D13" s="2">
        <v>1.2240097055614501</v>
      </c>
      <c r="E13" s="4">
        <v>101.291214645837</v>
      </c>
      <c r="F13" s="3">
        <v>7.42811357474646E-11</v>
      </c>
      <c r="I13" s="7">
        <v>100</v>
      </c>
      <c r="J13" s="8">
        <v>5.2330999037515397E-4</v>
      </c>
      <c r="K13" s="9">
        <v>7.5353457654977495E-5</v>
      </c>
      <c r="L13" s="4">
        <v>0.59056798758698104</v>
      </c>
      <c r="M13" s="6">
        <v>113.643889950936</v>
      </c>
      <c r="N13" s="5">
        <v>4.3212660430445096E-12</v>
      </c>
      <c r="O13" s="12">
        <v>0.999570559470916</v>
      </c>
      <c r="P13" s="12">
        <v>2.3085570676058098</v>
      </c>
      <c r="Q13" s="12">
        <v>0.999570559470916</v>
      </c>
      <c r="R13" s="12">
        <v>0.99914130336099904</v>
      </c>
    </row>
    <row r="14" spans="1:18" x14ac:dyDescent="0.25">
      <c r="A14" s="1">
        <v>140</v>
      </c>
      <c r="B14" s="2">
        <v>7.4735688892180003E-3</v>
      </c>
      <c r="C14" s="2">
        <v>3.4936126395362997E-2</v>
      </c>
      <c r="D14" s="2">
        <v>1.35621959942295</v>
      </c>
      <c r="E14" s="4">
        <v>96.668309946238196</v>
      </c>
      <c r="F14" s="5">
        <v>2.1536196511697201E-10</v>
      </c>
      <c r="I14" s="7">
        <v>150</v>
      </c>
      <c r="J14" s="8">
        <v>1.669132404233E-3</v>
      </c>
      <c r="K14" s="9">
        <v>1.9382586002717299E-4</v>
      </c>
      <c r="L14" s="4">
        <v>1.0191430878015399</v>
      </c>
      <c r="M14" s="6">
        <v>106.14947517028099</v>
      </c>
      <c r="N14" s="5">
        <v>2.4269033601597801E-11</v>
      </c>
      <c r="O14" s="12">
        <v>0.99778485853292398</v>
      </c>
      <c r="P14" s="12">
        <v>2.2787871470397101</v>
      </c>
      <c r="Q14" s="12">
        <v>0.99778317829127405</v>
      </c>
      <c r="R14" s="12">
        <v>0.99557462391756801</v>
      </c>
    </row>
    <row r="15" spans="1:18" x14ac:dyDescent="0.25">
      <c r="A15" s="1">
        <v>150</v>
      </c>
      <c r="B15" s="2">
        <v>3.2879626439129999E-3</v>
      </c>
      <c r="C15" s="2">
        <v>1.5657485076626999E-2</v>
      </c>
      <c r="D15" s="2">
        <v>1.43253036646384</v>
      </c>
      <c r="E15" s="4">
        <v>98.957036833479506</v>
      </c>
      <c r="F15" s="5">
        <v>1.2714413064952301E-10</v>
      </c>
    </row>
    <row r="16" spans="1:18" x14ac:dyDescent="0.25">
      <c r="A16" s="1">
        <v>160</v>
      </c>
      <c r="B16" s="2">
        <v>3.849454148481E-3</v>
      </c>
      <c r="C16" s="2">
        <v>1.3336953703170999E-2</v>
      </c>
      <c r="D16" s="2">
        <v>1.5505637507540999</v>
      </c>
      <c r="E16" s="4">
        <v>99.157057627501999</v>
      </c>
      <c r="F16" s="5">
        <v>1.21421120760641E-10</v>
      </c>
    </row>
    <row r="17" spans="1:18" x14ac:dyDescent="0.25">
      <c r="A17" s="1">
        <v>170</v>
      </c>
      <c r="B17" s="2">
        <v>1.7530062115090001E-3</v>
      </c>
      <c r="C17" s="2">
        <v>8.9345412379810002E-3</v>
      </c>
      <c r="D17" s="2">
        <v>1.1811142259145999</v>
      </c>
      <c r="E17" s="4">
        <v>99.192161914606601</v>
      </c>
      <c r="F17" s="5">
        <v>1.2044362236846901E-10</v>
      </c>
      <c r="I17" s="28" t="s">
        <v>6</v>
      </c>
      <c r="J17" s="28"/>
      <c r="K17" s="28"/>
      <c r="L17" s="28"/>
      <c r="M17" s="28"/>
      <c r="N17" s="28"/>
      <c r="O17" s="28"/>
      <c r="P17" s="28"/>
      <c r="Q17" s="28"/>
      <c r="R17" s="28"/>
    </row>
    <row r="18" spans="1:18" x14ac:dyDescent="0.25">
      <c r="A18" s="1">
        <v>180</v>
      </c>
      <c r="B18" s="2">
        <v>3.7204460041220001E-3</v>
      </c>
      <c r="C18" s="2">
        <v>1.8917369357425998E-2</v>
      </c>
      <c r="D18" s="2">
        <v>1.64763236735604</v>
      </c>
      <c r="E18" s="4">
        <v>93.571871187211997</v>
      </c>
      <c r="F18" s="5">
        <v>4.3935227674542501E-10</v>
      </c>
      <c r="I18" s="1" t="s">
        <v>7</v>
      </c>
      <c r="J18" s="2" t="s">
        <v>0</v>
      </c>
      <c r="K18" s="2" t="s">
        <v>1</v>
      </c>
      <c r="L18" s="2" t="s">
        <v>2</v>
      </c>
      <c r="M18" s="2" t="s">
        <v>3</v>
      </c>
      <c r="N18" s="2" t="s">
        <v>4</v>
      </c>
      <c r="O18" s="2" t="s">
        <v>13</v>
      </c>
      <c r="P18" s="2" t="s">
        <v>14</v>
      </c>
      <c r="Q18" s="2" t="s">
        <v>15</v>
      </c>
      <c r="R18" s="2" t="s">
        <v>16</v>
      </c>
    </row>
    <row r="19" spans="1:18" x14ac:dyDescent="0.25">
      <c r="I19" s="1">
        <v>30</v>
      </c>
      <c r="J19" s="35">
        <v>2.2230410379189998E-3</v>
      </c>
      <c r="K19" s="5">
        <v>5.5164008339192298E-4</v>
      </c>
      <c r="L19" s="36">
        <v>0.53083311119229604</v>
      </c>
      <c r="M19" s="36">
        <v>98.677112216828704</v>
      </c>
      <c r="N19" s="5">
        <v>1.35609082711518E-10</v>
      </c>
      <c r="O19" s="36">
        <v>0.998247327241925</v>
      </c>
      <c r="P19" s="36">
        <v>2.9439807602738401</v>
      </c>
      <c r="Q19" s="36">
        <v>0.99817362738640503</v>
      </c>
      <c r="R19" s="36">
        <v>0.99649772634564704</v>
      </c>
    </row>
    <row r="20" spans="1:18" x14ac:dyDescent="0.25">
      <c r="I20" s="1">
        <v>40</v>
      </c>
      <c r="J20" s="35">
        <v>2.3934016526189999E-3</v>
      </c>
      <c r="K20" s="5">
        <v>7.6288284840472299E-4</v>
      </c>
      <c r="L20" s="36">
        <v>0.16420667110863599</v>
      </c>
      <c r="M20" s="36">
        <v>95.4428847780447</v>
      </c>
      <c r="N20" s="5">
        <v>2.85569303429884E-10</v>
      </c>
      <c r="O20" s="36">
        <v>0.99955122912239003</v>
      </c>
      <c r="P20" s="36">
        <v>2.0729955890507901</v>
      </c>
      <c r="Q20" s="36">
        <v>0.99955121854996298</v>
      </c>
      <c r="R20" s="36">
        <v>0.99910265964008105</v>
      </c>
    </row>
    <row r="21" spans="1:18" x14ac:dyDescent="0.25">
      <c r="I21" s="1">
        <v>50</v>
      </c>
      <c r="J21" s="35">
        <v>2.7922650128649998E-3</v>
      </c>
      <c r="K21" s="5">
        <v>8.6314126956362196E-4</v>
      </c>
      <c r="L21" s="36">
        <v>0.47671353172637898</v>
      </c>
      <c r="M21" s="36">
        <v>93.718658247817402</v>
      </c>
      <c r="N21" s="5">
        <v>4.24750770367105E-10</v>
      </c>
      <c r="O21" s="36">
        <v>0.99841792137152297</v>
      </c>
      <c r="P21" s="36">
        <v>2.26873420977704</v>
      </c>
      <c r="Q21" s="36">
        <v>0.99841414544624896</v>
      </c>
      <c r="R21" s="36">
        <v>0.99683834571583196</v>
      </c>
    </row>
    <row r="22" spans="1:18" x14ac:dyDescent="0.25">
      <c r="I22" s="1">
        <v>60</v>
      </c>
      <c r="J22" s="35">
        <v>3.2769228298750001E-3</v>
      </c>
      <c r="K22" s="5">
        <v>8.9977800723717598E-4</v>
      </c>
      <c r="L22" s="36">
        <v>0.66431506341790403</v>
      </c>
      <c r="M22" s="36">
        <v>93.094763257709801</v>
      </c>
      <c r="N22" s="5">
        <v>4.9036975306341796E-10</v>
      </c>
      <c r="O22" s="36">
        <v>0.99733459494892795</v>
      </c>
      <c r="P22" s="36">
        <v>2.2618930482348398</v>
      </c>
      <c r="Q22" s="36">
        <v>0.99733191772555696</v>
      </c>
      <c r="R22" s="36">
        <v>0.99467629428194304</v>
      </c>
    </row>
    <row r="23" spans="1:18" x14ac:dyDescent="0.25">
      <c r="I23" s="1">
        <v>70</v>
      </c>
      <c r="J23" s="35">
        <v>1.941102573981E-3</v>
      </c>
      <c r="K23" s="5">
        <v>2.09960373559392E-4</v>
      </c>
      <c r="L23" s="36">
        <v>0.652190727334792</v>
      </c>
      <c r="M23" s="36">
        <v>107.172642976909</v>
      </c>
      <c r="N23" s="5">
        <v>1.9175014556415601E-11</v>
      </c>
      <c r="O23" s="36">
        <v>0.99946050669499897</v>
      </c>
      <c r="P23" s="36">
        <v>2.1669711898836299</v>
      </c>
      <c r="Q23" s="36">
        <v>0.999460431043519</v>
      </c>
      <c r="R23" s="36">
        <v>0.99892130444302396</v>
      </c>
    </row>
    <row r="24" spans="1:18" x14ac:dyDescent="0.25">
      <c r="I24" s="1">
        <v>80</v>
      </c>
      <c r="J24" s="35">
        <v>8.1374926136552005E-4</v>
      </c>
      <c r="K24" s="5">
        <v>1.7595247879310401E-4</v>
      </c>
      <c r="L24" s="36">
        <v>0.49797889654406802</v>
      </c>
      <c r="M24" s="36">
        <v>105.86577126299601</v>
      </c>
      <c r="N24" s="5">
        <v>2.5907342923378801E-11</v>
      </c>
      <c r="O24" s="36">
        <v>0.99942501277992202</v>
      </c>
      <c r="P24" s="36">
        <v>2.24345880285972</v>
      </c>
      <c r="Q24" s="36">
        <v>0.99942371715751899</v>
      </c>
      <c r="R24" s="36">
        <v>0.99885035617014695</v>
      </c>
    </row>
    <row r="25" spans="1:18" x14ac:dyDescent="0.25">
      <c r="A25" s="28" t="s">
        <v>6</v>
      </c>
      <c r="B25" s="28"/>
      <c r="C25" s="28"/>
      <c r="D25" s="28"/>
      <c r="E25" s="28"/>
      <c r="F25" s="28"/>
      <c r="I25" s="1">
        <v>90</v>
      </c>
      <c r="J25" s="35">
        <v>2.2694378326069999E-3</v>
      </c>
      <c r="K25" s="5">
        <v>3.8977718767768801E-4</v>
      </c>
      <c r="L25" s="36">
        <v>0.74454489762473897</v>
      </c>
      <c r="M25" s="36">
        <v>100.660949973927</v>
      </c>
      <c r="N25" s="5">
        <v>8.5882564179721698E-11</v>
      </c>
      <c r="O25" s="36">
        <v>0.99838837540093595</v>
      </c>
      <c r="P25" s="36">
        <v>2.1749242623423299</v>
      </c>
      <c r="Q25" s="36">
        <v>0.99838802527091597</v>
      </c>
      <c r="R25" s="36">
        <v>0.996779348135719</v>
      </c>
    </row>
    <row r="26" spans="1:18" x14ac:dyDescent="0.25">
      <c r="A26" s="1" t="s">
        <v>7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I26" s="1">
        <v>100</v>
      </c>
      <c r="J26" s="35">
        <v>3.3787738090080002E-3</v>
      </c>
      <c r="K26" s="5">
        <v>8.3533048365280901E-4</v>
      </c>
      <c r="L26" s="36">
        <v>0.70000839049632602</v>
      </c>
      <c r="M26" s="36">
        <v>95.051720623292994</v>
      </c>
      <c r="N26" s="5">
        <v>3.12484109681879E-10</v>
      </c>
      <c r="O26" s="36">
        <v>0.99655100643326</v>
      </c>
      <c r="P26" s="36">
        <v>2.37583950541651</v>
      </c>
      <c r="Q26" s="36">
        <v>0.99652848233256497</v>
      </c>
      <c r="R26" s="36">
        <v>0.99311390842314395</v>
      </c>
    </row>
    <row r="27" spans="1:18" x14ac:dyDescent="0.25">
      <c r="A27" s="1">
        <v>30</v>
      </c>
      <c r="B27" s="2">
        <v>1.2649186117698E-2</v>
      </c>
      <c r="C27" s="2">
        <v>7.6937720628175998E-2</v>
      </c>
      <c r="D27" s="2">
        <v>0.93522106083193002</v>
      </c>
      <c r="E27" s="2">
        <v>95.853960663335002</v>
      </c>
      <c r="F27" s="3">
        <v>2.59778935986454E-10</v>
      </c>
      <c r="I27" s="1">
        <v>110</v>
      </c>
      <c r="J27" s="35">
        <v>1.6472878242230001E-3</v>
      </c>
      <c r="K27" s="5">
        <v>3.4069033774865299E-4</v>
      </c>
      <c r="L27" s="36">
        <v>0.53866243646173095</v>
      </c>
      <c r="M27" s="36">
        <v>101.605896481207</v>
      </c>
      <c r="N27" s="5">
        <v>6.9089229901959102E-11</v>
      </c>
      <c r="O27" s="36">
        <v>0.99914557829314399</v>
      </c>
      <c r="P27" s="36">
        <v>2.2434245855567498</v>
      </c>
      <c r="Q27" s="36">
        <v>0.99914271821797895</v>
      </c>
      <c r="R27" s="36">
        <v>0.99829188662274204</v>
      </c>
    </row>
    <row r="28" spans="1:18" x14ac:dyDescent="0.25">
      <c r="A28" s="1">
        <v>40</v>
      </c>
      <c r="B28" s="2">
        <v>2.2042643026466999E-2</v>
      </c>
      <c r="C28" s="2">
        <v>0.12670766942560399</v>
      </c>
      <c r="D28" s="2">
        <v>0.85138870917908405</v>
      </c>
      <c r="E28" s="2">
        <v>93.808758459133003</v>
      </c>
      <c r="F28" s="3">
        <v>4.16029526081765E-10</v>
      </c>
      <c r="I28" s="1">
        <v>120</v>
      </c>
      <c r="J28" s="35">
        <v>1.3012274969789999E-3</v>
      </c>
      <c r="K28" s="5">
        <v>2.2921528740732801E-4</v>
      </c>
      <c r="L28" s="36">
        <v>0.82241729458107604</v>
      </c>
      <c r="M28" s="36">
        <v>103.725841477152</v>
      </c>
      <c r="N28" s="5">
        <v>4.2404881340778098E-11</v>
      </c>
      <c r="O28" s="36">
        <v>0.99829358537836099</v>
      </c>
      <c r="P28" s="36">
        <v>2.36764931806391</v>
      </c>
      <c r="Q28" s="36">
        <v>0.99828028000422997</v>
      </c>
      <c r="R28" s="36">
        <v>0.99659008260758297</v>
      </c>
    </row>
    <row r="29" spans="1:18" x14ac:dyDescent="0.25">
      <c r="A29" s="1">
        <v>50</v>
      </c>
      <c r="B29" s="2">
        <v>1.3295326507042999E-2</v>
      </c>
      <c r="C29" s="2">
        <v>7.1842005397234995E-2</v>
      </c>
      <c r="D29" s="2">
        <v>0.69530567360433604</v>
      </c>
      <c r="E29" s="2">
        <v>96.661058846725695</v>
      </c>
      <c r="F29" s="3">
        <v>2.1572183969182601E-10</v>
      </c>
      <c r="I29" s="1">
        <v>130</v>
      </c>
      <c r="J29" s="35">
        <v>3.799744379712E-3</v>
      </c>
      <c r="K29" s="5">
        <v>3.6399529221109998E-4</v>
      </c>
      <c r="L29" s="36">
        <v>1.21687733363784</v>
      </c>
      <c r="M29" s="36">
        <v>102.00234519063601</v>
      </c>
      <c r="N29" s="5">
        <v>6.3061671942810098E-11</v>
      </c>
      <c r="O29" s="36">
        <v>0.99472434062890502</v>
      </c>
      <c r="P29" s="36">
        <v>2.55684573303762</v>
      </c>
      <c r="Q29" s="36">
        <v>0.99471840287078805</v>
      </c>
      <c r="R29" s="36">
        <v>0.98947651383960999</v>
      </c>
    </row>
    <row r="30" spans="1:18" x14ac:dyDescent="0.25">
      <c r="A30" s="1">
        <v>60</v>
      </c>
      <c r="B30" s="2">
        <v>1.4898438750058E-2</v>
      </c>
      <c r="C30" s="2">
        <v>8.0496759271157001E-2</v>
      </c>
      <c r="D30" s="2">
        <v>0.85652959202349099</v>
      </c>
      <c r="E30" s="2">
        <v>92.106676376302701</v>
      </c>
      <c r="F30" s="3">
        <v>6.15647843233767E-10</v>
      </c>
      <c r="I30" s="1">
        <v>140</v>
      </c>
      <c r="J30" s="35">
        <v>8.5908209442679996E-3</v>
      </c>
      <c r="K30" s="5">
        <v>9.0158965073503005E-4</v>
      </c>
      <c r="L30" s="36">
        <v>1.4373460234598301</v>
      </c>
      <c r="M30" s="36">
        <v>95.208631107726703</v>
      </c>
      <c r="N30" s="5">
        <v>3.0139558706433602E-10</v>
      </c>
      <c r="O30" s="36">
        <v>0.97857102871311197</v>
      </c>
      <c r="P30" s="36">
        <v>3.0438649580063699</v>
      </c>
      <c r="Q30" s="36">
        <v>0.97852059484780696</v>
      </c>
      <c r="R30" s="36">
        <v>0.957601258236637</v>
      </c>
    </row>
    <row r="31" spans="1:18" x14ac:dyDescent="0.25">
      <c r="A31" s="1">
        <v>70</v>
      </c>
      <c r="B31" s="2">
        <v>6.6963082169929997E-3</v>
      </c>
      <c r="C31" s="2">
        <v>2.8731312309054E-2</v>
      </c>
      <c r="D31" s="2">
        <v>0.76439694177464601</v>
      </c>
      <c r="E31" s="2">
        <v>102.39430432186001</v>
      </c>
      <c r="F31" s="3">
        <v>5.7619510944895702E-11</v>
      </c>
      <c r="I31" s="1">
        <v>150</v>
      </c>
      <c r="J31" s="35">
        <v>4.6129162364900002E-3</v>
      </c>
      <c r="K31" s="5">
        <v>5.6030663078261505E-4</v>
      </c>
      <c r="L31" s="36">
        <v>1.50404918938121</v>
      </c>
      <c r="M31" s="36">
        <v>98.067764523294898</v>
      </c>
      <c r="N31" s="5">
        <v>1.5603554696767601E-10</v>
      </c>
      <c r="O31" s="36">
        <v>0.97116276904328402</v>
      </c>
      <c r="P31" s="36">
        <v>4.0802827287523398</v>
      </c>
      <c r="Q31" s="36">
        <v>0.97113907085514295</v>
      </c>
      <c r="R31" s="36">
        <v>0.94315712397581697</v>
      </c>
    </row>
    <row r="32" spans="1:18" x14ac:dyDescent="0.25">
      <c r="A32" s="1">
        <v>80</v>
      </c>
      <c r="B32" s="2">
        <v>5.4181510466179998E-3</v>
      </c>
      <c r="C32" s="2">
        <v>3.2875648624216998E-2</v>
      </c>
      <c r="D32" s="2">
        <v>0.64780005059644996</v>
      </c>
      <c r="E32" s="2">
        <v>99.626546634860006</v>
      </c>
      <c r="F32" s="3">
        <v>1.0897963186434E-10</v>
      </c>
      <c r="I32" s="1">
        <v>160</v>
      </c>
      <c r="J32" s="35">
        <v>5.1818531192379998E-3</v>
      </c>
      <c r="K32" s="5">
        <v>4.6615529941732698E-4</v>
      </c>
      <c r="L32" s="36">
        <v>1.58401681686721</v>
      </c>
      <c r="M32" s="36">
        <v>99.421492610068299</v>
      </c>
      <c r="N32" s="5">
        <v>1.14248561080367E-10</v>
      </c>
      <c r="O32" s="36">
        <v>0.978312758969622</v>
      </c>
      <c r="P32" s="36">
        <v>3.2569929454620499</v>
      </c>
      <c r="Q32" s="36">
        <v>0.978312754597774</v>
      </c>
      <c r="R32" s="36">
        <v>0.95709585436275402</v>
      </c>
    </row>
    <row r="33" spans="1:25" x14ac:dyDescent="0.25">
      <c r="A33" s="1">
        <v>90</v>
      </c>
      <c r="B33" s="2">
        <v>1.0365887397001E-2</v>
      </c>
      <c r="C33" s="2">
        <v>4.3747478306860002E-2</v>
      </c>
      <c r="D33" s="2">
        <v>0.88647684422871997</v>
      </c>
      <c r="E33" s="2">
        <v>97.054081447016898</v>
      </c>
      <c r="F33" s="3">
        <v>1.9705699478325001E-10</v>
      </c>
      <c r="I33" s="1">
        <v>170</v>
      </c>
      <c r="J33" s="35">
        <v>2.6404511225970001E-3</v>
      </c>
      <c r="K33" s="5">
        <v>4.2515124482838399E-4</v>
      </c>
      <c r="L33" s="36">
        <v>1.31755919410471</v>
      </c>
      <c r="M33" s="36">
        <v>98.122111020877199</v>
      </c>
      <c r="N33" s="5">
        <v>1.5409512444938101E-10</v>
      </c>
      <c r="O33" s="36">
        <v>0.98715058197623795</v>
      </c>
      <c r="P33" s="36">
        <v>2.78151000073496</v>
      </c>
      <c r="Q33" s="36">
        <v>0.98715057377433302</v>
      </c>
      <c r="R33" s="36">
        <v>0.97446627149602505</v>
      </c>
    </row>
    <row r="34" spans="1:25" x14ac:dyDescent="0.25">
      <c r="A34" s="1">
        <v>100</v>
      </c>
      <c r="B34" s="2">
        <v>1.1018723619045E-2</v>
      </c>
      <c r="C34" s="2">
        <v>4.8774511601486999E-2</v>
      </c>
      <c r="D34" s="2">
        <v>0.88386416926685696</v>
      </c>
      <c r="E34" s="2">
        <v>99.307887942894496</v>
      </c>
      <c r="F34" s="3">
        <v>1.1727655652057899E-10</v>
      </c>
      <c r="I34" s="1">
        <v>180</v>
      </c>
      <c r="J34" s="35">
        <v>8.0536816802110004E-3</v>
      </c>
      <c r="K34" s="5">
        <v>9.0065824769193698E-4</v>
      </c>
      <c r="L34" s="36">
        <v>1.84537295347126</v>
      </c>
      <c r="M34" s="36">
        <v>93.161892209597596</v>
      </c>
      <c r="N34" s="5">
        <v>4.8284838043780402E-10</v>
      </c>
      <c r="O34" s="36">
        <v>0.91001264070843102</v>
      </c>
      <c r="P34" s="36">
        <v>4.5235146394873</v>
      </c>
      <c r="Q34" s="36">
        <v>0.90998998547262699</v>
      </c>
      <c r="R34" s="36">
        <v>0.82812300624913304</v>
      </c>
    </row>
    <row r="35" spans="1:25" x14ac:dyDescent="0.25">
      <c r="A35" s="1">
        <v>110</v>
      </c>
      <c r="B35" s="2">
        <v>1.0406579300916E-2</v>
      </c>
      <c r="C35" s="2">
        <v>3.1370574715153997E-2</v>
      </c>
      <c r="D35" s="2">
        <v>0.95394099455372805</v>
      </c>
      <c r="E35" s="2">
        <v>101.341296041479</v>
      </c>
      <c r="F35" s="3">
        <v>7.3429470386880195E-11</v>
      </c>
    </row>
    <row r="36" spans="1:25" x14ac:dyDescent="0.25">
      <c r="A36" s="1">
        <v>120</v>
      </c>
      <c r="B36" s="2">
        <v>5.881777097542E-3</v>
      </c>
      <c r="C36" s="2">
        <v>2.3829727623765999E-2</v>
      </c>
      <c r="D36" s="2">
        <v>0.957998268162084</v>
      </c>
      <c r="E36" s="2">
        <v>105.769514962473</v>
      </c>
      <c r="F36" s="3">
        <v>2.6487959502620801E-11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 x14ac:dyDescent="0.25">
      <c r="A37" s="1">
        <v>130</v>
      </c>
      <c r="B37" s="2">
        <v>5.9937309053950004E-3</v>
      </c>
      <c r="C37" s="2">
        <v>2.5750422197839001E-2</v>
      </c>
      <c r="D37" s="2">
        <v>1.08323763897999</v>
      </c>
      <c r="E37" s="4">
        <v>103.700864429798</v>
      </c>
      <c r="F37" s="3">
        <v>4.2649461987535101E-11</v>
      </c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5" x14ac:dyDescent="0.25">
      <c r="A38" s="1">
        <v>140</v>
      </c>
      <c r="B38" s="2">
        <v>1.0656454201703001E-2</v>
      </c>
      <c r="C38" s="2">
        <v>4.2721497114036999E-2</v>
      </c>
      <c r="D38" s="2">
        <v>1.26723893371404</v>
      </c>
      <c r="E38" s="4">
        <v>100.775954581775</v>
      </c>
      <c r="F38" s="5">
        <v>8.36381738362254E-11</v>
      </c>
    </row>
    <row r="39" spans="1:25" x14ac:dyDescent="0.25">
      <c r="A39" s="1">
        <v>150</v>
      </c>
      <c r="B39" s="2">
        <v>7.7630274254620003E-3</v>
      </c>
      <c r="C39" s="2">
        <v>3.1802528793645E-2</v>
      </c>
      <c r="D39" s="2">
        <v>1.2472077588125401</v>
      </c>
      <c r="E39" s="4">
        <v>103.09124461482</v>
      </c>
      <c r="F39" s="5">
        <v>4.9076721038267101E-11</v>
      </c>
    </row>
    <row r="40" spans="1:25" x14ac:dyDescent="0.25">
      <c r="A40" s="1">
        <v>160</v>
      </c>
      <c r="B40" s="2">
        <v>7.8325167515399998E-3</v>
      </c>
      <c r="C40" s="2">
        <v>3.0306628860434E-2</v>
      </c>
      <c r="D40" s="2">
        <v>1.4574878427076801</v>
      </c>
      <c r="E40" s="4">
        <v>101.716394785883</v>
      </c>
      <c r="F40" s="5">
        <v>6.7353554716683799E-11</v>
      </c>
    </row>
    <row r="41" spans="1:25" x14ac:dyDescent="0.25">
      <c r="A41" s="1">
        <v>170</v>
      </c>
      <c r="B41" s="2">
        <v>1.1178742774006E-2</v>
      </c>
      <c r="C41" s="2">
        <v>4.6612645752155998E-2</v>
      </c>
      <c r="D41" s="2">
        <v>1.44399890164843</v>
      </c>
      <c r="E41" s="4">
        <v>99.933193492653302</v>
      </c>
      <c r="F41" s="5">
        <v>1.0155016905599299E-10</v>
      </c>
    </row>
    <row r="42" spans="1:25" x14ac:dyDescent="0.25">
      <c r="A42" s="1">
        <v>180</v>
      </c>
      <c r="B42" s="2">
        <v>1.1068658552577999E-2</v>
      </c>
      <c r="C42" s="2">
        <v>3.9929700861257002E-2</v>
      </c>
      <c r="D42" s="2">
        <v>1.7037969703139999</v>
      </c>
      <c r="E42" s="4">
        <v>100.648596023233</v>
      </c>
      <c r="F42" s="5">
        <v>8.6127213717161705E-11</v>
      </c>
    </row>
  </sheetData>
  <mergeCells count="5">
    <mergeCell ref="I1:N1"/>
    <mergeCell ref="A1:F1"/>
    <mergeCell ref="A25:F25"/>
    <mergeCell ref="I10:R10"/>
    <mergeCell ref="I17:R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A21A-335C-40C1-A8F3-378B28F84C46}">
  <dimension ref="A1:AG54"/>
  <sheetViews>
    <sheetView topLeftCell="A25" workbookViewId="0">
      <selection activeCell="W57" sqref="W57"/>
    </sheetView>
  </sheetViews>
  <sheetFormatPr defaultRowHeight="13.8" x14ac:dyDescent="0.25"/>
  <cols>
    <col min="15" max="15" width="9.5546875" bestFit="1" customWidth="1"/>
    <col min="18" max="19" width="11.6640625" bestFit="1" customWidth="1"/>
    <col min="20" max="20" width="9.5546875" bestFit="1" customWidth="1"/>
  </cols>
  <sheetData>
    <row r="1" spans="1:31" x14ac:dyDescent="0.25">
      <c r="A1" s="30" t="s">
        <v>17</v>
      </c>
      <c r="B1" s="30"/>
      <c r="C1" s="30"/>
      <c r="D1" s="30"/>
      <c r="E1" s="30"/>
      <c r="F1" s="30"/>
      <c r="G1" s="30"/>
      <c r="H1" s="30"/>
      <c r="I1" s="30"/>
      <c r="J1" s="30"/>
      <c r="K1" s="2"/>
      <c r="L1" s="13"/>
      <c r="M1" s="14"/>
      <c r="N1" s="14"/>
      <c r="O1" s="13"/>
      <c r="P1" s="15"/>
      <c r="Q1" s="16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x14ac:dyDescent="0.25">
      <c r="A2" s="1" t="s">
        <v>18</v>
      </c>
      <c r="B2" s="18">
        <v>690.92759999999998</v>
      </c>
      <c r="C2" s="17" t="s">
        <v>19</v>
      </c>
      <c r="D2" s="1">
        <v>1480</v>
      </c>
      <c r="E2" s="2"/>
      <c r="F2" s="2"/>
      <c r="G2" s="2"/>
      <c r="H2" s="2"/>
      <c r="I2" s="2"/>
      <c r="J2" s="2"/>
      <c r="K2" s="2"/>
      <c r="L2" s="17"/>
      <c r="M2" s="1"/>
      <c r="N2" s="17"/>
      <c r="O2" s="17"/>
      <c r="P2" s="15"/>
      <c r="Q2" s="1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 spans="1:31" ht="16.2" x14ac:dyDescent="0.25">
      <c r="A3" s="1" t="s">
        <v>20</v>
      </c>
      <c r="B3" s="17">
        <f>1480*B2*0.000001</f>
        <v>1.022572848</v>
      </c>
      <c r="C3" s="17" t="s">
        <v>21</v>
      </c>
      <c r="D3" s="1">
        <v>1000</v>
      </c>
      <c r="E3" s="2"/>
      <c r="F3" s="2"/>
      <c r="G3" s="2"/>
      <c r="H3" s="2"/>
      <c r="I3" s="2"/>
      <c r="J3" s="2"/>
      <c r="K3" s="2"/>
      <c r="L3" s="1"/>
      <c r="M3" s="1"/>
      <c r="N3" s="17"/>
      <c r="O3" s="17"/>
      <c r="P3" s="15"/>
      <c r="Q3" s="16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 x14ac:dyDescent="0.25">
      <c r="A4" s="1" t="s">
        <v>22</v>
      </c>
      <c r="B4" s="1">
        <v>200</v>
      </c>
      <c r="C4" s="1"/>
      <c r="D4" s="1"/>
      <c r="E4" s="2"/>
      <c r="F4" s="2"/>
      <c r="G4" s="2"/>
      <c r="H4" s="2"/>
      <c r="I4" s="2"/>
      <c r="J4" s="2"/>
      <c r="K4" s="2"/>
      <c r="L4" s="1"/>
      <c r="M4" s="17"/>
      <c r="N4" s="17"/>
      <c r="O4" s="17"/>
      <c r="P4" s="15"/>
      <c r="Q4" s="16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</row>
    <row r="5" spans="1:31" x14ac:dyDescent="0.25">
      <c r="A5" s="1" t="s">
        <v>23</v>
      </c>
      <c r="B5" s="1">
        <v>20</v>
      </c>
      <c r="C5" s="1"/>
      <c r="D5" s="1"/>
      <c r="E5" s="2"/>
      <c r="F5" s="2"/>
      <c r="G5" s="2"/>
      <c r="H5" s="2"/>
      <c r="I5" s="2"/>
      <c r="J5" s="2"/>
      <c r="K5" s="2"/>
      <c r="L5" s="1"/>
      <c r="M5" s="1"/>
      <c r="N5" s="17"/>
      <c r="O5" s="17"/>
      <c r="P5" s="15"/>
      <c r="Q5" s="16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x14ac:dyDescent="0.25">
      <c r="A6" s="1"/>
      <c r="B6" s="1"/>
      <c r="C6" s="1"/>
      <c r="D6" s="1"/>
      <c r="E6" s="2"/>
      <c r="F6" s="2"/>
      <c r="G6" s="2"/>
      <c r="H6" s="2"/>
      <c r="I6" s="2"/>
      <c r="J6" s="2"/>
      <c r="K6" s="2"/>
      <c r="L6" s="1"/>
      <c r="M6" s="1"/>
      <c r="N6" s="17"/>
      <c r="O6" s="17"/>
      <c r="P6" s="15"/>
      <c r="Q6" s="16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</row>
    <row r="7" spans="1:31" x14ac:dyDescent="0.25">
      <c r="A7" s="1"/>
      <c r="B7" s="1"/>
      <c r="C7" s="1"/>
      <c r="D7" s="1"/>
      <c r="E7" s="2"/>
      <c r="F7" s="2"/>
      <c r="G7" s="2"/>
      <c r="H7" s="29" t="s">
        <v>24</v>
      </c>
      <c r="I7" s="29"/>
      <c r="J7" s="29"/>
      <c r="K7" s="29"/>
      <c r="L7" s="29"/>
      <c r="M7" s="29"/>
      <c r="N7" s="29" t="s">
        <v>25</v>
      </c>
      <c r="O7" s="29"/>
      <c r="P7" s="29"/>
      <c r="Q7" s="29"/>
      <c r="R7" s="29"/>
      <c r="S7" s="29"/>
      <c r="T7" s="29"/>
      <c r="U7" s="29"/>
      <c r="V7" s="19"/>
      <c r="W7" s="19"/>
      <c r="X7" s="17"/>
      <c r="Y7" s="17"/>
    </row>
    <row r="8" spans="1:31" x14ac:dyDescent="0.25">
      <c r="A8" s="1"/>
      <c r="B8" s="1"/>
      <c r="C8" s="31" t="s">
        <v>26</v>
      </c>
      <c r="D8" s="31"/>
      <c r="E8" s="32" t="s">
        <v>27</v>
      </c>
      <c r="F8" s="32"/>
      <c r="G8" s="32"/>
      <c r="H8" s="29" t="s">
        <v>28</v>
      </c>
      <c r="I8" s="29"/>
      <c r="J8" s="29" t="s">
        <v>29</v>
      </c>
      <c r="K8" s="29"/>
      <c r="L8" s="29" t="s">
        <v>30</v>
      </c>
      <c r="M8" s="29"/>
      <c r="N8" s="29"/>
      <c r="O8" s="29" t="s">
        <v>28</v>
      </c>
      <c r="P8" s="29"/>
      <c r="Q8" s="29" t="s">
        <v>29</v>
      </c>
      <c r="R8" s="29"/>
      <c r="S8" s="29" t="s">
        <v>30</v>
      </c>
      <c r="T8" s="29"/>
      <c r="U8" s="29"/>
      <c r="V8" s="19"/>
      <c r="W8" s="19"/>
      <c r="X8" s="21"/>
      <c r="Y8" s="21"/>
    </row>
    <row r="9" spans="1:31" x14ac:dyDescent="0.25">
      <c r="A9" s="1" t="s">
        <v>31</v>
      </c>
      <c r="B9" s="1" t="s">
        <v>32</v>
      </c>
      <c r="C9" s="1" t="s">
        <v>33</v>
      </c>
      <c r="D9" s="1" t="s">
        <v>34</v>
      </c>
      <c r="E9" s="2" t="s">
        <v>35</v>
      </c>
      <c r="F9" s="1" t="s">
        <v>36</v>
      </c>
      <c r="G9" s="1" t="s">
        <v>34</v>
      </c>
      <c r="H9" s="17" t="s">
        <v>37</v>
      </c>
      <c r="I9" s="17" t="s">
        <v>38</v>
      </c>
      <c r="J9" s="15" t="s">
        <v>37</v>
      </c>
      <c r="K9" s="16" t="s">
        <v>38</v>
      </c>
      <c r="L9" s="17" t="s">
        <v>0</v>
      </c>
      <c r="M9" s="17" t="s">
        <v>39</v>
      </c>
      <c r="N9" s="17" t="s">
        <v>40</v>
      </c>
      <c r="O9" s="17" t="s">
        <v>37</v>
      </c>
      <c r="P9" s="17" t="s">
        <v>38</v>
      </c>
      <c r="Q9" s="17" t="s">
        <v>37</v>
      </c>
      <c r="R9" s="17" t="s">
        <v>38</v>
      </c>
      <c r="S9" s="17" t="s">
        <v>0</v>
      </c>
      <c r="T9" s="17" t="s">
        <v>39</v>
      </c>
      <c r="U9" s="17" t="s">
        <v>40</v>
      </c>
      <c r="X9" s="21"/>
      <c r="Y9" s="21"/>
    </row>
    <row r="10" spans="1:31" x14ac:dyDescent="0.25">
      <c r="A10" s="1">
        <v>10</v>
      </c>
      <c r="B10" s="15">
        <v>-207.6</v>
      </c>
      <c r="C10" s="22">
        <v>21.6</v>
      </c>
      <c r="D10" s="22">
        <v>68.400000000000006</v>
      </c>
      <c r="E10" s="15">
        <v>30.6</v>
      </c>
      <c r="F10" s="18">
        <f t="shared" ref="F10:F27" si="0">E10/1000*2/2</f>
        <v>3.0600000000000002E-2</v>
      </c>
      <c r="G10" s="22">
        <v>78.2</v>
      </c>
      <c r="H10" s="23">
        <v>2.7325775807046902E-6</v>
      </c>
      <c r="I10" s="23">
        <v>8.1636535927902695E-6</v>
      </c>
      <c r="J10" s="24">
        <f>20*LOG($C10/$D$3/$D$2/H10*0.000000001/2)-20</f>
        <v>-191.46820921548905</v>
      </c>
      <c r="K10" s="25">
        <f>20*LOG($C10/$D$3/$D$2/I10*0.000000001/2)-20</f>
        <v>-200.97445055967898</v>
      </c>
      <c r="L10" s="23"/>
      <c r="M10" s="23"/>
      <c r="N10" s="23"/>
      <c r="O10" s="17">
        <v>7.4655742699808403E-6</v>
      </c>
      <c r="P10" s="17">
        <v>1.9001047023114701E-5</v>
      </c>
      <c r="Q10" s="15">
        <f>20*LOG($C10/$D$3/$D$2/O10*0.000000001/2)-20</f>
        <v>-200.19802360466232</v>
      </c>
      <c r="R10" s="15">
        <f>20*LOG($C10/$D$3/$D$2/P10*0.98*0.000000001/2)-20</f>
        <v>-208.48778833898021</v>
      </c>
      <c r="S10" s="23"/>
      <c r="T10" s="23"/>
      <c r="U10" s="23"/>
      <c r="X10" s="21"/>
      <c r="Y10" s="21"/>
    </row>
    <row r="11" spans="1:31" x14ac:dyDescent="0.25">
      <c r="A11" s="1">
        <v>20</v>
      </c>
      <c r="B11" s="15">
        <v>-207.1</v>
      </c>
      <c r="C11" s="22">
        <v>87.6</v>
      </c>
      <c r="D11" s="22">
        <v>151</v>
      </c>
      <c r="E11" s="15">
        <v>70.7</v>
      </c>
      <c r="F11" s="18">
        <f t="shared" si="0"/>
        <v>7.0699999999999999E-2</v>
      </c>
      <c r="G11" s="22">
        <v>151.4</v>
      </c>
      <c r="H11" s="17">
        <v>5.3098462819203499E-5</v>
      </c>
      <c r="I11" s="17">
        <v>5.2899506573189202E-5</v>
      </c>
      <c r="J11" s="24">
        <f t="shared" ref="J11:K23" si="1">20*LOG($C11/$D$3/$D$2/H11*0.000000001/2)-20</f>
        <v>-205.07739106980407</v>
      </c>
      <c r="K11" s="25">
        <f t="shared" si="1"/>
        <v>-205.04478452016906</v>
      </c>
      <c r="L11" s="17">
        <v>0.92581774032037822</v>
      </c>
      <c r="M11" s="17">
        <v>4.5051502890826003E-2</v>
      </c>
      <c r="N11" s="23">
        <f t="shared" ref="N11:N23" si="2">M11/L11</f>
        <v>4.8661308731496093E-2</v>
      </c>
      <c r="O11" s="17">
        <v>5.9346918089952502E-5</v>
      </c>
      <c r="P11" s="17">
        <v>5.8236011467766403E-5</v>
      </c>
      <c r="Q11" s="15">
        <f t="shared" ref="Q11:Q24" si="3">20*LOG($C11/$D$3/$D$2/O11*0.000000001/2)-20</f>
        <v>-206.04371551349286</v>
      </c>
      <c r="R11" s="15">
        <f t="shared" ref="R11:R27" si="4">20*LOG($C11/$D$3/$D$2/P11*0.98*0.000000001/2)-20</f>
        <v>-206.05506304164072</v>
      </c>
      <c r="S11" s="26">
        <v>1.4875724496812235</v>
      </c>
      <c r="T11" s="17">
        <v>4.2172591947142998E-2</v>
      </c>
      <c r="U11" s="17">
        <f t="shared" ref="U11:U27" si="5">T11/S11</f>
        <v>2.8349941514566428E-2</v>
      </c>
      <c r="X11" s="21"/>
      <c r="Y11" s="21"/>
    </row>
    <row r="12" spans="1:31" x14ac:dyDescent="0.25">
      <c r="A12" s="1">
        <v>30</v>
      </c>
      <c r="B12" s="15">
        <v>-207.7</v>
      </c>
      <c r="C12" s="22">
        <v>177</v>
      </c>
      <c r="D12" s="22">
        <v>275</v>
      </c>
      <c r="E12" s="15">
        <v>176.7</v>
      </c>
      <c r="F12" s="18">
        <f t="shared" si="0"/>
        <v>0.1767</v>
      </c>
      <c r="G12" s="22">
        <v>293.39999999999998</v>
      </c>
      <c r="H12" s="17">
        <v>1.48465489082585E-4</v>
      </c>
      <c r="I12" s="17">
        <v>1.49852046476871E-4</v>
      </c>
      <c r="J12" s="24">
        <f t="shared" si="1"/>
        <v>-207.89887915989098</v>
      </c>
      <c r="K12" s="25">
        <f t="shared" si="1"/>
        <v>-207.97962246053601</v>
      </c>
      <c r="L12" s="17">
        <v>0.62414634704665273</v>
      </c>
      <c r="M12" s="17">
        <v>2.6210873779510001E-2</v>
      </c>
      <c r="N12" s="23">
        <f t="shared" si="2"/>
        <v>4.1994756363687942E-2</v>
      </c>
      <c r="O12" s="17">
        <v>1.4982565027031499E-4</v>
      </c>
      <c r="P12" s="17">
        <v>1.5001201621034699E-4</v>
      </c>
      <c r="Q12" s="15">
        <f t="shared" si="3"/>
        <v>-207.97809231972079</v>
      </c>
      <c r="R12" s="15">
        <f t="shared" si="4"/>
        <v>-208.16436834318412</v>
      </c>
      <c r="S12" s="17">
        <v>0.50765269351012621</v>
      </c>
      <c r="T12" s="17">
        <v>1.5890952135361999E-2</v>
      </c>
      <c r="U12" s="17">
        <f t="shared" si="5"/>
        <v>3.1302802759668645E-2</v>
      </c>
      <c r="V12" s="2">
        <v>0.59298452957453396</v>
      </c>
      <c r="X12" s="21"/>
      <c r="Y12" s="21"/>
    </row>
    <row r="13" spans="1:31" x14ac:dyDescent="0.25">
      <c r="A13" s="1">
        <v>40</v>
      </c>
      <c r="B13" s="15">
        <v>-206.4</v>
      </c>
      <c r="C13" s="22">
        <v>616</v>
      </c>
      <c r="D13" s="22">
        <v>498</v>
      </c>
      <c r="E13" s="15">
        <v>454.3</v>
      </c>
      <c r="F13" s="18">
        <f t="shared" si="0"/>
        <v>0.45430000000000004</v>
      </c>
      <c r="G13" s="22">
        <v>511.9</v>
      </c>
      <c r="H13" s="17">
        <v>3.9384404594480001E-4</v>
      </c>
      <c r="I13" s="17">
        <v>3.9330473920617899E-4</v>
      </c>
      <c r="J13" s="24">
        <f t="shared" si="1"/>
        <v>-205.54070566345416</v>
      </c>
      <c r="K13" s="25">
        <f t="shared" si="1"/>
        <v>-205.5288035691257</v>
      </c>
      <c r="L13" s="17">
        <v>0.2359419003824601</v>
      </c>
      <c r="M13" s="17">
        <v>1.7923153057466001E-2</v>
      </c>
      <c r="N13" s="23">
        <f t="shared" si="2"/>
        <v>7.5964265051746638E-2</v>
      </c>
      <c r="O13" s="17">
        <v>3.9255928371595801E-4</v>
      </c>
      <c r="P13" s="17">
        <v>3.9047649190223699E-4</v>
      </c>
      <c r="Q13" s="15">
        <f t="shared" si="3"/>
        <v>-205.51232502863689</v>
      </c>
      <c r="R13" s="15">
        <f t="shared" si="4"/>
        <v>-205.64159632206068</v>
      </c>
      <c r="S13" s="17">
        <v>0.43618528785755978</v>
      </c>
      <c r="T13" s="17">
        <v>1.0100476237556E-2</v>
      </c>
      <c r="U13" s="17">
        <f t="shared" si="5"/>
        <v>2.3156389082188394E-2</v>
      </c>
      <c r="V13" s="2">
        <v>0.156572326222116</v>
      </c>
      <c r="X13" s="21"/>
      <c r="Y13" s="21"/>
    </row>
    <row r="14" spans="1:31" x14ac:dyDescent="0.25">
      <c r="A14" s="1">
        <v>50</v>
      </c>
      <c r="B14" s="15">
        <v>-205.1</v>
      </c>
      <c r="C14" s="22">
        <v>672</v>
      </c>
      <c r="D14" s="22">
        <v>211</v>
      </c>
      <c r="E14" s="15">
        <v>384.4</v>
      </c>
      <c r="F14" s="18">
        <f t="shared" si="0"/>
        <v>0.38439999999999996</v>
      </c>
      <c r="G14" s="22">
        <v>230.4</v>
      </c>
      <c r="H14" s="17">
        <v>2.54053431398115E-4</v>
      </c>
      <c r="I14" s="17">
        <v>2.5210020224002898E-4</v>
      </c>
      <c r="J14" s="24">
        <f t="shared" si="1"/>
        <v>-200.97695006265917</v>
      </c>
      <c r="K14" s="25">
        <f t="shared" si="1"/>
        <v>-200.9099126416354</v>
      </c>
      <c r="L14" s="17">
        <v>0.68806588440911576</v>
      </c>
      <c r="M14" s="17">
        <v>3.1621903383062998E-2</v>
      </c>
      <c r="N14" s="23">
        <f t="shared" si="2"/>
        <v>4.5957667862313298E-2</v>
      </c>
      <c r="O14" s="17">
        <v>3.7230614917992702E-4</v>
      </c>
      <c r="P14" s="17">
        <v>3.7168073269224801E-4</v>
      </c>
      <c r="Q14" s="15">
        <f t="shared" si="3"/>
        <v>-204.29645294581078</v>
      </c>
      <c r="R14" s="15">
        <f t="shared" si="4"/>
        <v>-204.45732821784043</v>
      </c>
      <c r="S14" s="17">
        <v>0.53273160374606487</v>
      </c>
      <c r="T14" s="17">
        <v>1.7279396335888E-2</v>
      </c>
      <c r="U14" s="17">
        <f t="shared" si="5"/>
        <v>3.2435463213337921E-2</v>
      </c>
      <c r="V14" s="2">
        <v>0.45877046268987098</v>
      </c>
      <c r="X14" s="21"/>
      <c r="Y14" s="21"/>
    </row>
    <row r="15" spans="1:31" x14ac:dyDescent="0.25">
      <c r="A15" s="1">
        <v>60</v>
      </c>
      <c r="B15" s="15">
        <v>-204.4</v>
      </c>
      <c r="C15" s="22">
        <v>424</v>
      </c>
      <c r="D15" s="22">
        <v>222</v>
      </c>
      <c r="E15" s="15">
        <v>236.6</v>
      </c>
      <c r="F15" s="18">
        <f t="shared" si="0"/>
        <v>0.2366</v>
      </c>
      <c r="G15" s="22">
        <v>230.3</v>
      </c>
      <c r="H15" s="17">
        <v>2.5487927093498702E-4</v>
      </c>
      <c r="I15" s="17">
        <v>2.5380809530281599E-4</v>
      </c>
      <c r="J15" s="24">
        <f t="shared" si="1"/>
        <v>-205.00520741309765</v>
      </c>
      <c r="K15" s="25">
        <f t="shared" si="1"/>
        <v>-204.96862648856984</v>
      </c>
      <c r="L15" s="17">
        <v>0.67742930997968909</v>
      </c>
      <c r="M15" s="17">
        <v>3.9216006294998003E-2</v>
      </c>
      <c r="N15" s="23">
        <f t="shared" si="2"/>
        <v>5.7889444281904172E-2</v>
      </c>
      <c r="O15" s="17">
        <v>2.4030950302641601E-4</v>
      </c>
      <c r="P15" s="17">
        <v>2.4030191317970501E-4</v>
      </c>
      <c r="Q15" s="15">
        <f t="shared" si="3"/>
        <v>-204.49393599523398</v>
      </c>
      <c r="R15" s="15">
        <f t="shared" si="4"/>
        <v>-204.66914014511704</v>
      </c>
      <c r="S15" s="17">
        <v>0.38955980962103665</v>
      </c>
      <c r="T15" s="17">
        <v>1.4717484306767E-2</v>
      </c>
      <c r="U15" s="17">
        <f t="shared" si="5"/>
        <v>3.7779781033069483E-2</v>
      </c>
      <c r="V15" s="2">
        <v>0.68844471144678698</v>
      </c>
      <c r="X15" s="21"/>
      <c r="Y15" s="21"/>
    </row>
    <row r="16" spans="1:31" x14ac:dyDescent="0.25">
      <c r="A16" s="1">
        <v>70</v>
      </c>
      <c r="B16" s="15">
        <v>-205.4</v>
      </c>
      <c r="C16" s="22">
        <v>297</v>
      </c>
      <c r="D16" s="22">
        <v>349</v>
      </c>
      <c r="E16" s="15">
        <v>183</v>
      </c>
      <c r="F16" s="18">
        <f t="shared" si="0"/>
        <v>0.183</v>
      </c>
      <c r="G16" s="22">
        <v>345.3</v>
      </c>
      <c r="H16" s="17">
        <v>1.7601969816742399E-4</v>
      </c>
      <c r="I16" s="17">
        <v>1.7614191484292E-4</v>
      </c>
      <c r="J16" s="24">
        <f t="shared" si="1"/>
        <v>-204.8819306736992</v>
      </c>
      <c r="K16" s="25">
        <f t="shared" si="1"/>
        <v>-204.88795950000332</v>
      </c>
      <c r="L16" s="17">
        <v>0.7640505816019697</v>
      </c>
      <c r="M16" s="17">
        <v>3.0915003357797E-2</v>
      </c>
      <c r="N16" s="23">
        <f t="shared" si="2"/>
        <v>4.0461985243147286E-2</v>
      </c>
      <c r="O16" s="17">
        <v>1.6500180141457499E-4</v>
      </c>
      <c r="P16" s="17">
        <v>1.6490638437850801E-4</v>
      </c>
      <c r="Q16" s="15">
        <f t="shared" si="3"/>
        <v>-204.32047894822037</v>
      </c>
      <c r="R16" s="15">
        <f t="shared" si="4"/>
        <v>-204.49093311606819</v>
      </c>
      <c r="S16" s="17">
        <v>0.65983947562828105</v>
      </c>
      <c r="T16" s="17">
        <v>2.0847944847508001E-2</v>
      </c>
      <c r="U16" s="17">
        <f t="shared" si="5"/>
        <v>3.1595479836451376E-2</v>
      </c>
      <c r="V16" s="2">
        <v>0.66641435212718003</v>
      </c>
      <c r="X16" s="21"/>
      <c r="Y16" s="21"/>
    </row>
    <row r="17" spans="1:33" x14ac:dyDescent="0.25">
      <c r="A17" s="1">
        <v>80</v>
      </c>
      <c r="B17" s="15">
        <v>-206.8</v>
      </c>
      <c r="C17" s="22">
        <v>180</v>
      </c>
      <c r="D17" s="22">
        <v>478</v>
      </c>
      <c r="E17" s="15">
        <v>134.80000000000001</v>
      </c>
      <c r="F17" s="18">
        <f t="shared" si="0"/>
        <v>0.1348</v>
      </c>
      <c r="G17" s="22">
        <v>500.8</v>
      </c>
      <c r="H17" s="17">
        <v>1.26066466418464E-4</v>
      </c>
      <c r="I17" s="17">
        <v>1.26033799698781E-4</v>
      </c>
      <c r="J17" s="24">
        <f t="shared" si="1"/>
        <v>-206.3323757179524</v>
      </c>
      <c r="K17" s="25">
        <f t="shared" si="1"/>
        <v>-206.33012471260471</v>
      </c>
      <c r="L17" s="26">
        <v>1.4164453624888229</v>
      </c>
      <c r="M17" s="17">
        <v>0.105271080515826</v>
      </c>
      <c r="N17" s="23">
        <f t="shared" si="2"/>
        <v>7.4320607983674833E-2</v>
      </c>
      <c r="O17" s="17">
        <v>1.21174595819294E-4</v>
      </c>
      <c r="P17" s="17">
        <v>1.21198320305929E-4</v>
      </c>
      <c r="Q17" s="15">
        <f t="shared" si="3"/>
        <v>-205.98861571506833</v>
      </c>
      <c r="R17" s="15">
        <f t="shared" si="4"/>
        <v>-206.16579462448837</v>
      </c>
      <c r="S17" s="17">
        <v>0.7988046165430327</v>
      </c>
      <c r="T17" s="17">
        <v>2.9600224468638001E-2</v>
      </c>
      <c r="U17" s="17">
        <f t="shared" si="5"/>
        <v>3.7055650224879985E-2</v>
      </c>
      <c r="V17" s="2">
        <v>0.571587243679894</v>
      </c>
      <c r="X17" s="21"/>
      <c r="Y17" s="21"/>
    </row>
    <row r="18" spans="1:33" x14ac:dyDescent="0.25">
      <c r="A18" s="1">
        <v>90</v>
      </c>
      <c r="B18" s="15">
        <v>-209.1</v>
      </c>
      <c r="C18" s="22">
        <v>149</v>
      </c>
      <c r="D18" s="22">
        <v>632</v>
      </c>
      <c r="E18" s="15">
        <v>131.6</v>
      </c>
      <c r="F18" s="18">
        <f t="shared" si="0"/>
        <v>0.13159999999999999</v>
      </c>
      <c r="G18" s="22">
        <v>655</v>
      </c>
      <c r="H18" s="17">
        <v>1.3734295707577699E-4</v>
      </c>
      <c r="I18" s="17">
        <v>1.3743805296492E-4</v>
      </c>
      <c r="J18" s="24">
        <f t="shared" si="1"/>
        <v>-208.71823672849445</v>
      </c>
      <c r="K18" s="25">
        <f t="shared" si="1"/>
        <v>-208.72424873369806</v>
      </c>
      <c r="L18" s="26">
        <v>1.3266777178321913</v>
      </c>
      <c r="M18" s="17">
        <v>9.9009497828728005E-2</v>
      </c>
      <c r="N18" s="23">
        <f t="shared" si="2"/>
        <v>7.4629653078451347E-2</v>
      </c>
      <c r="O18" s="17">
        <v>1.31069512902933E-4</v>
      </c>
      <c r="P18" s="17">
        <v>1.3090286628454899E-4</v>
      </c>
      <c r="Q18" s="15">
        <f t="shared" si="3"/>
        <v>-208.3121425619785</v>
      </c>
      <c r="R18" s="15">
        <f t="shared" si="4"/>
        <v>-208.47657046076844</v>
      </c>
      <c r="S18" s="17">
        <v>0.77112714446913422</v>
      </c>
      <c r="T18" s="17">
        <v>3.1267291852311002E-2</v>
      </c>
      <c r="U18" s="17">
        <f t="shared" si="5"/>
        <v>4.0547518105897171E-2</v>
      </c>
      <c r="V18" s="2">
        <v>0.72407997655510103</v>
      </c>
      <c r="X18" s="21"/>
      <c r="Y18" s="21"/>
    </row>
    <row r="19" spans="1:33" x14ac:dyDescent="0.25">
      <c r="A19" s="1">
        <v>100</v>
      </c>
      <c r="B19" s="15">
        <v>-210.9</v>
      </c>
      <c r="C19" s="22">
        <v>138</v>
      </c>
      <c r="D19" s="22">
        <v>800</v>
      </c>
      <c r="E19" s="15">
        <v>166.9</v>
      </c>
      <c r="F19" s="18">
        <f t="shared" si="0"/>
        <v>0.16689999999999999</v>
      </c>
      <c r="G19" s="22">
        <v>796</v>
      </c>
      <c r="H19" s="17">
        <v>1.6614308595457199E-4</v>
      </c>
      <c r="I19" s="17">
        <v>1.6490394318119901E-4</v>
      </c>
      <c r="J19" s="24">
        <f t="shared" si="1"/>
        <v>-211.03789794962492</v>
      </c>
      <c r="K19" s="25">
        <f t="shared" si="1"/>
        <v>-210.97287330542113</v>
      </c>
      <c r="L19" s="17">
        <v>0.86209761650914407</v>
      </c>
      <c r="M19" s="17">
        <v>4.3051976752463E-2</v>
      </c>
      <c r="N19" s="23">
        <f t="shared" si="2"/>
        <v>4.9938633314857747E-2</v>
      </c>
      <c r="O19" s="17">
        <v>1.4765990563626299E-4</v>
      </c>
      <c r="P19" s="17">
        <v>1.4790000239246499E-4</v>
      </c>
      <c r="Q19" s="15">
        <f t="shared" si="3"/>
        <v>-210.01350422406847</v>
      </c>
      <c r="R19" s="15">
        <f t="shared" si="4"/>
        <v>-210.20309459974698</v>
      </c>
      <c r="S19" s="17">
        <v>0.94606879203606875</v>
      </c>
      <c r="T19" s="17">
        <v>3.4558966841245001E-2</v>
      </c>
      <c r="U19" s="17">
        <f t="shared" si="5"/>
        <v>3.6529021073477545E-2</v>
      </c>
      <c r="V19" s="2">
        <v>0.69336829840471104</v>
      </c>
      <c r="X19" s="21"/>
      <c r="Y19" s="21"/>
    </row>
    <row r="20" spans="1:33" x14ac:dyDescent="0.25">
      <c r="A20" s="1">
        <v>110</v>
      </c>
      <c r="B20" s="15">
        <v>-212.5</v>
      </c>
      <c r="C20" s="22">
        <v>114</v>
      </c>
      <c r="D20" s="22">
        <v>996</v>
      </c>
      <c r="E20" s="15">
        <v>163.69999999999999</v>
      </c>
      <c r="F20" s="18">
        <f t="shared" si="0"/>
        <v>0.16369999999999998</v>
      </c>
      <c r="G20" s="22">
        <v>975</v>
      </c>
      <c r="H20" s="17">
        <v>1.6500835555860401E-4</v>
      </c>
      <c r="I20" s="17">
        <v>1.63980152647739E-4</v>
      </c>
      <c r="J20" s="24">
        <f t="shared" si="1"/>
        <v>-212.63785591886295</v>
      </c>
      <c r="K20" s="25">
        <f t="shared" si="1"/>
        <v>-212.58356292160047</v>
      </c>
      <c r="L20" s="26">
        <v>1.3618199162927709</v>
      </c>
      <c r="M20" s="17">
        <v>8.4392615227987994E-2</v>
      </c>
      <c r="N20" s="23">
        <f t="shared" si="2"/>
        <v>6.1970466299043937E-2</v>
      </c>
      <c r="O20" s="17">
        <v>1.6480167751382199E-4</v>
      </c>
      <c r="P20" s="17">
        <v>1.6465540494496999E-4</v>
      </c>
      <c r="Q20" s="15">
        <f t="shared" si="3"/>
        <v>-212.62696975566257</v>
      </c>
      <c r="R20" s="15">
        <f t="shared" si="4"/>
        <v>-212.79473550749157</v>
      </c>
      <c r="S20" s="17">
        <v>0.81397066547801311</v>
      </c>
      <c r="T20" s="17">
        <v>3.3088230109364999E-2</v>
      </c>
      <c r="U20" s="17">
        <f t="shared" si="5"/>
        <v>4.0650396276791595E-2</v>
      </c>
      <c r="V20" s="2">
        <v>0.52849622951095498</v>
      </c>
      <c r="X20" s="21"/>
      <c r="Y20" s="21"/>
    </row>
    <row r="21" spans="1:33" x14ac:dyDescent="0.25">
      <c r="A21" s="1">
        <v>120</v>
      </c>
      <c r="B21" s="15">
        <v>-214.2</v>
      </c>
      <c r="C21" s="22">
        <v>94.8</v>
      </c>
      <c r="D21" s="22">
        <v>1156</v>
      </c>
      <c r="E21" s="15">
        <v>166.9</v>
      </c>
      <c r="F21" s="18">
        <f t="shared" si="0"/>
        <v>0.16689999999999999</v>
      </c>
      <c r="G21" s="22">
        <v>1156</v>
      </c>
      <c r="H21" s="17">
        <v>1.54527404371315E-4</v>
      </c>
      <c r="I21" s="17">
        <v>1.5463665057482599E-4</v>
      </c>
      <c r="J21" s="24">
        <f t="shared" si="1"/>
        <v>-213.66977766896775</v>
      </c>
      <c r="K21" s="25">
        <f t="shared" si="1"/>
        <v>-213.67591616075802</v>
      </c>
      <c r="L21" s="26">
        <v>1.5453566958709761</v>
      </c>
      <c r="M21" s="17">
        <v>0.13082958824615001</v>
      </c>
      <c r="N21" s="23">
        <f t="shared" si="2"/>
        <v>8.4659799640893485E-2</v>
      </c>
      <c r="O21" s="17">
        <v>1.5616250454908901E-4</v>
      </c>
      <c r="P21" s="17">
        <v>1.5719602062653199E-4</v>
      </c>
      <c r="Q21" s="15">
        <f t="shared" si="3"/>
        <v>-213.76120278711039</v>
      </c>
      <c r="R21" s="15">
        <f t="shared" si="4"/>
        <v>-213.99397691654204</v>
      </c>
      <c r="S21" s="26">
        <v>1.0069369707605684</v>
      </c>
      <c r="T21" s="17">
        <v>4.7451790406187001E-2</v>
      </c>
      <c r="U21" s="17">
        <f t="shared" si="5"/>
        <v>4.7124886446810371E-2</v>
      </c>
      <c r="V21" s="2">
        <v>0.90103709243353403</v>
      </c>
      <c r="X21" s="21"/>
      <c r="Y21" s="21"/>
    </row>
    <row r="22" spans="1:33" x14ac:dyDescent="0.25">
      <c r="A22" s="1">
        <v>130</v>
      </c>
      <c r="B22" s="27">
        <v>-215.6</v>
      </c>
      <c r="C22" s="22">
        <v>67.599999999999994</v>
      </c>
      <c r="D22" s="22">
        <v>1184</v>
      </c>
      <c r="E22" s="15">
        <v>150.9</v>
      </c>
      <c r="F22" s="18">
        <f t="shared" si="0"/>
        <v>0.15090000000000001</v>
      </c>
      <c r="G22" s="22">
        <v>1220</v>
      </c>
      <c r="H22" s="17">
        <v>1.39014583128355E-4</v>
      </c>
      <c r="I22" s="17">
        <v>1.3901142234036101E-4</v>
      </c>
      <c r="J22" s="24">
        <f t="shared" si="1"/>
        <v>-215.68810753619994</v>
      </c>
      <c r="K22" s="25">
        <f t="shared" si="1"/>
        <v>-215.68791004204365</v>
      </c>
      <c r="L22" s="17">
        <v>1.3518692487174078</v>
      </c>
      <c r="M22" s="17">
        <v>0.112814032239863</v>
      </c>
      <c r="N22" s="23">
        <f t="shared" si="2"/>
        <v>8.3450401987393258E-2</v>
      </c>
      <c r="O22" s="17">
        <v>1.3835612037707901E-4</v>
      </c>
      <c r="P22" s="17">
        <v>1.36289164468572E-4</v>
      </c>
      <c r="Q22" s="15">
        <f t="shared" si="3"/>
        <v>-215.64686781289748</v>
      </c>
      <c r="R22" s="15">
        <f t="shared" si="4"/>
        <v>-215.69160536981644</v>
      </c>
      <c r="S22" s="17">
        <v>0.8950644304999128</v>
      </c>
      <c r="T22" s="17">
        <v>3.4825155393935998E-2</v>
      </c>
      <c r="U22" s="17">
        <f t="shared" si="5"/>
        <v>3.8907987187565253E-2</v>
      </c>
      <c r="V22" s="2">
        <v>1.2240097055614501</v>
      </c>
      <c r="X22" s="21"/>
      <c r="Y22" s="21"/>
    </row>
    <row r="23" spans="1:33" x14ac:dyDescent="0.25">
      <c r="A23" s="1">
        <v>140</v>
      </c>
      <c r="B23" s="15">
        <v>-218.2</v>
      </c>
      <c r="C23" s="22">
        <v>44.6</v>
      </c>
      <c r="D23" s="22">
        <v>1152</v>
      </c>
      <c r="E23" s="15">
        <v>131.6</v>
      </c>
      <c r="F23" s="18">
        <f t="shared" si="0"/>
        <v>0.13159999999999999</v>
      </c>
      <c r="G23" s="22">
        <v>1168</v>
      </c>
      <c r="H23" s="17">
        <v>1.0634118034590601E-4</v>
      </c>
      <c r="I23" s="17">
        <v>1.09003047844547E-4</v>
      </c>
      <c r="J23" s="24">
        <f t="shared" si="1"/>
        <v>-216.97316657704431</v>
      </c>
      <c r="K23" s="25">
        <f t="shared" si="1"/>
        <v>-217.18790987612689</v>
      </c>
      <c r="L23" s="17">
        <v>1.6323267139199422</v>
      </c>
      <c r="M23" s="17">
        <v>0.17283527364496101</v>
      </c>
      <c r="N23" s="23">
        <f t="shared" si="2"/>
        <v>0.10588276977340319</v>
      </c>
      <c r="O23" s="17">
        <v>1.0436736726064199E-4</v>
      </c>
      <c r="P23" s="17">
        <v>1.04926604844352E-4</v>
      </c>
      <c r="Q23" s="15">
        <f t="shared" si="3"/>
        <v>-216.81043161144305</v>
      </c>
      <c r="R23" s="15">
        <f t="shared" si="4"/>
        <v>-217.0323279417866</v>
      </c>
      <c r="S23" s="17">
        <v>1.06345204734893</v>
      </c>
      <c r="T23" s="17">
        <v>5.1104196146887E-2</v>
      </c>
      <c r="U23" s="17">
        <f t="shared" si="5"/>
        <v>4.8055007533517088E-2</v>
      </c>
      <c r="V23" s="2">
        <v>1.35621959942295</v>
      </c>
      <c r="X23" s="21"/>
      <c r="Y23" s="21"/>
    </row>
    <row r="24" spans="1:33" x14ac:dyDescent="0.25">
      <c r="A24" s="1">
        <v>150</v>
      </c>
      <c r="B24" s="27">
        <v>-220</v>
      </c>
      <c r="C24" s="22">
        <v>29.4</v>
      </c>
      <c r="D24" s="22">
        <v>1012</v>
      </c>
      <c r="E24" s="15">
        <v>87.3</v>
      </c>
      <c r="F24" s="18">
        <f t="shared" si="0"/>
        <v>8.7300000000000003E-2</v>
      </c>
      <c r="G24" s="22">
        <v>1028</v>
      </c>
      <c r="H24" s="17"/>
      <c r="I24" s="17"/>
      <c r="J24" s="24"/>
      <c r="K24" s="25"/>
      <c r="L24" s="26"/>
      <c r="M24" s="17"/>
      <c r="N24" s="17"/>
      <c r="O24" s="17">
        <v>8.2284147869397798E-5</v>
      </c>
      <c r="P24" s="17">
        <v>8.2308091087028801E-5</v>
      </c>
      <c r="Q24" s="15">
        <f t="shared" si="3"/>
        <v>-218.36521113225831</v>
      </c>
      <c r="R24" s="15">
        <f t="shared" si="4"/>
        <v>-218.54321668953534</v>
      </c>
      <c r="S24" s="17">
        <v>1.6627098302724377</v>
      </c>
      <c r="T24" s="17">
        <v>0.112426172765038</v>
      </c>
      <c r="U24" s="17">
        <f t="shared" si="5"/>
        <v>6.7616231478355299E-2</v>
      </c>
      <c r="V24" s="2">
        <v>1.43253036646384</v>
      </c>
      <c r="X24" s="21"/>
      <c r="Y24" s="21"/>
    </row>
    <row r="25" spans="1:33" x14ac:dyDescent="0.25">
      <c r="A25" s="1">
        <v>160</v>
      </c>
      <c r="B25" s="15">
        <v>-221.3</v>
      </c>
      <c r="C25" s="22">
        <v>21.4</v>
      </c>
      <c r="D25" s="22">
        <v>872</v>
      </c>
      <c r="E25" s="15">
        <v>71.900000000000006</v>
      </c>
      <c r="F25" s="18">
        <f t="shared" si="0"/>
        <v>7.1900000000000006E-2</v>
      </c>
      <c r="G25" s="22">
        <v>873</v>
      </c>
      <c r="H25" s="17"/>
      <c r="I25" s="17"/>
      <c r="J25" s="24"/>
      <c r="K25" s="25"/>
      <c r="L25" s="26"/>
      <c r="M25" s="17"/>
      <c r="N25" s="17"/>
      <c r="O25" s="17">
        <v>7.0187954255976305E-5</v>
      </c>
      <c r="P25" s="17">
        <v>7.0023166047567301E-5</v>
      </c>
      <c r="Q25" s="15">
        <f>20*LOG($C25/$D$3/$D$2/O25*0.000000001/2)-20</f>
        <v>-219.74281044150788</v>
      </c>
      <c r="R25" s="15">
        <f t="shared" si="4"/>
        <v>-219.89787210411606</v>
      </c>
      <c r="S25" s="17">
        <v>1.9245199478475616</v>
      </c>
      <c r="T25" s="17">
        <v>0.15516336268980299</v>
      </c>
      <c r="U25" s="17">
        <f t="shared" si="5"/>
        <v>8.0624450197745237E-2</v>
      </c>
      <c r="V25" s="2">
        <v>1.5505637507540999</v>
      </c>
      <c r="X25" s="21"/>
      <c r="Y25" s="21"/>
    </row>
    <row r="26" spans="1:33" x14ac:dyDescent="0.25">
      <c r="A26" s="1">
        <v>170</v>
      </c>
      <c r="B26" s="27">
        <v>-223</v>
      </c>
      <c r="C26" s="22">
        <v>14.6</v>
      </c>
      <c r="D26" s="22">
        <v>744</v>
      </c>
      <c r="E26" s="15">
        <v>60.99</v>
      </c>
      <c r="F26" s="18">
        <f t="shared" si="0"/>
        <v>6.0990000000000003E-2</v>
      </c>
      <c r="G26" s="22">
        <v>744</v>
      </c>
      <c r="H26" s="17"/>
      <c r="I26" s="17"/>
      <c r="J26" s="24"/>
      <c r="K26" s="25"/>
      <c r="L26" s="26"/>
      <c r="M26" s="17"/>
      <c r="N26" s="17"/>
      <c r="O26" s="17">
        <v>5.4382771540753197E-5</v>
      </c>
      <c r="P26" s="17">
        <v>5.4489298002794797E-5</v>
      </c>
      <c r="Q26" s="15">
        <f>20*LOG($C26/$D$3/$D$2/O26*0.000000001/2)-20</f>
        <v>-220.84800384583536</v>
      </c>
      <c r="R26" s="15">
        <f t="shared" si="4"/>
        <v>-221.04047984828117</v>
      </c>
      <c r="S26" s="17">
        <v>1.9812470543779777</v>
      </c>
      <c r="T26" s="17">
        <v>0.18859164440760701</v>
      </c>
      <c r="U26" s="17">
        <f t="shared" si="5"/>
        <v>9.5188353209598231E-2</v>
      </c>
      <c r="V26" s="2">
        <v>1.1811142259145999</v>
      </c>
      <c r="X26" s="21"/>
      <c r="Y26" s="21"/>
    </row>
    <row r="27" spans="1:33" x14ac:dyDescent="0.25">
      <c r="A27" s="1">
        <v>180</v>
      </c>
      <c r="B27" s="15">
        <v>-224.6</v>
      </c>
      <c r="C27" s="22">
        <v>9.9</v>
      </c>
      <c r="D27" s="22">
        <v>640</v>
      </c>
      <c r="E27" s="15">
        <v>52</v>
      </c>
      <c r="F27" s="18">
        <f t="shared" si="0"/>
        <v>5.1999999999999998E-2</v>
      </c>
      <c r="G27" s="22">
        <v>654</v>
      </c>
      <c r="H27" s="17"/>
      <c r="I27" s="17"/>
      <c r="J27" s="24"/>
      <c r="K27" s="25"/>
      <c r="L27" s="26"/>
      <c r="M27" s="17"/>
      <c r="N27" s="17"/>
      <c r="O27" s="17">
        <v>4.2197720424264003E-5</v>
      </c>
      <c r="P27" s="17">
        <v>4.2483822793127399E-5</v>
      </c>
      <c r="Q27" s="15">
        <f>20*LOG($C27/$D$3/$D$2/O27*0.000000001/2)-20</f>
        <v>-222.01891013808046</v>
      </c>
      <c r="R27" s="15">
        <f t="shared" si="4"/>
        <v>-222.25308058855202</v>
      </c>
      <c r="S27" s="17">
        <v>1.9215872293607488</v>
      </c>
      <c r="T27" s="17">
        <v>0.17907171732821001</v>
      </c>
      <c r="U27" s="17">
        <f t="shared" si="5"/>
        <v>9.3189481378777431E-2</v>
      </c>
      <c r="V27" s="2">
        <v>1.64763236735604</v>
      </c>
      <c r="X27" s="21"/>
      <c r="Y27" s="21"/>
    </row>
    <row r="28" spans="1:33" x14ac:dyDescent="0.25">
      <c r="A28" s="1"/>
      <c r="B28" s="1"/>
      <c r="C28" s="1"/>
      <c r="D28" s="1"/>
      <c r="E28" s="2"/>
      <c r="F28" s="2"/>
      <c r="G28" s="2"/>
      <c r="H28" s="2"/>
      <c r="I28" s="2"/>
      <c r="J28" s="2"/>
      <c r="K28" s="2"/>
      <c r="L28" s="18"/>
      <c r="M28" s="1"/>
      <c r="N28" s="17"/>
      <c r="O28" s="17"/>
      <c r="P28" s="15"/>
      <c r="Q28" s="16"/>
      <c r="R28" s="17"/>
      <c r="S28" s="17"/>
      <c r="T28" s="17"/>
      <c r="U28" s="17"/>
      <c r="V28" s="17"/>
      <c r="W28" s="17"/>
      <c r="X28" s="17"/>
      <c r="Y28" s="15"/>
      <c r="Z28" s="15"/>
      <c r="AA28" s="17"/>
      <c r="AB28" s="17"/>
      <c r="AC28" s="17"/>
      <c r="AD28" s="17"/>
      <c r="AE28" s="17"/>
    </row>
    <row r="29" spans="1:33" x14ac:dyDescent="0.25">
      <c r="A29" s="1"/>
      <c r="B29" s="1"/>
      <c r="C29" s="1"/>
      <c r="D29" s="1"/>
      <c r="E29" s="2"/>
      <c r="F29" s="2"/>
      <c r="G29" s="2"/>
      <c r="H29" s="2"/>
      <c r="I29" s="2"/>
      <c r="J29" s="2"/>
      <c r="K29" s="2"/>
      <c r="L29" s="1"/>
      <c r="M29" s="1"/>
      <c r="N29" s="17"/>
      <c r="O29" s="17"/>
      <c r="P29" s="15"/>
      <c r="Q29" s="16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</row>
    <row r="32" spans="1:33" x14ac:dyDescent="0.25">
      <c r="Q32">
        <v>30</v>
      </c>
      <c r="R32" s="15">
        <v>-207.7</v>
      </c>
      <c r="S32" s="16">
        <v>-208.16436834318412</v>
      </c>
      <c r="T32" s="15">
        <f>R32-S32</f>
        <v>0.46436834318413389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17:20" x14ac:dyDescent="0.25">
      <c r="Q33">
        <v>40</v>
      </c>
      <c r="R33" s="34">
        <v>-206.4</v>
      </c>
      <c r="S33" s="33">
        <v>-205.84159632206101</v>
      </c>
      <c r="T33" s="15">
        <f t="shared" ref="T33:T47" si="6">R33-S33</f>
        <v>-0.55840367793899759</v>
      </c>
    </row>
    <row r="34" spans="17:20" x14ac:dyDescent="0.25">
      <c r="Q34">
        <v>50</v>
      </c>
      <c r="R34" s="34">
        <v>-205.1</v>
      </c>
      <c r="S34" s="33">
        <v>-204.45732821784043</v>
      </c>
      <c r="T34" s="15">
        <f t="shared" si="6"/>
        <v>-0.64267178215956733</v>
      </c>
    </row>
    <row r="35" spans="17:20" x14ac:dyDescent="0.25">
      <c r="Q35">
        <v>60</v>
      </c>
      <c r="R35" s="34">
        <v>-204.4</v>
      </c>
      <c r="S35" s="33">
        <v>-204.66914014511704</v>
      </c>
      <c r="T35" s="15">
        <f t="shared" si="6"/>
        <v>0.26914014511703499</v>
      </c>
    </row>
    <row r="36" spans="17:20" x14ac:dyDescent="0.25">
      <c r="Q36">
        <v>70</v>
      </c>
      <c r="R36" s="34">
        <v>-205.4</v>
      </c>
      <c r="S36" s="33">
        <v>-204.99093311606799</v>
      </c>
      <c r="T36" s="15">
        <f t="shared" si="6"/>
        <v>-0.40906688393201307</v>
      </c>
    </row>
    <row r="37" spans="17:20" x14ac:dyDescent="0.25">
      <c r="Q37">
        <v>80</v>
      </c>
      <c r="R37" s="34">
        <v>-206.8</v>
      </c>
      <c r="S37" s="33">
        <v>-206.16579462448837</v>
      </c>
      <c r="T37" s="15">
        <f t="shared" si="6"/>
        <v>-0.63420537551164102</v>
      </c>
    </row>
    <row r="38" spans="17:20" x14ac:dyDescent="0.25">
      <c r="Q38">
        <v>90</v>
      </c>
      <c r="R38" s="34">
        <v>-209.1</v>
      </c>
      <c r="S38" s="33">
        <v>-208.47657046076844</v>
      </c>
      <c r="T38" s="15">
        <f t="shared" si="6"/>
        <v>-0.62342953923155164</v>
      </c>
    </row>
    <row r="39" spans="17:20" x14ac:dyDescent="0.25">
      <c r="Q39">
        <v>100</v>
      </c>
      <c r="R39" s="34">
        <v>-210.9</v>
      </c>
      <c r="S39" s="33">
        <v>-210.40309459974699</v>
      </c>
      <c r="T39" s="15">
        <f t="shared" si="6"/>
        <v>-0.49690540025301289</v>
      </c>
    </row>
    <row r="40" spans="17:20" x14ac:dyDescent="0.25">
      <c r="Q40">
        <v>110</v>
      </c>
      <c r="R40" s="34">
        <v>-212.5</v>
      </c>
      <c r="S40" s="33">
        <v>-212.39473550749199</v>
      </c>
      <c r="T40" s="15">
        <f t="shared" si="6"/>
        <v>-0.10526449250801306</v>
      </c>
    </row>
    <row r="41" spans="17:20" x14ac:dyDescent="0.25">
      <c r="Q41">
        <v>120</v>
      </c>
      <c r="R41" s="34">
        <v>-214.2</v>
      </c>
      <c r="S41" s="33">
        <v>-213.99397691654204</v>
      </c>
      <c r="T41" s="15">
        <f t="shared" si="6"/>
        <v>-0.20602308345794995</v>
      </c>
    </row>
    <row r="42" spans="17:20" x14ac:dyDescent="0.25">
      <c r="Q42">
        <v>130</v>
      </c>
      <c r="R42" s="34">
        <v>-215.6</v>
      </c>
      <c r="S42" s="33">
        <v>-215.69160536981644</v>
      </c>
      <c r="T42" s="15">
        <f t="shared" si="6"/>
        <v>9.1605369816448956E-2</v>
      </c>
    </row>
    <row r="43" spans="17:20" x14ac:dyDescent="0.25">
      <c r="Q43">
        <v>140</v>
      </c>
      <c r="R43" s="34">
        <v>-218.2</v>
      </c>
      <c r="S43" s="33">
        <v>-217.0323279417866</v>
      </c>
      <c r="T43" s="15">
        <f t="shared" si="6"/>
        <v>-1.1676720582133839</v>
      </c>
    </row>
    <row r="44" spans="17:20" x14ac:dyDescent="0.25">
      <c r="Q44">
        <v>150</v>
      </c>
      <c r="R44" s="34">
        <v>-220</v>
      </c>
      <c r="S44" s="33">
        <v>-218.54321668953534</v>
      </c>
      <c r="T44" s="15">
        <f t="shared" si="6"/>
        <v>-1.4567833104646581</v>
      </c>
    </row>
    <row r="45" spans="17:20" x14ac:dyDescent="0.25">
      <c r="Q45">
        <v>160</v>
      </c>
      <c r="R45" s="34">
        <v>-221.3</v>
      </c>
      <c r="S45" s="33">
        <v>-219.89787210411606</v>
      </c>
      <c r="T45" s="15">
        <f t="shared" si="6"/>
        <v>-1.4021278958839503</v>
      </c>
    </row>
    <row r="46" spans="17:20" x14ac:dyDescent="0.25">
      <c r="Q46">
        <v>170</v>
      </c>
      <c r="R46" s="34">
        <v>-223</v>
      </c>
      <c r="S46" s="33">
        <v>-221.04047984828117</v>
      </c>
      <c r="T46" s="15">
        <f t="shared" si="6"/>
        <v>-1.9595201517188343</v>
      </c>
    </row>
    <row r="47" spans="17:20" x14ac:dyDescent="0.25">
      <c r="Q47">
        <v>180</v>
      </c>
      <c r="R47" s="34">
        <v>-224.6</v>
      </c>
      <c r="S47" s="33">
        <v>-222.25308058855202</v>
      </c>
      <c r="T47" s="15">
        <f t="shared" si="6"/>
        <v>-2.3469194114479706</v>
      </c>
    </row>
    <row r="53" spans="3:30" x14ac:dyDescent="0.25">
      <c r="O53" s="16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</row>
    <row r="54" spans="3:30" x14ac:dyDescent="0.25"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27"/>
      <c r="N54" s="15"/>
      <c r="O54" s="27"/>
      <c r="P54" s="15"/>
      <c r="Q54" s="27"/>
      <c r="R54" s="15"/>
    </row>
  </sheetData>
  <mergeCells count="11">
    <mergeCell ref="S8:U8"/>
    <mergeCell ref="A1:J1"/>
    <mergeCell ref="H7:M7"/>
    <mergeCell ref="N7:U7"/>
    <mergeCell ref="C8:D8"/>
    <mergeCell ref="E8:G8"/>
    <mergeCell ref="H8:I8"/>
    <mergeCell ref="J8:K8"/>
    <mergeCell ref="L8:N8"/>
    <mergeCell ref="O8:P8"/>
    <mergeCell ref="Q8:R8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7A70-B540-46D2-8D7D-D3065CB1608F}">
  <dimension ref="A1:O18"/>
  <sheetViews>
    <sheetView tabSelected="1" workbookViewId="0">
      <selection activeCell="M11" sqref="M10:M11"/>
    </sheetView>
  </sheetViews>
  <sheetFormatPr defaultRowHeight="13.8" x14ac:dyDescent="0.25"/>
  <cols>
    <col min="11" max="11" width="10" bestFit="1" customWidth="1"/>
    <col min="12" max="13" width="9" bestFit="1" customWidth="1"/>
  </cols>
  <sheetData>
    <row r="1" spans="1:15" x14ac:dyDescent="0.25">
      <c r="A1" s="28" t="s">
        <v>8</v>
      </c>
      <c r="B1" s="28"/>
      <c r="C1" s="28"/>
      <c r="D1" s="28"/>
      <c r="E1" s="28"/>
      <c r="F1" s="28"/>
      <c r="J1" s="28" t="s">
        <v>8</v>
      </c>
      <c r="K1" s="28"/>
      <c r="L1" s="28"/>
      <c r="M1" s="28"/>
    </row>
    <row r="2" spans="1:15" x14ac:dyDescent="0.25">
      <c r="B2" s="2" t="s">
        <v>2</v>
      </c>
      <c r="C2" s="2" t="s">
        <v>1</v>
      </c>
      <c r="D2" s="2" t="s">
        <v>0</v>
      </c>
      <c r="E2" s="2" t="s">
        <v>3</v>
      </c>
      <c r="F2" s="2" t="s">
        <v>4</v>
      </c>
      <c r="K2" t="s">
        <v>9</v>
      </c>
      <c r="L2" t="s">
        <v>10</v>
      </c>
      <c r="M2" t="s">
        <v>11</v>
      </c>
    </row>
    <row r="3" spans="1:15" x14ac:dyDescent="0.25">
      <c r="A3" t="s">
        <v>9</v>
      </c>
      <c r="B3">
        <v>0.83599474660720796</v>
      </c>
      <c r="C3">
        <v>1.6503996165078999E-2</v>
      </c>
      <c r="D3">
        <v>2.7211641685629998E-3</v>
      </c>
      <c r="E3">
        <v>96.579281125968194</v>
      </c>
      <c r="F3" s="5">
        <v>2.1982237077461099E-10</v>
      </c>
      <c r="J3" s="20" t="s">
        <v>2</v>
      </c>
      <c r="K3" s="36">
        <v>0.83599474660720796</v>
      </c>
      <c r="L3" s="36">
        <v>0.85479648487003701</v>
      </c>
      <c r="M3" s="36">
        <v>0.85767863473327599</v>
      </c>
      <c r="N3" s="37"/>
      <c r="O3" s="37"/>
    </row>
    <row r="4" spans="1:15" x14ac:dyDescent="0.25">
      <c r="A4" t="s">
        <v>10</v>
      </c>
      <c r="B4">
        <v>0.85479648487003701</v>
      </c>
      <c r="C4">
        <v>2.9188551624822E-2</v>
      </c>
      <c r="D4">
        <v>4.417098371315E-3</v>
      </c>
      <c r="E4">
        <v>95.577343304591295</v>
      </c>
      <c r="F4" s="5">
        <v>2.76863477537466E-10</v>
      </c>
      <c r="J4" s="20" t="s">
        <v>1</v>
      </c>
      <c r="K4" s="36">
        <v>1.6503996165078999E-2</v>
      </c>
      <c r="L4" s="36">
        <v>2.9188551624822E-2</v>
      </c>
      <c r="M4" s="36">
        <v>5.8241477033485999E-2</v>
      </c>
    </row>
    <row r="5" spans="1:15" x14ac:dyDescent="0.25">
      <c r="A5" t="s">
        <v>11</v>
      </c>
      <c r="B5">
        <v>0.85767863473327599</v>
      </c>
      <c r="C5">
        <v>5.8241477033485999E-2</v>
      </c>
      <c r="D5">
        <v>8.2944856874919998E-3</v>
      </c>
      <c r="E5">
        <v>93.994976780207693</v>
      </c>
      <c r="F5" s="5">
        <v>3.9856790327282499E-10</v>
      </c>
      <c r="J5" s="20" t="s">
        <v>0</v>
      </c>
      <c r="K5" s="5">
        <v>2.7211641685629998E-3</v>
      </c>
      <c r="L5" s="5">
        <v>4.417098371315E-3</v>
      </c>
      <c r="M5" s="5">
        <v>8.2944856874919998E-3</v>
      </c>
    </row>
    <row r="6" spans="1:15" x14ac:dyDescent="0.25">
      <c r="J6" s="20" t="s">
        <v>3</v>
      </c>
      <c r="K6" s="36">
        <v>96.579281125968194</v>
      </c>
      <c r="L6" s="36">
        <v>95.577343304591295</v>
      </c>
      <c r="M6" s="36">
        <v>93.994976780207693</v>
      </c>
    </row>
    <row r="7" spans="1:15" x14ac:dyDescent="0.25">
      <c r="J7" s="20" t="s">
        <v>4</v>
      </c>
      <c r="K7" s="5">
        <v>2.1982237077461099E-10</v>
      </c>
      <c r="L7" s="5">
        <v>2.76863477537466E-10</v>
      </c>
      <c r="M7" s="5">
        <v>3.9856790327282499E-10</v>
      </c>
    </row>
    <row r="8" spans="1:15" x14ac:dyDescent="0.25">
      <c r="A8" s="28" t="s">
        <v>12</v>
      </c>
      <c r="B8" s="28"/>
      <c r="C8" s="28"/>
      <c r="D8" s="28"/>
      <c r="E8" s="28"/>
      <c r="F8" s="28"/>
    </row>
    <row r="9" spans="1:15" x14ac:dyDescent="0.25">
      <c r="B9" s="2" t="s">
        <v>2</v>
      </c>
      <c r="C9" s="2" t="s">
        <v>1</v>
      </c>
      <c r="D9" s="2" t="s">
        <v>0</v>
      </c>
      <c r="E9" s="2" t="s">
        <v>3</v>
      </c>
      <c r="F9" s="2" t="s">
        <v>4</v>
      </c>
    </row>
    <row r="10" spans="1:15" x14ac:dyDescent="0.25">
      <c r="A10" t="s">
        <v>9</v>
      </c>
      <c r="B10">
        <v>1.2310306281513199</v>
      </c>
      <c r="C10">
        <v>3.460890873129E-3</v>
      </c>
      <c r="D10" s="11">
        <v>7.4745010706170096E-4</v>
      </c>
      <c r="E10" s="10">
        <v>104.141665952024</v>
      </c>
      <c r="F10" s="5">
        <v>3.8533051666823998E-11</v>
      </c>
    </row>
    <row r="11" spans="1:15" x14ac:dyDescent="0.25">
      <c r="A11" t="s">
        <v>10</v>
      </c>
      <c r="B11">
        <v>1.60059906634666</v>
      </c>
      <c r="C11">
        <v>1.5962911070246E-2</v>
      </c>
      <c r="D11">
        <v>3.632474328215E-3</v>
      </c>
      <c r="E11">
        <v>97.832881284443204</v>
      </c>
      <c r="F11" s="5">
        <v>1.6470692968802699E-10</v>
      </c>
    </row>
    <row r="12" spans="1:15" x14ac:dyDescent="0.25">
      <c r="A12" t="s">
        <v>11</v>
      </c>
      <c r="B12">
        <v>1.6120807108425901</v>
      </c>
      <c r="C12">
        <v>2.3998039220206002E-2</v>
      </c>
      <c r="D12">
        <v>5.209721007649E-3</v>
      </c>
      <c r="E12">
        <v>97.848542296634704</v>
      </c>
      <c r="F12" s="5">
        <v>1.6411405272912099E-10</v>
      </c>
      <c r="J12" s="28" t="s">
        <v>12</v>
      </c>
      <c r="K12" s="28"/>
      <c r="L12" s="28"/>
      <c r="M12" s="28"/>
    </row>
    <row r="13" spans="1:15" x14ac:dyDescent="0.25">
      <c r="K13" t="s">
        <v>9</v>
      </c>
      <c r="L13" t="s">
        <v>10</v>
      </c>
      <c r="M13" t="s">
        <v>11</v>
      </c>
    </row>
    <row r="14" spans="1:15" x14ac:dyDescent="0.25">
      <c r="J14" s="20" t="s">
        <v>2</v>
      </c>
      <c r="K14" s="36">
        <v>1.2310306281513199</v>
      </c>
      <c r="L14" s="36">
        <v>1.60059906634666</v>
      </c>
      <c r="M14" s="36">
        <v>1.6120807108425901</v>
      </c>
    </row>
    <row r="15" spans="1:15" x14ac:dyDescent="0.25">
      <c r="J15" s="20" t="s">
        <v>1</v>
      </c>
      <c r="K15" s="5">
        <v>3.460890873129E-3</v>
      </c>
      <c r="L15" s="5">
        <v>1.5962911070246E-2</v>
      </c>
      <c r="M15" s="5">
        <v>2.3998039220206002E-2</v>
      </c>
    </row>
    <row r="16" spans="1:15" x14ac:dyDescent="0.25">
      <c r="J16" s="20" t="s">
        <v>0</v>
      </c>
      <c r="K16" s="5">
        <v>7.4745010706170096E-4</v>
      </c>
      <c r="L16" s="5">
        <v>3.632474328215E-3</v>
      </c>
      <c r="M16" s="5">
        <v>5.209721007649E-3</v>
      </c>
    </row>
    <row r="17" spans="10:13" x14ac:dyDescent="0.25">
      <c r="J17" s="20" t="s">
        <v>3</v>
      </c>
      <c r="K17" s="36">
        <v>104.141665952024</v>
      </c>
      <c r="L17" s="36">
        <v>97.832881284443204</v>
      </c>
      <c r="M17" s="36">
        <v>97.848542296634704</v>
      </c>
    </row>
    <row r="18" spans="10:13" x14ac:dyDescent="0.25">
      <c r="J18" s="20" t="s">
        <v>4</v>
      </c>
      <c r="K18" s="5">
        <v>3.8533051666823998E-11</v>
      </c>
      <c r="L18" s="5">
        <v>1.6470692968802699E-10</v>
      </c>
      <c r="M18" s="5">
        <v>1.6411405272912099E-10</v>
      </c>
    </row>
  </sheetData>
  <mergeCells count="4">
    <mergeCell ref="J12:M12"/>
    <mergeCell ref="A1:F1"/>
    <mergeCell ref="A8:F8"/>
    <mergeCell ref="J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2024-11-07T08:16:38Z</dcterms:modified>
</cp:coreProperties>
</file>