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ios paper/P2G_Hydrogen_Repository_remote/models/Athens DESFA exit point/Data/"/>
    </mc:Choice>
  </mc:AlternateContent>
  <xr:revisionPtr revIDLastSave="824" documentId="11_F25DC773A252ABDACC104899015D5D385ADE58F0" xr6:coauthVersionLast="47" xr6:coauthVersionMax="47" xr10:uidLastSave="{6F59E38E-CDC3-46DA-B4BE-2D3F300A248A}"/>
  <bookViews>
    <workbookView xWindow="-120" yWindow="-120" windowWidth="29040" windowHeight="15720" xr2:uid="{00000000-000D-0000-FFFF-FFFF00000000}"/>
  </bookViews>
  <sheets>
    <sheet name="Simulations S2.1 (own RES inve)" sheetId="1" r:id="rId1"/>
    <sheet name="Simulations S2.2 (PPAs)" sheetId="2" r:id="rId2"/>
    <sheet name="Experiments schedule" sheetId="3" r:id="rId3"/>
    <sheet name="New experiments schedu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H4" i="2"/>
  <c r="H22" i="2"/>
  <c r="G22" i="2"/>
  <c r="F22" i="2"/>
  <c r="H20" i="2"/>
  <c r="G20" i="2"/>
  <c r="F20" i="2"/>
  <c r="F18" i="1"/>
  <c r="H19" i="2"/>
  <c r="G19" i="2"/>
  <c r="F19" i="2"/>
  <c r="F17" i="1"/>
  <c r="G17" i="1" s="1"/>
  <c r="H14" i="2"/>
  <c r="G14" i="2"/>
  <c r="F14" i="2"/>
  <c r="F13" i="1"/>
  <c r="G13" i="1" s="1"/>
  <c r="H13" i="2"/>
  <c r="G13" i="2"/>
  <c r="F13" i="2"/>
  <c r="F12" i="1"/>
  <c r="G12" i="1" s="1"/>
  <c r="E13" i="2"/>
  <c r="G8" i="2"/>
  <c r="F8" i="2"/>
  <c r="G4" i="2"/>
  <c r="F4" i="2"/>
  <c r="E4" i="2"/>
  <c r="H17" i="1" l="1"/>
  <c r="H12" i="1"/>
  <c r="H3" i="1"/>
  <c r="G3" i="1"/>
  <c r="H7" i="1"/>
  <c r="G7" i="1"/>
  <c r="H18" i="1"/>
  <c r="H20" i="1"/>
  <c r="G18" i="1"/>
  <c r="G19" i="1"/>
  <c r="G20" i="1"/>
  <c r="H13" i="1"/>
  <c r="H9" i="1"/>
  <c r="G9" i="1"/>
  <c r="F20" i="1"/>
  <c r="F19" i="1"/>
  <c r="H19" i="1" s="1"/>
  <c r="F9" i="1"/>
  <c r="F7" i="1"/>
  <c r="E7" i="1"/>
  <c r="F5" i="1"/>
  <c r="H5" i="1" s="1"/>
  <c r="F3" i="1"/>
  <c r="E3" i="1"/>
  <c r="D9" i="1"/>
  <c r="E9" i="1"/>
  <c r="E5" i="1"/>
  <c r="E8" i="2"/>
  <c r="E20" i="2"/>
  <c r="E19" i="2"/>
  <c r="E17" i="1"/>
  <c r="E18" i="1"/>
  <c r="D18" i="1"/>
  <c r="D17" i="1"/>
  <c r="D4" i="1"/>
  <c r="G4" i="1" s="1"/>
  <c r="E8" i="1"/>
  <c r="H8" i="1" s="1"/>
  <c r="D8" i="2"/>
  <c r="C8" i="2"/>
  <c r="D4" i="2"/>
  <c r="C4" i="2"/>
  <c r="E19" i="1"/>
  <c r="D19" i="1"/>
  <c r="C19" i="1"/>
  <c r="E14" i="2"/>
  <c r="D14" i="2"/>
  <c r="C14" i="2"/>
  <c r="D13" i="2"/>
  <c r="C13" i="2"/>
  <c r="D20" i="2"/>
  <c r="C20" i="2"/>
  <c r="D19" i="2"/>
  <c r="C19" i="2"/>
  <c r="E13" i="1"/>
  <c r="D13" i="1"/>
  <c r="C13" i="1"/>
  <c r="E12" i="1"/>
  <c r="D12" i="1"/>
  <c r="C12" i="1"/>
  <c r="C18" i="1"/>
  <c r="C17" i="1"/>
  <c r="C9" i="1"/>
  <c r="D7" i="1"/>
  <c r="C7" i="1"/>
  <c r="D5" i="1"/>
  <c r="C5" i="1"/>
  <c r="D3" i="1"/>
  <c r="C3" i="1"/>
  <c r="G5" i="1" l="1"/>
  <c r="E4" i="1"/>
  <c r="H4" i="1" s="1"/>
  <c r="C8" i="1"/>
  <c r="F8" i="1" s="1"/>
  <c r="D8" i="1"/>
  <c r="G8" i="1" s="1"/>
  <c r="C4" i="1"/>
  <c r="F4" i="1" s="1"/>
</calcChain>
</file>

<file path=xl/sharedStrings.xml><?xml version="1.0" encoding="utf-8"?>
<sst xmlns="http://schemas.openxmlformats.org/spreadsheetml/2006/main" count="209" uniqueCount="76">
  <si>
    <t>Generators</t>
  </si>
  <si>
    <t>Electrolyzer</t>
  </si>
  <si>
    <t>Capital cost (EUR/MW)</t>
  </si>
  <si>
    <t>Fixed Opex (EUR/MW/year)</t>
  </si>
  <si>
    <t>Efficiency</t>
  </si>
  <si>
    <t>H2 storage</t>
  </si>
  <si>
    <t>Fixed OPEX (EUR/MWh/year)</t>
  </si>
  <si>
    <t>marginal cost (EUR/MWh H2)</t>
  </si>
  <si>
    <t>Var Opex (EUR/MWh)</t>
  </si>
  <si>
    <t>Max injection ratio (MHA)</t>
  </si>
  <si>
    <t xml:space="preserve">sensitivity analysis scenario </t>
  </si>
  <si>
    <t>main</t>
  </si>
  <si>
    <t>LE1</t>
  </si>
  <si>
    <t>LE2</t>
  </si>
  <si>
    <t>LE3</t>
  </si>
  <si>
    <t>Scenario 1 (S1) -OWN RES</t>
  </si>
  <si>
    <t>H2 sale price</t>
  </si>
  <si>
    <t>SENSITIVITY ANALYSIS SCENARIO</t>
  </si>
  <si>
    <t>H</t>
  </si>
  <si>
    <t>S</t>
  </si>
  <si>
    <t>Scenario 2 (S2) -PPA</t>
  </si>
  <si>
    <t xml:space="preserve">Low End 1 </t>
  </si>
  <si>
    <t xml:space="preserve">Low End 2 </t>
  </si>
  <si>
    <t>Low End 3</t>
  </si>
  <si>
    <t xml:space="preserve">Main </t>
  </si>
  <si>
    <t>wind spec capex (EUR/MW)</t>
  </si>
  <si>
    <t>solar spec capex (EUR/MW)</t>
  </si>
  <si>
    <t>wind marginal costs (EUR/MWh)</t>
  </si>
  <si>
    <t>wind Fixed opex  (EUR/MW/year)</t>
  </si>
  <si>
    <t>solar marginal costs (EUR/MWh)</t>
  </si>
  <si>
    <t>solar Fixed opex  (EUR/MW/year)</t>
  </si>
  <si>
    <t>spec capex (EUR/MW)</t>
  </si>
  <si>
    <t>H2 spec capex (EUR/MWh H2)</t>
  </si>
  <si>
    <t>Notes</t>
  </si>
  <si>
    <t>Τρεχουν : S2 main: 4.65 4.7 5  2Y @21.10.2024 8:30</t>
  </si>
  <si>
    <t>Τρεχουν : S2 LE2:   3.93 4 4.5 5 5.5 6 , 3Y @21.10.2024 8:43. To 3.93 σκοτώθηκε στις 22.10. 17:34</t>
  </si>
  <si>
    <t>H2Y</t>
  </si>
  <si>
    <t>Τρέχουν : S2 LE2 : 3.9 ,2Y @17:52</t>
  </si>
  <si>
    <t>Tρεχουν:  S2 LE3:  3.05, 2Y @17:56</t>
  </si>
  <si>
    <t>Trexei: S2 main 4.5 3Y @19.10.2027 . Killed 22.10 @17:55</t>
  </si>
  <si>
    <t>Τρέχει : S2 LE2 : 3.81 ,2Y @08:18</t>
  </si>
  <si>
    <t>Η</t>
  </si>
  <si>
    <t>Η2Υ</t>
  </si>
  <si>
    <t>Tρεχει:  S2 LE3:  3.02, 2Y @08:23</t>
  </si>
  <si>
    <t>Τρέχουν: S2 LE3 3.1 3.2 3.3 3.5 4 , 3Y@ 22.10 @18:00</t>
  </si>
  <si>
    <t>Τρέχουν: 3.55 3.6 3.7 3.8 3.9 2Y @ 23.10 @11:00</t>
  </si>
  <si>
    <t>Τρέχουν: S1 main 3.27 3.3 3.4 3.5 3.6  @23.10 13:01</t>
  </si>
  <si>
    <t>Low End 4</t>
  </si>
  <si>
    <t>LE4</t>
  </si>
  <si>
    <t>Low End 5</t>
  </si>
  <si>
    <t>Low End 6</t>
  </si>
  <si>
    <t>LE5</t>
  </si>
  <si>
    <t>LE6</t>
  </si>
  <si>
    <t>S1LE4, Y, p: 2.22, 2.5 ,3, 3.5,4 started @17:47 , 05.11.2024, finished @18:53</t>
  </si>
  <si>
    <t>S1LE5, 2Y, p: 2.18, 2.22, 2.5 ,3, 3.5, 4 started @19:30 , 05.11.2024, finished @</t>
  </si>
  <si>
    <t>S1LE6, 2Y, p: 2.11, 2.18, 2.22, 2.5 ,3, 3.5, 4 started @09:27: , 06.11.2024, finished @11:00</t>
  </si>
  <si>
    <t>S1LE6, 2Y, p: 2.14, 2.15 2.16 started @11:42 , 06.11.2024, finished @12:14</t>
  </si>
  <si>
    <t>S1LE6, 2Y, p: 2.12, 2.13 started @12:17 , 06.11.2024, finished @13:57</t>
  </si>
  <si>
    <t>S2LE4, 2Y, p: 2.82, 3, 3.5, 4, 4.5, 5  started @12:00 , 06.11.2024, finished @14:01</t>
  </si>
  <si>
    <t>After finishing with S2LE4, H2 av injection formula was corrected in the models. So for experiments after 16:36 @06.11.2024, printing of the av inj of H2 v/v in the txt will be correct. For those before that time, to find the correct av inj. Do the following: 1. in the timeseries csv, compute the timeseries of E_H2/E_NG. 2. Find its average. Let it be r. Then λ= 1/(1+ e_H2/e_NG/r) = 1/(1+ γ/r) , γ= e_H2/e_NG, where these are the energy densities (kWh/Nm3).</t>
  </si>
  <si>
    <t>.</t>
  </si>
  <si>
    <t>S2LE5, 2Y, p: 2.82, 3, 3.5, 4, 4.5, 5 started @16:44 , 06.11.2024, finished @18:30</t>
  </si>
  <si>
    <t>All S1 up to LE3 corrected for H2 av injection v/v, 06.11.2024 @ 20:00</t>
  </si>
  <si>
    <t>S2LE6, 2Y, p: 2.7, 3, 3.5, 4, 4.5, 5 started @19:29 , 06.11.2024, finished @21:00</t>
  </si>
  <si>
    <t>S1LE6 have H2 energy as % of total energy different than the printed output in the txts. See why.</t>
  </si>
  <si>
    <t xml:space="preserve">All S1 LE4-6 H2 injections as % v/v corrected </t>
  </si>
  <si>
    <t>From S2LE4  p.2.82 onwards, all ss H2 injections were computed in the csvs, and then an average was taken. Before that, an average ratio of E_h2/E_ng was taken, and from that the "average" injection, which leads to different results.</t>
  </si>
  <si>
    <t>All S1, S2 corrected H2 injections v/v</t>
  </si>
  <si>
    <t>H2 energy as % of total seems to be ok in vscode, agrees w outputed E_h2, E_ng tss.</t>
  </si>
  <si>
    <t>Τρέχει : S1 LE1, S1 LE2, S1LE3 : all with p.3.7 LE1 ,2Y @15:25 finished 17:30</t>
  </si>
  <si>
    <t xml:space="preserve">Τρέχει : S2 LE3, p 4.5 5 5.5  ,2Y @19:48 finished </t>
  </si>
  <si>
    <t>Τρέχουν: S1 LE4 4.5 5 5.5 08.11@10:35, finished: 11:35</t>
  </si>
  <si>
    <t>Τρέχει : S1 LE3 5.5 @12:31, finished :</t>
  </si>
  <si>
    <t>Τρέχει: S1 LE6 3Y @09.11 , 15:12, finished: 16:35</t>
  </si>
  <si>
    <t>Τρέχει: S1 LE3 p:5 ,3Y @09.11 , 16:53, finished:</t>
  </si>
  <si>
    <t>Max injection ratio (MHA) v/v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</si>
</sst>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11"/>
      <color theme="1"/>
      <name val="Verdana"/>
      <family val="2"/>
    </font>
    <font>
      <b/>
      <sz val="11"/>
      <color rgb="FF0070C0"/>
      <name val="Verdana"/>
      <family val="2"/>
    </font>
    <font>
      <b/>
      <sz val="11"/>
      <color rgb="FFFF0000"/>
      <name val="Verdana"/>
      <family val="2"/>
    </font>
    <font>
      <sz val="11"/>
      <color rgb="FF00B050"/>
      <name val="Verdana"/>
      <family val="2"/>
    </font>
    <font>
      <sz val="11"/>
      <color rgb="FFFFC000"/>
      <name val="Verdana"/>
      <family val="2"/>
    </font>
    <font>
      <sz val="11"/>
      <color theme="6"/>
      <name val="Verdana"/>
      <family val="2"/>
    </font>
    <font>
      <b/>
      <sz val="11"/>
      <color rgb="FF00B050"/>
      <name val="Verdana"/>
      <family val="2"/>
    </font>
    <font>
      <sz val="11"/>
      <color theme="1"/>
      <name val="Calibri"/>
      <family val="2"/>
      <scheme val="minor"/>
    </font>
    <font>
      <sz val="11"/>
      <name val="Verdana"/>
      <family val="2"/>
    </font>
    <font>
      <sz val="11"/>
      <color rgb="FF92D050"/>
      <name val="Verdana"/>
      <family val="2"/>
    </font>
    <font>
      <b/>
      <sz val="11"/>
      <color rgb="FF92D050"/>
      <name val="Verdana"/>
      <family val="2"/>
    </font>
    <font>
      <b/>
      <sz val="9"/>
      <color theme="1"/>
      <name val="Verdana"/>
      <family val="2"/>
    </font>
    <font>
      <b/>
      <sz val="9"/>
      <color rgb="FF0070C0"/>
      <name val="Verdana"/>
      <family val="2"/>
    </font>
    <font>
      <b/>
      <sz val="9"/>
      <color rgb="FFFFC000"/>
      <name val="Verdana"/>
      <family val="2"/>
    </font>
    <font>
      <sz val="9"/>
      <color theme="1"/>
      <name val="Verdana"/>
      <family val="2"/>
    </font>
    <font>
      <b/>
      <sz val="9"/>
      <color rgb="FF00B050"/>
      <name val="Verdana"/>
      <family val="2"/>
    </font>
    <font>
      <b/>
      <sz val="9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5F5F5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4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2" xfId="0" applyFont="1" applyBorder="1"/>
    <xf numFmtId="0" fontId="9" fillId="0" borderId="3" xfId="0" applyFont="1" applyBorder="1"/>
    <xf numFmtId="0" fontId="9" fillId="0" borderId="2" xfId="0" applyFont="1" applyBorder="1"/>
    <xf numFmtId="0" fontId="9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4" borderId="0" xfId="0" applyFont="1" applyFill="1"/>
    <xf numFmtId="0" fontId="10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9" fillId="0" borderId="2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9" fontId="0" fillId="0" borderId="0" xfId="1" applyFont="1"/>
    <xf numFmtId="9" fontId="4" fillId="0" borderId="2" xfId="0" applyNumberFormat="1" applyFont="1" applyBorder="1" applyAlignment="1">
      <alignment horizontal="center"/>
    </xf>
    <xf numFmtId="0" fontId="16" fillId="0" borderId="0" xfId="0" applyFont="1"/>
    <xf numFmtId="0" fontId="11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2" borderId="0" xfId="0" applyFont="1" applyFill="1"/>
    <xf numFmtId="0" fontId="18" fillId="2" borderId="0" xfId="0" applyFont="1" applyFill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sqref="A1:H24"/>
    </sheetView>
  </sheetViews>
  <sheetFormatPr defaultRowHeight="15" x14ac:dyDescent="0.25"/>
  <cols>
    <col min="1" max="1" width="33.85546875" customWidth="1"/>
    <col min="2" max="2" width="11.7109375" customWidth="1"/>
    <col min="3" max="3" width="11.42578125" style="7" customWidth="1"/>
    <col min="4" max="4" width="11.140625" style="7" customWidth="1"/>
    <col min="5" max="5" width="12.28515625" style="54" customWidth="1"/>
    <col min="6" max="7" width="11.140625" style="7" customWidth="1"/>
    <col min="8" max="8" width="11.5703125" style="7" customWidth="1"/>
  </cols>
  <sheetData>
    <row r="1" spans="1:8" x14ac:dyDescent="0.25">
      <c r="B1" s="1" t="s">
        <v>24</v>
      </c>
      <c r="C1" s="1" t="s">
        <v>21</v>
      </c>
      <c r="D1" s="1" t="s">
        <v>22</v>
      </c>
      <c r="E1" s="53" t="s">
        <v>23</v>
      </c>
      <c r="F1" s="1" t="s">
        <v>47</v>
      </c>
      <c r="G1" s="1" t="s">
        <v>49</v>
      </c>
      <c r="H1" s="1" t="s">
        <v>50</v>
      </c>
    </row>
    <row r="2" spans="1:8" x14ac:dyDescent="0.25">
      <c r="A2" s="47" t="s">
        <v>0</v>
      </c>
    </row>
    <row r="3" spans="1:8" x14ac:dyDescent="0.25">
      <c r="A3" s="48" t="s">
        <v>25</v>
      </c>
      <c r="B3" s="7">
        <v>1104000</v>
      </c>
      <c r="C3" s="7">
        <f>B3*0.95</f>
        <v>1048800</v>
      </c>
      <c r="D3" s="7">
        <f>B3*0.9</f>
        <v>993600</v>
      </c>
      <c r="E3" s="55">
        <f>B3*0.8</f>
        <v>883200</v>
      </c>
      <c r="F3" s="7">
        <f>B3*0.7</f>
        <v>772800</v>
      </c>
      <c r="G3" s="7">
        <f>B3*0.7</f>
        <v>772800</v>
      </c>
      <c r="H3" s="7">
        <f>B3*0.65</f>
        <v>717600</v>
      </c>
    </row>
    <row r="4" spans="1:8" x14ac:dyDescent="0.25">
      <c r="A4" s="48" t="s">
        <v>27</v>
      </c>
      <c r="B4" s="8">
        <v>0</v>
      </c>
      <c r="C4" s="8">
        <f t="shared" ref="C4:C9" si="0">B4*0.95</f>
        <v>0</v>
      </c>
      <c r="D4" s="8">
        <f t="shared" ref="D4:D8" si="1">B4*0.9</f>
        <v>0</v>
      </c>
      <c r="E4" s="56">
        <f t="shared" ref="E4:F8" si="2">B4*0.8</f>
        <v>0</v>
      </c>
      <c r="F4" s="8">
        <f t="shared" si="2"/>
        <v>0</v>
      </c>
      <c r="G4" s="8">
        <f t="shared" ref="G4" si="3">D4*0.8</f>
        <v>0</v>
      </c>
      <c r="H4" s="8">
        <f t="shared" ref="H4" si="4">E4*0.8</f>
        <v>0</v>
      </c>
    </row>
    <row r="5" spans="1:8" x14ac:dyDescent="0.25">
      <c r="A5" s="48" t="s">
        <v>28</v>
      </c>
      <c r="B5" s="7">
        <v>27400</v>
      </c>
      <c r="C5" s="7">
        <f t="shared" si="0"/>
        <v>26030</v>
      </c>
      <c r="D5" s="7">
        <f t="shared" si="1"/>
        <v>24660</v>
      </c>
      <c r="E5" s="55">
        <f>B5*0.75</f>
        <v>20550</v>
      </c>
      <c r="F5" s="7">
        <f>B5*0.65</f>
        <v>17810</v>
      </c>
      <c r="G5" s="7">
        <f>F5</f>
        <v>17810</v>
      </c>
      <c r="H5" s="7">
        <f>F5</f>
        <v>17810</v>
      </c>
    </row>
    <row r="6" spans="1:8" x14ac:dyDescent="0.25">
      <c r="A6" s="47"/>
      <c r="B6" s="7"/>
      <c r="E6" s="55"/>
    </row>
    <row r="7" spans="1:8" x14ac:dyDescent="0.25">
      <c r="A7" s="49" t="s">
        <v>26</v>
      </c>
      <c r="B7" s="7">
        <v>680000</v>
      </c>
      <c r="C7" s="7">
        <f t="shared" si="0"/>
        <v>646000</v>
      </c>
      <c r="D7" s="7">
        <f t="shared" si="1"/>
        <v>612000</v>
      </c>
      <c r="E7" s="55">
        <f>B7*0.8</f>
        <v>544000</v>
      </c>
      <c r="F7" s="7">
        <f>B7*0.7</f>
        <v>475999.99999999994</v>
      </c>
      <c r="G7" s="7">
        <f>B7*0.7</f>
        <v>475999.99999999994</v>
      </c>
      <c r="H7" s="7">
        <f>B7*0.65</f>
        <v>442000</v>
      </c>
    </row>
    <row r="8" spans="1:8" x14ac:dyDescent="0.25">
      <c r="A8" s="49" t="s">
        <v>29</v>
      </c>
      <c r="B8" s="8">
        <v>0</v>
      </c>
      <c r="C8" s="8">
        <f t="shared" si="0"/>
        <v>0</v>
      </c>
      <c r="D8" s="8">
        <f t="shared" si="1"/>
        <v>0</v>
      </c>
      <c r="E8" s="56">
        <f t="shared" si="2"/>
        <v>0</v>
      </c>
      <c r="F8" s="8">
        <f t="shared" si="2"/>
        <v>0</v>
      </c>
      <c r="G8" s="8">
        <f t="shared" ref="G8" si="5">D8*0.8</f>
        <v>0</v>
      </c>
      <c r="H8" s="8">
        <f t="shared" ref="H8" si="6">E8*0.8</f>
        <v>0</v>
      </c>
    </row>
    <row r="9" spans="1:8" x14ac:dyDescent="0.25">
      <c r="A9" s="49" t="s">
        <v>30</v>
      </c>
      <c r="B9" s="7">
        <v>15250</v>
      </c>
      <c r="C9" s="7">
        <f t="shared" si="0"/>
        <v>14487.5</v>
      </c>
      <c r="D9" s="7">
        <f>B9*0.9</f>
        <v>13725</v>
      </c>
      <c r="E9" s="55">
        <f>B9*0.75</f>
        <v>11437.5</v>
      </c>
      <c r="F9" s="7">
        <f>B9*0.7</f>
        <v>10675</v>
      </c>
      <c r="G9" s="7">
        <f>F9</f>
        <v>10675</v>
      </c>
      <c r="H9" s="7">
        <f>F9</f>
        <v>10675</v>
      </c>
    </row>
    <row r="10" spans="1:8" x14ac:dyDescent="0.25">
      <c r="A10" s="50"/>
      <c r="B10" s="7"/>
      <c r="E10" s="55"/>
    </row>
    <row r="11" spans="1:8" x14ac:dyDescent="0.25">
      <c r="A11" s="47" t="s">
        <v>5</v>
      </c>
      <c r="B11" s="7"/>
      <c r="E11" s="55"/>
    </row>
    <row r="12" spans="1:8" x14ac:dyDescent="0.25">
      <c r="A12" s="51" t="s">
        <v>32</v>
      </c>
      <c r="B12" s="7">
        <v>14500</v>
      </c>
      <c r="C12" s="7">
        <f>B12*0.95</f>
        <v>13775</v>
      </c>
      <c r="D12" s="7">
        <f>B12*0.9</f>
        <v>13050</v>
      </c>
      <c r="E12" s="55">
        <f>B12*0.8</f>
        <v>11600</v>
      </c>
      <c r="F12" s="7">
        <f>B12*0.7</f>
        <v>10150</v>
      </c>
      <c r="G12" s="7">
        <f>F12</f>
        <v>10150</v>
      </c>
      <c r="H12" s="7">
        <f>F12</f>
        <v>10150</v>
      </c>
    </row>
    <row r="13" spans="1:8" x14ac:dyDescent="0.25">
      <c r="A13" s="51" t="s">
        <v>6</v>
      </c>
      <c r="B13" s="7">
        <v>290</v>
      </c>
      <c r="C13" s="7">
        <f>B13*0.95</f>
        <v>275.5</v>
      </c>
      <c r="D13" s="7">
        <f>B13*0.9</f>
        <v>261</v>
      </c>
      <c r="E13" s="55">
        <f>B13*0.8</f>
        <v>232</v>
      </c>
      <c r="F13" s="7">
        <f>B13*0.7</f>
        <v>203</v>
      </c>
      <c r="G13" s="7">
        <f>F13</f>
        <v>203</v>
      </c>
      <c r="H13" s="7">
        <f>F13</f>
        <v>203</v>
      </c>
    </row>
    <row r="14" spans="1:8" x14ac:dyDescent="0.25">
      <c r="A14" s="51" t="s">
        <v>7</v>
      </c>
      <c r="B14" s="7">
        <v>0</v>
      </c>
      <c r="C14" s="7">
        <v>0</v>
      </c>
      <c r="D14" s="7">
        <v>0</v>
      </c>
      <c r="E14" s="55">
        <v>0</v>
      </c>
      <c r="F14" s="7">
        <v>0</v>
      </c>
      <c r="G14" s="7">
        <v>0</v>
      </c>
      <c r="H14" s="7">
        <v>0</v>
      </c>
    </row>
    <row r="15" spans="1:8" x14ac:dyDescent="0.25">
      <c r="A15" s="50"/>
      <c r="B15" s="7"/>
      <c r="E15" s="55"/>
    </row>
    <row r="16" spans="1:8" x14ac:dyDescent="0.25">
      <c r="A16" s="47" t="s">
        <v>1</v>
      </c>
      <c r="B16" s="7"/>
      <c r="E16" s="55"/>
    </row>
    <row r="17" spans="1:8" x14ac:dyDescent="0.25">
      <c r="A17" s="52" t="s">
        <v>31</v>
      </c>
      <c r="B17" s="7">
        <v>924000</v>
      </c>
      <c r="C17" s="7">
        <f>B17*0.95</f>
        <v>877800</v>
      </c>
      <c r="D17" s="7">
        <f>B17*0.9</f>
        <v>831600</v>
      </c>
      <c r="E17" s="55">
        <f>B17*0.65</f>
        <v>600600</v>
      </c>
      <c r="F17" s="7">
        <f>B17*0.6</f>
        <v>554400</v>
      </c>
      <c r="G17" s="7">
        <f>F17</f>
        <v>554400</v>
      </c>
      <c r="H17" s="7">
        <f>F17</f>
        <v>554400</v>
      </c>
    </row>
    <row r="18" spans="1:8" x14ac:dyDescent="0.25">
      <c r="A18" s="52" t="s">
        <v>3</v>
      </c>
      <c r="B18" s="7">
        <v>18480</v>
      </c>
      <c r="C18" s="7">
        <f>B18*0.95</f>
        <v>17556</v>
      </c>
      <c r="D18" s="7">
        <f>B18*0.9</f>
        <v>16632</v>
      </c>
      <c r="E18" s="55">
        <f>B18*0.65</f>
        <v>12012</v>
      </c>
      <c r="F18" s="7">
        <f>B18*0.6</f>
        <v>11088</v>
      </c>
      <c r="G18" s="7">
        <f t="shared" ref="G18:G20" si="7">F18</f>
        <v>11088</v>
      </c>
      <c r="H18" s="7">
        <f t="shared" ref="H18:H20" si="8">F18</f>
        <v>11088</v>
      </c>
    </row>
    <row r="19" spans="1:8" x14ac:dyDescent="0.25">
      <c r="A19" s="52" t="s">
        <v>8</v>
      </c>
      <c r="B19" s="7">
        <v>1.33</v>
      </c>
      <c r="C19" s="7">
        <f>$B$19</f>
        <v>1.33</v>
      </c>
      <c r="D19" s="7">
        <f>$B$19</f>
        <v>1.33</v>
      </c>
      <c r="E19" s="55">
        <f>$B$19</f>
        <v>1.33</v>
      </c>
      <c r="F19" s="7">
        <f>B19</f>
        <v>1.33</v>
      </c>
      <c r="G19" s="7">
        <f t="shared" si="7"/>
        <v>1.33</v>
      </c>
      <c r="H19" s="7">
        <f t="shared" si="8"/>
        <v>1.33</v>
      </c>
    </row>
    <row r="20" spans="1:8" x14ac:dyDescent="0.25">
      <c r="A20" s="52" t="s">
        <v>4</v>
      </c>
      <c r="B20" s="7">
        <v>0.75600000000000001</v>
      </c>
      <c r="C20" s="7">
        <v>0.79</v>
      </c>
      <c r="D20" s="9">
        <v>0.82</v>
      </c>
      <c r="E20" s="57">
        <v>0.85</v>
      </c>
      <c r="F20" s="7">
        <f>E20</f>
        <v>0.85</v>
      </c>
      <c r="G20" s="7">
        <f t="shared" si="7"/>
        <v>0.85</v>
      </c>
      <c r="H20" s="7">
        <f t="shared" si="8"/>
        <v>0.85</v>
      </c>
    </row>
    <row r="21" spans="1:8" x14ac:dyDescent="0.25">
      <c r="A21" s="50"/>
      <c r="B21" s="7"/>
      <c r="E21" s="55"/>
    </row>
    <row r="22" spans="1:8" x14ac:dyDescent="0.25">
      <c r="A22" s="47" t="s">
        <v>75</v>
      </c>
      <c r="B22" s="10">
        <v>0.1</v>
      </c>
      <c r="C22" s="10">
        <v>0.2</v>
      </c>
      <c r="D22" s="11">
        <v>0.3</v>
      </c>
      <c r="E22" s="58">
        <v>0.5</v>
      </c>
      <c r="F22" s="33">
        <v>0.8</v>
      </c>
      <c r="G22" s="33">
        <v>0.9</v>
      </c>
      <c r="H22" s="33">
        <v>0.99990000000000001</v>
      </c>
    </row>
    <row r="23" spans="1:8" x14ac:dyDescent="0.25">
      <c r="B23" s="7"/>
      <c r="E23" s="55"/>
    </row>
    <row r="24" spans="1:8" x14ac:dyDescent="0.25">
      <c r="A24" t="s">
        <v>10</v>
      </c>
      <c r="B24" s="7" t="s">
        <v>11</v>
      </c>
      <c r="C24" s="7" t="s">
        <v>12</v>
      </c>
      <c r="D24" s="7" t="s">
        <v>13</v>
      </c>
      <c r="E24" s="55" t="s">
        <v>14</v>
      </c>
      <c r="F24" s="7" t="s">
        <v>48</v>
      </c>
      <c r="G24" s="7" t="s">
        <v>51</v>
      </c>
      <c r="H24" s="7" t="s">
        <v>52</v>
      </c>
    </row>
    <row r="34" spans="2:2" x14ac:dyDescent="0.25">
      <c r="B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B971-9089-40B6-B7D9-B4FE2F3EF079}">
  <dimension ref="A1:H26"/>
  <sheetViews>
    <sheetView topLeftCell="E1" workbookViewId="0">
      <selection activeCell="J4" sqref="J4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style="35" customWidth="1"/>
    <col min="6" max="7" width="19.5703125" customWidth="1"/>
    <col min="8" max="8" width="20.28515625" customWidth="1"/>
  </cols>
  <sheetData>
    <row r="1" spans="1:8" x14ac:dyDescent="0.25">
      <c r="B1" s="1" t="s">
        <v>24</v>
      </c>
      <c r="C1" s="2" t="s">
        <v>21</v>
      </c>
      <c r="D1" s="2" t="s">
        <v>22</v>
      </c>
      <c r="E1" s="34" t="s">
        <v>23</v>
      </c>
      <c r="F1" s="1" t="s">
        <v>47</v>
      </c>
      <c r="G1" s="1" t="s">
        <v>49</v>
      </c>
      <c r="H1" s="1" t="s">
        <v>50</v>
      </c>
    </row>
    <row r="2" spans="1:8" x14ac:dyDescent="0.25">
      <c r="A2" s="2" t="s">
        <v>0</v>
      </c>
    </row>
    <row r="3" spans="1:8" x14ac:dyDescent="0.25">
      <c r="A3" s="3" t="s">
        <v>25</v>
      </c>
      <c r="B3" s="12">
        <v>0</v>
      </c>
      <c r="C3" s="12">
        <v>0</v>
      </c>
      <c r="D3" s="12">
        <v>0</v>
      </c>
      <c r="E3" s="38">
        <v>0</v>
      </c>
      <c r="F3" s="38">
        <v>0</v>
      </c>
      <c r="G3" s="38">
        <v>0</v>
      </c>
      <c r="H3" s="38">
        <v>0</v>
      </c>
    </row>
    <row r="4" spans="1:8" x14ac:dyDescent="0.25">
      <c r="A4" s="3" t="s">
        <v>27</v>
      </c>
      <c r="B4" s="7">
        <v>53</v>
      </c>
      <c r="C4" s="7">
        <f>B4*0.95</f>
        <v>50.349999999999994</v>
      </c>
      <c r="D4" s="7">
        <f>B4*0.9</f>
        <v>47.7</v>
      </c>
      <c r="E4" s="36">
        <f>B4*0.75</f>
        <v>39.75</v>
      </c>
      <c r="F4">
        <f>B4*0.7</f>
        <v>37.099999999999994</v>
      </c>
      <c r="G4">
        <f>B4*0.7</f>
        <v>37.099999999999994</v>
      </c>
      <c r="H4">
        <f>B4*0.65</f>
        <v>34.450000000000003</v>
      </c>
    </row>
    <row r="5" spans="1:8" x14ac:dyDescent="0.25">
      <c r="A5" s="3" t="s">
        <v>28</v>
      </c>
      <c r="B5" s="12">
        <v>0</v>
      </c>
      <c r="C5" s="12">
        <v>0</v>
      </c>
      <c r="D5" s="12">
        <v>0</v>
      </c>
      <c r="E5" s="38">
        <v>0</v>
      </c>
      <c r="F5" s="38">
        <v>0</v>
      </c>
      <c r="G5" s="38">
        <v>0</v>
      </c>
      <c r="H5" s="38">
        <v>0</v>
      </c>
    </row>
    <row r="6" spans="1:8" x14ac:dyDescent="0.25">
      <c r="A6" s="2"/>
      <c r="B6" s="12"/>
      <c r="C6" s="12"/>
      <c r="D6" s="12"/>
      <c r="E6" s="38"/>
      <c r="F6" s="38"/>
      <c r="G6" s="38"/>
      <c r="H6" s="38"/>
    </row>
    <row r="7" spans="1:8" x14ac:dyDescent="0.25">
      <c r="A7" s="4" t="s">
        <v>26</v>
      </c>
      <c r="B7" s="12">
        <v>0</v>
      </c>
      <c r="C7" s="12">
        <v>0</v>
      </c>
      <c r="D7" s="12">
        <v>0</v>
      </c>
      <c r="E7" s="38">
        <v>0</v>
      </c>
      <c r="F7" s="38">
        <v>0</v>
      </c>
      <c r="G7" s="38">
        <v>0</v>
      </c>
      <c r="H7" s="38">
        <v>0</v>
      </c>
    </row>
    <row r="8" spans="1:8" x14ac:dyDescent="0.25">
      <c r="A8" s="4" t="s">
        <v>29</v>
      </c>
      <c r="B8" s="7">
        <v>31.8</v>
      </c>
      <c r="C8" s="7">
        <f>B8*0.95</f>
        <v>30.21</v>
      </c>
      <c r="D8" s="7">
        <f>B8*0.9</f>
        <v>28.62</v>
      </c>
      <c r="E8" s="36">
        <f>B8*0.75</f>
        <v>23.85</v>
      </c>
      <c r="F8">
        <f>B8*0.7</f>
        <v>22.259999999999998</v>
      </c>
      <c r="G8">
        <f>B8*0.7</f>
        <v>22.259999999999998</v>
      </c>
      <c r="H8">
        <f>B8*0.65</f>
        <v>20.67</v>
      </c>
    </row>
    <row r="9" spans="1:8" x14ac:dyDescent="0.25">
      <c r="A9" s="4" t="s">
        <v>30</v>
      </c>
      <c r="B9" s="12">
        <v>0</v>
      </c>
      <c r="C9" s="12">
        <v>0</v>
      </c>
      <c r="D9" s="12">
        <v>0</v>
      </c>
      <c r="E9" s="38">
        <v>0</v>
      </c>
      <c r="F9" s="38">
        <v>0</v>
      </c>
      <c r="G9" s="38">
        <v>0</v>
      </c>
      <c r="H9" s="38">
        <v>0</v>
      </c>
    </row>
    <row r="10" spans="1:8" x14ac:dyDescent="0.25">
      <c r="B10" s="7"/>
      <c r="C10" s="7"/>
      <c r="D10" s="7"/>
      <c r="E10" s="36"/>
    </row>
    <row r="11" spans="1:8" x14ac:dyDescent="0.25">
      <c r="B11" s="7"/>
      <c r="C11" s="7"/>
      <c r="D11" s="7"/>
      <c r="E11" s="36"/>
    </row>
    <row r="12" spans="1:8" x14ac:dyDescent="0.25">
      <c r="A12" s="2" t="s">
        <v>5</v>
      </c>
      <c r="B12" s="7"/>
      <c r="C12" s="7"/>
      <c r="D12" s="7"/>
      <c r="E12" s="36"/>
    </row>
    <row r="13" spans="1:8" x14ac:dyDescent="0.25">
      <c r="A13" s="5" t="s">
        <v>32</v>
      </c>
      <c r="B13" s="7">
        <v>14500</v>
      </c>
      <c r="C13" s="7">
        <f>B13*0.95</f>
        <v>13775</v>
      </c>
      <c r="D13" s="7">
        <f>B13*0.9</f>
        <v>13050</v>
      </c>
      <c r="E13" s="36">
        <f>B13*0.8</f>
        <v>11600</v>
      </c>
      <c r="F13">
        <f>B13*0.7</f>
        <v>10150</v>
      </c>
      <c r="G13">
        <f>F13</f>
        <v>10150</v>
      </c>
      <c r="H13">
        <f>F13</f>
        <v>10150</v>
      </c>
    </row>
    <row r="14" spans="1:8" x14ac:dyDescent="0.25">
      <c r="A14" s="5" t="s">
        <v>6</v>
      </c>
      <c r="B14" s="7">
        <v>290</v>
      </c>
      <c r="C14" s="7">
        <f>B14*0.95</f>
        <v>275.5</v>
      </c>
      <c r="D14" s="7">
        <f>B14*0.9</f>
        <v>261</v>
      </c>
      <c r="E14" s="36">
        <f>B14*0.8</f>
        <v>232</v>
      </c>
      <c r="F14">
        <f>B14*0.7</f>
        <v>203</v>
      </c>
      <c r="G14">
        <f>F14</f>
        <v>203</v>
      </c>
      <c r="H14">
        <f>F14</f>
        <v>203</v>
      </c>
    </row>
    <row r="15" spans="1:8" x14ac:dyDescent="0.25">
      <c r="A15" s="5" t="s">
        <v>7</v>
      </c>
      <c r="B15" s="7">
        <v>0</v>
      </c>
      <c r="C15" s="7">
        <v>0</v>
      </c>
      <c r="D15" s="7">
        <v>0</v>
      </c>
      <c r="E15" s="36">
        <v>0</v>
      </c>
      <c r="F15" s="36">
        <v>0</v>
      </c>
      <c r="G15" s="36">
        <v>0</v>
      </c>
      <c r="H15" s="36">
        <v>0</v>
      </c>
    </row>
    <row r="16" spans="1:8" x14ac:dyDescent="0.25">
      <c r="A16" s="5"/>
      <c r="B16" s="7"/>
      <c r="C16" s="7"/>
      <c r="D16" s="7"/>
      <c r="E16" s="36"/>
    </row>
    <row r="17" spans="1:8" x14ac:dyDescent="0.25">
      <c r="B17" s="7"/>
      <c r="C17" s="7"/>
      <c r="D17" s="7"/>
      <c r="E17" s="36"/>
    </row>
    <row r="18" spans="1:8" x14ac:dyDescent="0.25">
      <c r="A18" s="2" t="s">
        <v>1</v>
      </c>
      <c r="B18" s="7"/>
      <c r="C18" s="7"/>
      <c r="D18" s="7"/>
      <c r="E18" s="36"/>
    </row>
    <row r="19" spans="1:8" x14ac:dyDescent="0.25">
      <c r="A19" s="6" t="s">
        <v>2</v>
      </c>
      <c r="B19" s="7">
        <v>924000</v>
      </c>
      <c r="C19" s="7">
        <f>B19*0.95</f>
        <v>877800</v>
      </c>
      <c r="D19" s="7">
        <f>B19*0.9</f>
        <v>831600</v>
      </c>
      <c r="E19" s="36">
        <f>B19*0.65</f>
        <v>600600</v>
      </c>
      <c r="F19">
        <f>B19*0.6</f>
        <v>554400</v>
      </c>
      <c r="G19">
        <f>F19</f>
        <v>554400</v>
      </c>
      <c r="H19">
        <f>G19</f>
        <v>554400</v>
      </c>
    </row>
    <row r="20" spans="1:8" x14ac:dyDescent="0.25">
      <c r="A20" s="6" t="s">
        <v>3</v>
      </c>
      <c r="B20" s="7">
        <v>18480</v>
      </c>
      <c r="C20" s="7">
        <f>B20*0.95</f>
        <v>17556</v>
      </c>
      <c r="D20" s="7">
        <f t="shared" ref="D20" si="0">B20*0.9</f>
        <v>16632</v>
      </c>
      <c r="E20" s="36">
        <f>B20*0.65</f>
        <v>12012</v>
      </c>
      <c r="F20">
        <f>B20*0.6</f>
        <v>11088</v>
      </c>
      <c r="G20">
        <f>F20</f>
        <v>11088</v>
      </c>
      <c r="H20">
        <f>F20</f>
        <v>11088</v>
      </c>
    </row>
    <row r="21" spans="1:8" x14ac:dyDescent="0.25">
      <c r="A21" s="6" t="s">
        <v>8</v>
      </c>
      <c r="B21" s="7">
        <v>1.33</v>
      </c>
      <c r="C21" s="7">
        <v>1.33</v>
      </c>
      <c r="D21" s="7">
        <v>1.33</v>
      </c>
      <c r="E21" s="36">
        <v>1.33</v>
      </c>
      <c r="F21" s="7">
        <v>1.33</v>
      </c>
      <c r="G21" s="7">
        <v>1.33</v>
      </c>
      <c r="H21" s="7">
        <v>1.33</v>
      </c>
    </row>
    <row r="22" spans="1:8" x14ac:dyDescent="0.25">
      <c r="A22" s="6" t="s">
        <v>4</v>
      </c>
      <c r="B22" s="7">
        <v>0.75600000000000001</v>
      </c>
      <c r="C22" s="7">
        <v>0.79</v>
      </c>
      <c r="D22" s="9">
        <v>0.82</v>
      </c>
      <c r="E22" s="37">
        <v>0.85</v>
      </c>
      <c r="F22">
        <f>E22</f>
        <v>0.85</v>
      </c>
      <c r="G22">
        <f>F22</f>
        <v>0.85</v>
      </c>
      <c r="H22">
        <f>F22</f>
        <v>0.85</v>
      </c>
    </row>
    <row r="23" spans="1:8" x14ac:dyDescent="0.25">
      <c r="B23" s="7"/>
      <c r="C23" s="7"/>
      <c r="D23" s="7"/>
      <c r="E23" s="36"/>
    </row>
    <row r="24" spans="1:8" x14ac:dyDescent="0.25">
      <c r="A24" s="2" t="s">
        <v>9</v>
      </c>
      <c r="B24" s="10">
        <v>0.1</v>
      </c>
      <c r="C24" s="10">
        <v>0.2</v>
      </c>
      <c r="D24" s="11">
        <v>0.3</v>
      </c>
      <c r="E24" s="40">
        <v>0.5</v>
      </c>
      <c r="F24" s="39">
        <v>0.8</v>
      </c>
      <c r="G24" s="39">
        <v>0.9</v>
      </c>
      <c r="H24" s="39">
        <v>1</v>
      </c>
    </row>
    <row r="25" spans="1:8" x14ac:dyDescent="0.25">
      <c r="B25" s="7"/>
      <c r="C25" s="7"/>
      <c r="D25" s="7"/>
      <c r="E25" s="36"/>
    </row>
    <row r="26" spans="1:8" x14ac:dyDescent="0.25">
      <c r="A26" t="s">
        <v>10</v>
      </c>
      <c r="B26" s="7" t="s">
        <v>11</v>
      </c>
      <c r="C26" s="7" t="s">
        <v>12</v>
      </c>
      <c r="D26" s="7" t="s">
        <v>13</v>
      </c>
      <c r="E26" s="36" t="s">
        <v>14</v>
      </c>
      <c r="F26" s="7" t="s">
        <v>48</v>
      </c>
      <c r="G26" s="7" t="s">
        <v>51</v>
      </c>
      <c r="H26" s="7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701A-2FC3-419D-BEE8-A269C50FB095}">
  <dimension ref="A1:O40"/>
  <sheetViews>
    <sheetView topLeftCell="A7" workbookViewId="0">
      <selection activeCell="A33" sqref="A33"/>
    </sheetView>
  </sheetViews>
  <sheetFormatPr defaultRowHeight="14.25" x14ac:dyDescent="0.2"/>
  <cols>
    <col min="1" max="1" width="29.28515625" style="14" customWidth="1"/>
    <col min="2" max="2" width="12.42578125" style="14" customWidth="1"/>
    <col min="3" max="3" width="17.140625" style="14" customWidth="1"/>
    <col min="4" max="4" width="14.42578125" style="14" customWidth="1"/>
    <col min="5" max="5" width="16.28515625" style="14" customWidth="1"/>
    <col min="6" max="10" width="9.140625" style="14"/>
    <col min="11" max="11" width="33.5703125" style="14" customWidth="1"/>
    <col min="12" max="12" width="12.7109375" style="14" customWidth="1"/>
    <col min="13" max="13" width="12.85546875" style="14" customWidth="1"/>
    <col min="14" max="15" width="13.85546875" style="14" customWidth="1"/>
    <col min="16" max="16384" width="9.140625" style="14"/>
  </cols>
  <sheetData>
    <row r="1" spans="1:15" x14ac:dyDescent="0.2">
      <c r="A1" s="18" t="s">
        <v>15</v>
      </c>
      <c r="C1" s="13" t="s">
        <v>17</v>
      </c>
      <c r="K1" s="18" t="s">
        <v>20</v>
      </c>
      <c r="M1" s="13" t="s">
        <v>17</v>
      </c>
    </row>
    <row r="2" spans="1:15" x14ac:dyDescent="0.2">
      <c r="A2" s="21" t="s">
        <v>16</v>
      </c>
      <c r="B2" s="17" t="s">
        <v>11</v>
      </c>
      <c r="C2" s="17" t="s">
        <v>12</v>
      </c>
      <c r="D2" s="17" t="s">
        <v>13</v>
      </c>
      <c r="E2" s="17" t="s">
        <v>14</v>
      </c>
      <c r="K2" s="19" t="s">
        <v>16</v>
      </c>
      <c r="L2" s="17" t="s">
        <v>11</v>
      </c>
      <c r="M2" s="17" t="s">
        <v>12</v>
      </c>
      <c r="N2" s="17" t="s">
        <v>13</v>
      </c>
      <c r="O2" s="17" t="s">
        <v>14</v>
      </c>
    </row>
    <row r="3" spans="1:15" x14ac:dyDescent="0.2">
      <c r="A3" s="26">
        <v>2.6</v>
      </c>
      <c r="B3" s="22"/>
      <c r="C3" s="22"/>
      <c r="D3" s="22"/>
      <c r="E3" s="32" t="s">
        <v>18</v>
      </c>
      <c r="K3" s="20">
        <v>3.02</v>
      </c>
      <c r="L3" s="22"/>
      <c r="M3" s="22"/>
      <c r="N3" s="22"/>
      <c r="O3" s="27" t="s">
        <v>36</v>
      </c>
    </row>
    <row r="4" spans="1:15" x14ac:dyDescent="0.2">
      <c r="A4" s="20">
        <v>2.7</v>
      </c>
      <c r="B4" s="22"/>
      <c r="C4" s="22"/>
      <c r="D4" s="22"/>
      <c r="E4" s="32" t="s">
        <v>18</v>
      </c>
      <c r="K4" s="20">
        <v>3.05</v>
      </c>
      <c r="L4" s="22"/>
      <c r="M4" s="22"/>
      <c r="N4" s="22"/>
      <c r="O4" s="27" t="s">
        <v>36</v>
      </c>
    </row>
    <row r="5" spans="1:15" x14ac:dyDescent="0.2">
      <c r="A5" s="26">
        <v>2.8</v>
      </c>
      <c r="B5" s="24"/>
      <c r="C5" s="24"/>
      <c r="D5" s="24"/>
      <c r="E5" s="32" t="s">
        <v>18</v>
      </c>
      <c r="K5" s="29">
        <v>3.1</v>
      </c>
      <c r="L5" s="22"/>
      <c r="M5" s="22"/>
      <c r="N5" s="22"/>
      <c r="O5" s="27" t="s">
        <v>18</v>
      </c>
    </row>
    <row r="6" spans="1:15" x14ac:dyDescent="0.2">
      <c r="A6" s="20">
        <v>3</v>
      </c>
      <c r="B6" s="25"/>
      <c r="C6" s="25"/>
      <c r="D6" s="25"/>
      <c r="E6" s="32" t="s">
        <v>18</v>
      </c>
      <c r="K6" s="29">
        <v>3.2</v>
      </c>
      <c r="L6" s="22"/>
      <c r="M6" s="22"/>
      <c r="N6" s="22"/>
      <c r="O6" s="27" t="s">
        <v>18</v>
      </c>
    </row>
    <row r="7" spans="1:15" x14ac:dyDescent="0.2">
      <c r="A7" s="20">
        <v>3.5</v>
      </c>
      <c r="B7" s="25"/>
      <c r="C7" s="32" t="s">
        <v>42</v>
      </c>
      <c r="D7" s="32" t="s">
        <v>19</v>
      </c>
      <c r="E7" s="32" t="s">
        <v>18</v>
      </c>
      <c r="K7" s="29">
        <v>3.3</v>
      </c>
      <c r="L7" s="22"/>
      <c r="M7" s="22"/>
      <c r="N7" s="22"/>
      <c r="O7" s="27" t="s">
        <v>18</v>
      </c>
    </row>
    <row r="8" spans="1:15" x14ac:dyDescent="0.2">
      <c r="A8" s="20">
        <v>3.7</v>
      </c>
      <c r="B8" s="32" t="s">
        <v>36</v>
      </c>
      <c r="C8" s="32"/>
      <c r="D8" s="32"/>
      <c r="E8" s="32"/>
      <c r="K8" s="20">
        <v>3.5</v>
      </c>
      <c r="L8" s="16"/>
      <c r="M8" s="16"/>
      <c r="N8" s="16"/>
      <c r="O8" s="27" t="s">
        <v>18</v>
      </c>
    </row>
    <row r="9" spans="1:15" x14ac:dyDescent="0.2">
      <c r="A9" s="20">
        <v>4</v>
      </c>
      <c r="B9" s="27" t="s">
        <v>18</v>
      </c>
      <c r="C9" s="32" t="s">
        <v>19</v>
      </c>
      <c r="D9" s="32" t="s">
        <v>19</v>
      </c>
      <c r="E9" s="32" t="s">
        <v>18</v>
      </c>
      <c r="K9" s="20">
        <v>3.9</v>
      </c>
      <c r="L9" s="16"/>
      <c r="M9" s="16"/>
      <c r="N9" s="27" t="s">
        <v>36</v>
      </c>
      <c r="O9" s="27"/>
    </row>
    <row r="10" spans="1:15" x14ac:dyDescent="0.2">
      <c r="A10" s="20">
        <v>4.5</v>
      </c>
      <c r="B10" s="32" t="s">
        <v>18</v>
      </c>
      <c r="C10" s="32" t="s">
        <v>19</v>
      </c>
      <c r="D10" s="32" t="s">
        <v>19</v>
      </c>
      <c r="E10" s="32" t="s">
        <v>18</v>
      </c>
      <c r="K10" s="20">
        <v>4</v>
      </c>
      <c r="L10" s="16"/>
      <c r="M10" s="16"/>
      <c r="N10" s="27" t="s">
        <v>18</v>
      </c>
      <c r="O10" s="27" t="s">
        <v>41</v>
      </c>
    </row>
    <row r="11" spans="1:15" x14ac:dyDescent="0.2">
      <c r="A11" s="20">
        <v>5</v>
      </c>
      <c r="B11" s="32" t="s">
        <v>18</v>
      </c>
      <c r="C11" s="32" t="s">
        <v>19</v>
      </c>
      <c r="D11" s="32" t="s">
        <v>19</v>
      </c>
      <c r="E11" s="23"/>
      <c r="K11" s="20">
        <v>4.5</v>
      </c>
      <c r="L11" s="28"/>
      <c r="M11" s="27" t="s">
        <v>18</v>
      </c>
      <c r="N11" s="27" t="s">
        <v>18</v>
      </c>
      <c r="O11" s="15" t="s">
        <v>18</v>
      </c>
    </row>
    <row r="12" spans="1:15" x14ac:dyDescent="0.2">
      <c r="A12" s="20">
        <v>5.5</v>
      </c>
      <c r="B12" s="32" t="s">
        <v>18</v>
      </c>
      <c r="C12" s="32" t="s">
        <v>19</v>
      </c>
      <c r="D12" s="32" t="s">
        <v>19</v>
      </c>
      <c r="E12" s="25"/>
      <c r="K12" s="20">
        <v>4.6500000000000004</v>
      </c>
      <c r="L12" s="27" t="s">
        <v>36</v>
      </c>
      <c r="M12" s="27"/>
      <c r="N12" s="27"/>
      <c r="O12" s="15"/>
    </row>
    <row r="13" spans="1:15" x14ac:dyDescent="0.2">
      <c r="A13" s="20">
        <v>6</v>
      </c>
      <c r="B13" s="32" t="s">
        <v>18</v>
      </c>
      <c r="D13" s="25"/>
      <c r="E13" s="25"/>
      <c r="K13" s="20">
        <v>4.7</v>
      </c>
      <c r="L13" s="27"/>
      <c r="M13" s="27"/>
      <c r="N13" s="27"/>
      <c r="O13" s="15"/>
    </row>
    <row r="14" spans="1:15" x14ac:dyDescent="0.2">
      <c r="K14" s="20">
        <v>5</v>
      </c>
      <c r="L14" s="27" t="s">
        <v>36</v>
      </c>
      <c r="M14" s="27" t="s">
        <v>18</v>
      </c>
      <c r="N14" s="27" t="s">
        <v>18</v>
      </c>
      <c r="O14" s="15" t="s">
        <v>18</v>
      </c>
    </row>
    <row r="15" spans="1:15" x14ac:dyDescent="0.2">
      <c r="K15" s="20">
        <v>5.5</v>
      </c>
      <c r="L15" s="27" t="s">
        <v>18</v>
      </c>
      <c r="M15" s="27" t="s">
        <v>18</v>
      </c>
      <c r="N15" s="27" t="s">
        <v>18</v>
      </c>
      <c r="O15" s="15"/>
    </row>
    <row r="16" spans="1:15" x14ac:dyDescent="0.2">
      <c r="K16" s="20">
        <v>6</v>
      </c>
      <c r="L16" s="27" t="s">
        <v>18</v>
      </c>
      <c r="M16" s="27" t="s">
        <v>18</v>
      </c>
      <c r="N16" s="27" t="s">
        <v>18</v>
      </c>
      <c r="O16" s="16"/>
    </row>
    <row r="17" spans="1:15" x14ac:dyDescent="0.2">
      <c r="K17" s="20">
        <v>6.5</v>
      </c>
      <c r="L17" s="27" t="s">
        <v>18</v>
      </c>
      <c r="M17" s="27" t="s">
        <v>18</v>
      </c>
      <c r="N17" s="16"/>
      <c r="O17" s="16"/>
    </row>
    <row r="19" spans="1:15" x14ac:dyDescent="0.2">
      <c r="K19" s="29">
        <v>8</v>
      </c>
      <c r="O19" s="27" t="s">
        <v>36</v>
      </c>
    </row>
    <row r="22" spans="1:15" x14ac:dyDescent="0.2">
      <c r="A22" s="14" t="s">
        <v>33</v>
      </c>
    </row>
    <row r="23" spans="1:15" x14ac:dyDescent="0.2">
      <c r="A23" s="31" t="s">
        <v>39</v>
      </c>
    </row>
    <row r="24" spans="1:15" x14ac:dyDescent="0.2">
      <c r="A24" s="30" t="s">
        <v>34</v>
      </c>
    </row>
    <row r="25" spans="1:15" x14ac:dyDescent="0.2">
      <c r="A25" s="30" t="s">
        <v>35</v>
      </c>
    </row>
    <row r="26" spans="1:15" x14ac:dyDescent="0.2">
      <c r="A26" s="30" t="s">
        <v>37</v>
      </c>
    </row>
    <row r="27" spans="1:15" x14ac:dyDescent="0.2">
      <c r="A27" s="30" t="s">
        <v>38</v>
      </c>
    </row>
    <row r="28" spans="1:15" x14ac:dyDescent="0.2">
      <c r="A28" s="30" t="s">
        <v>44</v>
      </c>
    </row>
    <row r="29" spans="1:15" x14ac:dyDescent="0.2">
      <c r="A29" s="30" t="s">
        <v>40</v>
      </c>
    </row>
    <row r="30" spans="1:15" x14ac:dyDescent="0.2">
      <c r="A30" s="30" t="s">
        <v>43</v>
      </c>
    </row>
    <row r="31" spans="1:15" x14ac:dyDescent="0.2">
      <c r="A31" s="30" t="s">
        <v>45</v>
      </c>
    </row>
    <row r="32" spans="1:15" x14ac:dyDescent="0.2">
      <c r="A32" s="30" t="s">
        <v>46</v>
      </c>
    </row>
    <row r="33" spans="1:1" x14ac:dyDescent="0.2">
      <c r="A33" s="30" t="s">
        <v>62</v>
      </c>
    </row>
    <row r="34" spans="1:1" x14ac:dyDescent="0.2">
      <c r="A34" s="30" t="s">
        <v>68</v>
      </c>
    </row>
    <row r="35" spans="1:1" x14ac:dyDescent="0.2">
      <c r="A35" s="30" t="s">
        <v>69</v>
      </c>
    </row>
    <row r="36" spans="1:1" x14ac:dyDescent="0.2">
      <c r="A36" s="30" t="s">
        <v>70</v>
      </c>
    </row>
    <row r="37" spans="1:1" x14ac:dyDescent="0.2">
      <c r="A37" s="30" t="s">
        <v>71</v>
      </c>
    </row>
    <row r="38" spans="1:1" x14ac:dyDescent="0.2">
      <c r="A38" s="30" t="s">
        <v>72</v>
      </c>
    </row>
    <row r="39" spans="1:1" x14ac:dyDescent="0.2">
      <c r="A39" s="30" t="s">
        <v>73</v>
      </c>
    </row>
    <row r="40" spans="1:1" x14ac:dyDescent="0.2">
      <c r="A40" s="41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4B9E-7285-47C0-B1C0-F1318CD124B7}">
  <dimension ref="A1:O28"/>
  <sheetViews>
    <sheetView workbookViewId="0">
      <selection activeCell="A23" sqref="A23"/>
    </sheetView>
  </sheetViews>
  <sheetFormatPr defaultRowHeight="14.25" x14ac:dyDescent="0.2"/>
  <cols>
    <col min="1" max="1" width="14.5703125" style="14" customWidth="1"/>
    <col min="2" max="2" width="12.42578125" style="14" customWidth="1"/>
    <col min="3" max="3" width="17.140625" style="14" customWidth="1"/>
    <col min="4" max="4" width="14.42578125" style="14" customWidth="1"/>
    <col min="5" max="5" width="16.28515625" style="14" customWidth="1"/>
    <col min="6" max="10" width="9.140625" style="14"/>
    <col min="11" max="11" width="12.28515625" style="14" customWidth="1"/>
    <col min="12" max="12" width="12.7109375" style="14" customWidth="1"/>
    <col min="13" max="13" width="12.85546875" style="14" customWidth="1"/>
    <col min="14" max="15" width="13.85546875" style="14" customWidth="1"/>
    <col min="16" max="16384" width="9.140625" style="14"/>
  </cols>
  <sheetData>
    <row r="1" spans="1:15" x14ac:dyDescent="0.2">
      <c r="A1" s="18" t="s">
        <v>15</v>
      </c>
      <c r="C1" s="13" t="s">
        <v>17</v>
      </c>
      <c r="K1" s="18" t="s">
        <v>20</v>
      </c>
      <c r="M1" s="13" t="s">
        <v>17</v>
      </c>
    </row>
    <row r="2" spans="1:15" x14ac:dyDescent="0.2">
      <c r="A2" s="21" t="s">
        <v>16</v>
      </c>
      <c r="B2" s="17" t="s">
        <v>48</v>
      </c>
      <c r="C2" s="17" t="s">
        <v>51</v>
      </c>
      <c r="D2" s="17" t="s">
        <v>52</v>
      </c>
      <c r="E2" s="17"/>
      <c r="K2" s="19" t="s">
        <v>16</v>
      </c>
      <c r="L2" s="17" t="s">
        <v>48</v>
      </c>
      <c r="M2" s="17" t="s">
        <v>51</v>
      </c>
      <c r="N2" s="17" t="s">
        <v>52</v>
      </c>
      <c r="O2" s="17"/>
    </row>
    <row r="3" spans="1:15" x14ac:dyDescent="0.2">
      <c r="A3" s="20">
        <v>2.14</v>
      </c>
      <c r="B3" s="42"/>
      <c r="C3" s="42"/>
      <c r="D3" s="32" t="s">
        <v>36</v>
      </c>
      <c r="E3" s="27"/>
      <c r="K3" s="20"/>
      <c r="L3" s="44"/>
      <c r="M3" s="42"/>
      <c r="N3" s="42"/>
      <c r="O3" s="15"/>
    </row>
    <row r="4" spans="1:15" x14ac:dyDescent="0.2">
      <c r="A4" s="20">
        <v>2.1800000000000002</v>
      </c>
      <c r="B4" s="42"/>
      <c r="C4" s="46"/>
      <c r="D4" s="32" t="s">
        <v>36</v>
      </c>
      <c r="E4" s="27"/>
      <c r="K4" s="20"/>
      <c r="L4" s="42"/>
      <c r="M4" s="42"/>
      <c r="N4" s="42"/>
      <c r="O4" s="15"/>
    </row>
    <row r="5" spans="1:15" x14ac:dyDescent="0.2">
      <c r="A5" s="20">
        <v>2.2200000000000002</v>
      </c>
      <c r="B5" s="32" t="s">
        <v>36</v>
      </c>
      <c r="C5" s="32" t="s">
        <v>36</v>
      </c>
      <c r="D5" s="32" t="s">
        <v>36</v>
      </c>
      <c r="K5" s="20"/>
      <c r="L5" s="44"/>
      <c r="M5" s="42"/>
      <c r="N5" s="42"/>
      <c r="O5" s="15"/>
    </row>
    <row r="6" spans="1:15" x14ac:dyDescent="0.2">
      <c r="A6" s="20">
        <v>2.5</v>
      </c>
      <c r="B6" s="32" t="s">
        <v>36</v>
      </c>
      <c r="C6" s="32" t="s">
        <v>36</v>
      </c>
      <c r="D6" s="32" t="s">
        <v>36</v>
      </c>
      <c r="E6" s="15"/>
      <c r="K6" s="20"/>
      <c r="L6" s="42"/>
      <c r="M6" s="42"/>
      <c r="N6" s="42"/>
      <c r="O6" s="15"/>
    </row>
    <row r="7" spans="1:15" x14ac:dyDescent="0.2">
      <c r="A7" s="20">
        <v>3</v>
      </c>
      <c r="B7" s="32" t="s">
        <v>36</v>
      </c>
      <c r="C7" s="32" t="s">
        <v>36</v>
      </c>
      <c r="D7" s="32" t="s">
        <v>36</v>
      </c>
      <c r="E7" s="15"/>
      <c r="K7" s="20"/>
      <c r="L7" s="42"/>
      <c r="M7" s="42"/>
      <c r="N7" s="42"/>
      <c r="O7" s="15"/>
    </row>
    <row r="8" spans="1:15" x14ac:dyDescent="0.2">
      <c r="A8" s="20">
        <v>3.5</v>
      </c>
      <c r="B8" s="32" t="s">
        <v>36</v>
      </c>
      <c r="C8" s="32" t="s">
        <v>36</v>
      </c>
      <c r="D8" s="32" t="s">
        <v>36</v>
      </c>
      <c r="K8" s="20"/>
      <c r="L8" s="42"/>
      <c r="M8" s="42"/>
      <c r="N8" s="42"/>
      <c r="O8" s="15"/>
    </row>
    <row r="9" spans="1:15" x14ac:dyDescent="0.2">
      <c r="A9" s="20">
        <v>4</v>
      </c>
      <c r="B9" s="32" t="s">
        <v>36</v>
      </c>
      <c r="C9" s="32" t="s">
        <v>36</v>
      </c>
      <c r="D9" s="32" t="s">
        <v>36</v>
      </c>
      <c r="K9" s="20">
        <v>2.69</v>
      </c>
      <c r="L9" s="42"/>
      <c r="M9" s="42"/>
      <c r="N9" s="15"/>
      <c r="O9" s="15"/>
    </row>
    <row r="10" spans="1:15" x14ac:dyDescent="0.2">
      <c r="K10" s="20">
        <v>2.7</v>
      </c>
      <c r="L10" s="45"/>
      <c r="M10" s="45"/>
      <c r="N10" s="32" t="s">
        <v>36</v>
      </c>
    </row>
    <row r="11" spans="1:15" x14ac:dyDescent="0.2">
      <c r="B11" s="14" t="s">
        <v>65</v>
      </c>
      <c r="K11" s="20">
        <v>2.82</v>
      </c>
      <c r="L11" s="32" t="s">
        <v>36</v>
      </c>
      <c r="M11" s="32" t="s">
        <v>36</v>
      </c>
      <c r="N11" s="43"/>
      <c r="O11" s="27"/>
    </row>
    <row r="12" spans="1:15" x14ac:dyDescent="0.2">
      <c r="K12" s="20">
        <v>3</v>
      </c>
      <c r="L12" s="32" t="s">
        <v>36</v>
      </c>
      <c r="M12" s="32" t="s">
        <v>36</v>
      </c>
      <c r="N12" s="32" t="s">
        <v>36</v>
      </c>
    </row>
    <row r="13" spans="1:15" x14ac:dyDescent="0.2">
      <c r="K13" s="20">
        <v>3.5</v>
      </c>
      <c r="L13" s="32" t="s">
        <v>36</v>
      </c>
      <c r="M13" s="32" t="s">
        <v>36</v>
      </c>
      <c r="N13" s="32" t="s">
        <v>36</v>
      </c>
    </row>
    <row r="14" spans="1:15" x14ac:dyDescent="0.2">
      <c r="K14" s="20">
        <v>4</v>
      </c>
      <c r="L14" s="32" t="s">
        <v>36</v>
      </c>
      <c r="M14" s="32" t="s">
        <v>36</v>
      </c>
      <c r="N14" s="32" t="s">
        <v>36</v>
      </c>
    </row>
    <row r="15" spans="1:15" x14ac:dyDescent="0.2">
      <c r="K15" s="20">
        <v>4.5</v>
      </c>
      <c r="L15" s="32" t="s">
        <v>36</v>
      </c>
      <c r="M15" s="32" t="s">
        <v>36</v>
      </c>
      <c r="N15" s="32" t="s">
        <v>36</v>
      </c>
    </row>
    <row r="16" spans="1:15" x14ac:dyDescent="0.2">
      <c r="A16" s="14" t="s">
        <v>33</v>
      </c>
      <c r="K16" s="20">
        <v>5</v>
      </c>
      <c r="L16" s="32" t="s">
        <v>36</v>
      </c>
      <c r="M16" s="32" t="s">
        <v>36</v>
      </c>
      <c r="N16" s="32" t="s">
        <v>36</v>
      </c>
    </row>
    <row r="17" spans="1:11" x14ac:dyDescent="0.2">
      <c r="A17" s="30" t="s">
        <v>53</v>
      </c>
      <c r="K17" s="20"/>
    </row>
    <row r="18" spans="1:11" x14ac:dyDescent="0.2">
      <c r="A18" s="30" t="s">
        <v>54</v>
      </c>
      <c r="K18" s="20"/>
    </row>
    <row r="19" spans="1:11" x14ac:dyDescent="0.2">
      <c r="A19" s="30" t="s">
        <v>55</v>
      </c>
      <c r="K19" s="20"/>
    </row>
    <row r="20" spans="1:11" x14ac:dyDescent="0.2">
      <c r="A20" s="30" t="s">
        <v>56</v>
      </c>
      <c r="K20" s="20"/>
    </row>
    <row r="21" spans="1:11" x14ac:dyDescent="0.2">
      <c r="A21" s="30" t="s">
        <v>58</v>
      </c>
    </row>
    <row r="22" spans="1:11" x14ac:dyDescent="0.2">
      <c r="A22" s="30" t="s">
        <v>57</v>
      </c>
    </row>
    <row r="23" spans="1:11" x14ac:dyDescent="0.2">
      <c r="A23" s="41" t="s">
        <v>59</v>
      </c>
      <c r="B23" s="14" t="s">
        <v>60</v>
      </c>
    </row>
    <row r="24" spans="1:11" x14ac:dyDescent="0.2">
      <c r="A24" s="30" t="s">
        <v>61</v>
      </c>
    </row>
    <row r="25" spans="1:11" x14ac:dyDescent="0.2">
      <c r="A25" s="30" t="s">
        <v>63</v>
      </c>
    </row>
    <row r="26" spans="1:11" x14ac:dyDescent="0.2">
      <c r="A26" s="30" t="s">
        <v>64</v>
      </c>
    </row>
    <row r="27" spans="1:11" x14ac:dyDescent="0.2">
      <c r="A27" s="41" t="s">
        <v>66</v>
      </c>
      <c r="B27" s="14" t="s">
        <v>60</v>
      </c>
    </row>
    <row r="28" spans="1:11" x14ac:dyDescent="0.2">
      <c r="A28" s="30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Simulations S2.1 (own RES inve)</vt:lpstr>
      <vt:lpstr>Simulations S2.2 (PPAs)</vt:lpstr>
      <vt:lpstr>Experiments schedule</vt:lpstr>
      <vt:lpstr>New experiments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2025-02-11T14:51:47Z</dcterms:modified>
</cp:coreProperties>
</file>