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BE0" lockStructure="1"/>
  <bookViews>
    <workbookView xWindow="-15" yWindow="645" windowWidth="9600" windowHeight="7785" tabRatio="501"/>
  </bookViews>
  <sheets>
    <sheet name="Orden de compra" sheetId="1" r:id="rId1"/>
    <sheet name="Lista de Precios Business Ed." sheetId="4" r:id="rId2"/>
    <sheet name="Lista de Precios Home Ed." sheetId="5" r:id="rId3"/>
  </sheets>
  <definedNames>
    <definedName name="_xlnm.Print_Area" localSheetId="0">'Orden de compra'!$A$17:$L$31</definedName>
    <definedName name="Texto6" localSheetId="0">'Orden de compra'!#REF!</definedName>
  </definedNames>
  <calcPr calcId="145621"/>
</workbook>
</file>

<file path=xl/calcChain.xml><?xml version="1.0" encoding="utf-8"?>
<calcChain xmlns="http://schemas.openxmlformats.org/spreadsheetml/2006/main">
  <c r="D19" i="4" l="1"/>
  <c r="E19" i="4"/>
  <c r="F19" i="4"/>
  <c r="D31" i="4"/>
  <c r="E31" i="4"/>
  <c r="F31" i="4"/>
  <c r="D43" i="4"/>
  <c r="E43" i="4"/>
  <c r="F43" i="4"/>
  <c r="D55" i="4"/>
  <c r="E55" i="4"/>
  <c r="F55" i="4" s="1"/>
  <c r="D67" i="4"/>
  <c r="E67" i="4"/>
  <c r="F67" i="4" s="1"/>
  <c r="D81" i="4"/>
  <c r="E81" i="4"/>
  <c r="F81" i="4"/>
  <c r="D94" i="4"/>
  <c r="E94" i="4"/>
  <c r="F94" i="4" s="1"/>
  <c r="D108" i="4"/>
  <c r="E108" i="4"/>
  <c r="F108" i="4"/>
  <c r="D122" i="4"/>
  <c r="E122" i="4"/>
  <c r="F122" i="4"/>
  <c r="D136" i="4"/>
  <c r="E136" i="4"/>
  <c r="F136" i="4" s="1"/>
  <c r="D150" i="4"/>
  <c r="E150" i="4"/>
  <c r="F150" i="4"/>
  <c r="D162" i="4"/>
  <c r="E162" i="4"/>
  <c r="F162" i="4" s="1"/>
  <c r="G183" i="4"/>
  <c r="H183" i="4"/>
  <c r="I183" i="4"/>
  <c r="J183" i="4"/>
  <c r="C102" i="1" l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L193" i="1" l="1"/>
  <c r="L192" i="1"/>
  <c r="L190" i="1"/>
  <c r="L189" i="1"/>
  <c r="L188" i="1"/>
  <c r="L186" i="1"/>
  <c r="L185" i="1"/>
  <c r="L184" i="1"/>
  <c r="L182" i="1"/>
  <c r="K193" i="1"/>
  <c r="K192" i="1"/>
  <c r="K190" i="1"/>
  <c r="K189" i="1"/>
  <c r="K188" i="1"/>
  <c r="K186" i="1"/>
  <c r="K185" i="1"/>
  <c r="K184" i="1"/>
  <c r="K182" i="1"/>
  <c r="J193" i="1"/>
  <c r="J192" i="1"/>
  <c r="J190" i="1"/>
  <c r="J189" i="1"/>
  <c r="J188" i="1"/>
  <c r="J186" i="1"/>
  <c r="J185" i="1"/>
  <c r="J184" i="1"/>
  <c r="J182" i="1"/>
  <c r="I193" i="1"/>
  <c r="I192" i="1"/>
  <c r="I190" i="1"/>
  <c r="I189" i="1"/>
  <c r="I188" i="1"/>
  <c r="I186" i="1"/>
  <c r="I185" i="1"/>
  <c r="I184" i="1"/>
  <c r="I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U21" i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F21" i="1" s="1"/>
  <c r="U20" i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F20" i="1" s="1"/>
  <c r="U19" i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F19" i="1" s="1"/>
  <c r="U18" i="1"/>
  <c r="T18" i="1" s="1"/>
  <c r="S18" i="1" s="1"/>
  <c r="R18" i="1" s="1"/>
  <c r="Q18" i="1" s="1"/>
  <c r="P18" i="1" s="1"/>
  <c r="O18" i="1" s="1"/>
  <c r="N18" i="1" s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13" i="1"/>
  <c r="D213" i="1"/>
  <c r="G205" i="1"/>
  <c r="D205" i="1"/>
  <c r="G217" i="1"/>
  <c r="F217" i="1"/>
  <c r="E217" i="1"/>
  <c r="D217" i="1"/>
  <c r="C217" i="1"/>
  <c r="G201" i="1"/>
  <c r="F201" i="1"/>
  <c r="E201" i="1"/>
  <c r="D201" i="1"/>
  <c r="C201" i="1"/>
  <c r="G197" i="1"/>
  <c r="D197" i="1"/>
  <c r="G216" i="1"/>
  <c r="F216" i="1"/>
  <c r="E216" i="1"/>
  <c r="D216" i="1"/>
  <c r="C216" i="1"/>
  <c r="G200" i="1"/>
  <c r="F200" i="1"/>
  <c r="E200" i="1"/>
  <c r="D200" i="1"/>
  <c r="C200" i="1"/>
  <c r="G214" i="1"/>
  <c r="F214" i="1"/>
  <c r="E214" i="1"/>
  <c r="D214" i="1"/>
  <c r="C214" i="1"/>
  <c r="G198" i="1"/>
  <c r="F198" i="1"/>
  <c r="E198" i="1"/>
  <c r="D198" i="1"/>
  <c r="C198" i="1"/>
  <c r="G215" i="1"/>
  <c r="U22" i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F22" i="1" s="1"/>
  <c r="F215" i="1"/>
  <c r="E215" i="1"/>
  <c r="D215" i="1"/>
  <c r="C215" i="1"/>
  <c r="G199" i="1"/>
  <c r="F199" i="1"/>
  <c r="E199" i="1"/>
  <c r="D199" i="1"/>
  <c r="C199" i="1"/>
  <c r="F213" i="1"/>
  <c r="E213" i="1"/>
  <c r="C213" i="1"/>
  <c r="F205" i="1"/>
  <c r="E205" i="1"/>
  <c r="C205" i="1"/>
  <c r="F197" i="1"/>
  <c r="E197" i="1"/>
  <c r="C197" i="1"/>
  <c r="G211" i="1"/>
  <c r="F211" i="1"/>
  <c r="E211" i="1"/>
  <c r="D211" i="1"/>
  <c r="C211" i="1"/>
  <c r="G203" i="1"/>
  <c r="F203" i="1"/>
  <c r="E203" i="1"/>
  <c r="D203" i="1"/>
  <c r="C203" i="1"/>
  <c r="G195" i="1"/>
  <c r="F195" i="1"/>
  <c r="E195" i="1"/>
  <c r="D195" i="1"/>
  <c r="C195" i="1"/>
  <c r="G212" i="1"/>
  <c r="F212" i="1"/>
  <c r="E212" i="1"/>
  <c r="D212" i="1"/>
  <c r="C212" i="1"/>
  <c r="G204" i="1"/>
  <c r="F204" i="1"/>
  <c r="E204" i="1"/>
  <c r="D204" i="1"/>
  <c r="C204" i="1"/>
  <c r="G196" i="1"/>
  <c r="F196" i="1"/>
  <c r="E196" i="1"/>
  <c r="D196" i="1"/>
  <c r="C196" i="1"/>
  <c r="G210" i="1"/>
  <c r="F210" i="1"/>
  <c r="E210" i="1"/>
  <c r="D210" i="1"/>
  <c r="C210" i="1"/>
  <c r="G202" i="1"/>
  <c r="F202" i="1"/>
  <c r="E202" i="1"/>
  <c r="D202" i="1"/>
  <c r="C202" i="1"/>
  <c r="G194" i="1"/>
  <c r="F194" i="1"/>
  <c r="E194" i="1"/>
  <c r="D194" i="1"/>
  <c r="C194" i="1"/>
  <c r="H193" i="1"/>
  <c r="C193" i="1" s="1"/>
  <c r="H192" i="1"/>
  <c r="C192" i="1" s="1"/>
  <c r="H190" i="1"/>
  <c r="C190" i="1" s="1"/>
  <c r="H189" i="1"/>
  <c r="C189" i="1" s="1"/>
  <c r="H188" i="1"/>
  <c r="C188" i="1" s="1"/>
  <c r="H186" i="1"/>
  <c r="C186" i="1" s="1"/>
  <c r="H185" i="1"/>
  <c r="C185" i="1" s="1"/>
  <c r="H184" i="1"/>
  <c r="C184" i="1" s="1"/>
  <c r="H182" i="1"/>
  <c r="C182" i="1" s="1"/>
  <c r="F165" i="1"/>
  <c r="E165" i="1"/>
  <c r="D165" i="1"/>
  <c r="F164" i="1"/>
  <c r="E164" i="1"/>
  <c r="D164" i="1"/>
  <c r="F163" i="1"/>
  <c r="E163" i="1"/>
  <c r="D163" i="1"/>
  <c r="F162" i="1"/>
  <c r="E162" i="1"/>
  <c r="D162" i="1"/>
  <c r="L177" i="1"/>
  <c r="L176" i="1"/>
  <c r="L175" i="1"/>
  <c r="L174" i="1"/>
  <c r="K177" i="1"/>
  <c r="K176" i="1"/>
  <c r="K175" i="1"/>
  <c r="K174" i="1"/>
  <c r="J177" i="1"/>
  <c r="J176" i="1"/>
  <c r="J175" i="1"/>
  <c r="J174" i="1"/>
  <c r="I177" i="1"/>
  <c r="I176" i="1"/>
  <c r="I175" i="1"/>
  <c r="I174" i="1"/>
  <c r="H177" i="1"/>
  <c r="H176" i="1"/>
  <c r="H175" i="1"/>
  <c r="H174" i="1"/>
  <c r="G181" i="1"/>
  <c r="G180" i="1"/>
  <c r="G179" i="1"/>
  <c r="G178" i="1"/>
  <c r="G177" i="1"/>
  <c r="G176" i="1"/>
  <c r="G175" i="1"/>
  <c r="G174" i="1"/>
  <c r="F181" i="1"/>
  <c r="F180" i="1"/>
  <c r="F179" i="1"/>
  <c r="F178" i="1"/>
  <c r="F177" i="1"/>
  <c r="F176" i="1"/>
  <c r="F175" i="1"/>
  <c r="F174" i="1"/>
  <c r="E181" i="1"/>
  <c r="E180" i="1"/>
  <c r="E179" i="1"/>
  <c r="E178" i="1"/>
  <c r="E177" i="1"/>
  <c r="E176" i="1"/>
  <c r="E175" i="1"/>
  <c r="E174" i="1"/>
  <c r="D181" i="1"/>
  <c r="D180" i="1"/>
  <c r="D179" i="1"/>
  <c r="D178" i="1"/>
  <c r="D177" i="1"/>
  <c r="D176" i="1"/>
  <c r="D175" i="1"/>
  <c r="D174" i="1"/>
  <c r="C177" i="1"/>
  <c r="C176" i="1"/>
  <c r="C175" i="1"/>
  <c r="C174" i="1"/>
  <c r="C173" i="1"/>
  <c r="D173" i="1" s="1"/>
  <c r="C172" i="1"/>
  <c r="G172" i="1" s="1"/>
  <c r="C171" i="1"/>
  <c r="D171" i="1" s="1"/>
  <c r="C170" i="1"/>
  <c r="E170" i="1" s="1"/>
  <c r="L166" i="1"/>
  <c r="K166" i="1"/>
  <c r="J166" i="1"/>
  <c r="I166" i="1"/>
  <c r="H166" i="1"/>
  <c r="C166" i="1" s="1"/>
  <c r="G169" i="1"/>
  <c r="G168" i="1"/>
  <c r="G167" i="1"/>
  <c r="G166" i="1"/>
  <c r="F169" i="1"/>
  <c r="F168" i="1"/>
  <c r="F167" i="1"/>
  <c r="F166" i="1"/>
  <c r="E169" i="1"/>
  <c r="E168" i="1"/>
  <c r="E167" i="1"/>
  <c r="E166" i="1"/>
  <c r="D169" i="1"/>
  <c r="D168" i="1"/>
  <c r="D167" i="1"/>
  <c r="D166" i="1"/>
  <c r="L162" i="1"/>
  <c r="G162" i="1"/>
  <c r="K162" i="1"/>
  <c r="J162" i="1"/>
  <c r="I162" i="1"/>
  <c r="H162" i="1"/>
  <c r="C162" i="1" s="1"/>
  <c r="G137" i="1"/>
  <c r="G136" i="1"/>
  <c r="G135" i="1"/>
  <c r="G134" i="1"/>
  <c r="F137" i="1"/>
  <c r="F136" i="1"/>
  <c r="F135" i="1"/>
  <c r="F134" i="1"/>
  <c r="E137" i="1"/>
  <c r="E136" i="1"/>
  <c r="E135" i="1"/>
  <c r="E134" i="1"/>
  <c r="D137" i="1"/>
  <c r="D136" i="1"/>
  <c r="D135" i="1"/>
  <c r="D134" i="1"/>
  <c r="C137" i="1"/>
  <c r="C136" i="1"/>
  <c r="C135" i="1"/>
  <c r="C134" i="1"/>
  <c r="D170" i="1"/>
  <c r="L122" i="1"/>
  <c r="K123" i="1"/>
  <c r="K122" i="1"/>
  <c r="J122" i="1"/>
  <c r="I123" i="1"/>
  <c r="I122" i="1"/>
  <c r="H122" i="1"/>
  <c r="C122" i="1" s="1"/>
  <c r="G125" i="1"/>
  <c r="G124" i="1"/>
  <c r="G123" i="1"/>
  <c r="G122" i="1"/>
  <c r="F125" i="1"/>
  <c r="F124" i="1"/>
  <c r="F123" i="1"/>
  <c r="F122" i="1"/>
  <c r="E125" i="1"/>
  <c r="E124" i="1"/>
  <c r="E123" i="1"/>
  <c r="E122" i="1"/>
  <c r="D125" i="1"/>
  <c r="D124" i="1"/>
  <c r="D123" i="1"/>
  <c r="D122" i="1"/>
  <c r="L118" i="1"/>
  <c r="K118" i="1"/>
  <c r="J118" i="1"/>
  <c r="I118" i="1"/>
  <c r="H118" i="1"/>
  <c r="G121" i="1"/>
  <c r="G120" i="1"/>
  <c r="G119" i="1"/>
  <c r="G118" i="1"/>
  <c r="F121" i="1"/>
  <c r="F120" i="1"/>
  <c r="F119" i="1"/>
  <c r="F118" i="1"/>
  <c r="E121" i="1"/>
  <c r="E120" i="1"/>
  <c r="E119" i="1"/>
  <c r="E118" i="1"/>
  <c r="D121" i="1"/>
  <c r="D120" i="1"/>
  <c r="D119" i="1"/>
  <c r="D118" i="1"/>
  <c r="C118" i="1"/>
  <c r="L114" i="1"/>
  <c r="K114" i="1"/>
  <c r="J114" i="1"/>
  <c r="I114" i="1"/>
  <c r="H114" i="1"/>
  <c r="C114" i="1" s="1"/>
  <c r="G117" i="1"/>
  <c r="G116" i="1"/>
  <c r="G115" i="1"/>
  <c r="G114" i="1"/>
  <c r="F117" i="1"/>
  <c r="F116" i="1"/>
  <c r="F115" i="1"/>
  <c r="F114" i="1"/>
  <c r="E117" i="1"/>
  <c r="E116" i="1"/>
  <c r="E115" i="1"/>
  <c r="E114" i="1"/>
  <c r="D117" i="1"/>
  <c r="D116" i="1"/>
  <c r="D115" i="1"/>
  <c r="D114" i="1"/>
  <c r="G20" i="1"/>
  <c r="H160" i="1"/>
  <c r="C160" i="1" s="1"/>
  <c r="C159" i="1"/>
  <c r="H158" i="1"/>
  <c r="C158" i="1" s="1"/>
  <c r="H154" i="1"/>
  <c r="C154" i="1" s="1"/>
  <c r="H150" i="1"/>
  <c r="C150" i="1"/>
  <c r="H146" i="1"/>
  <c r="C146" i="1" s="1"/>
  <c r="H112" i="1"/>
  <c r="C112" i="1"/>
  <c r="H110" i="1"/>
  <c r="C110" i="1" s="1"/>
  <c r="H106" i="1"/>
  <c r="C106" i="1" s="1"/>
  <c r="G21" i="1"/>
  <c r="L158" i="1"/>
  <c r="K158" i="1"/>
  <c r="J158" i="1"/>
  <c r="I158" i="1"/>
  <c r="G158" i="1"/>
  <c r="F158" i="1"/>
  <c r="E158" i="1"/>
  <c r="D158" i="1"/>
  <c r="L154" i="1"/>
  <c r="K154" i="1"/>
  <c r="J154" i="1"/>
  <c r="I154" i="1"/>
  <c r="G154" i="1"/>
  <c r="F154" i="1"/>
  <c r="E154" i="1"/>
  <c r="D154" i="1"/>
  <c r="L150" i="1"/>
  <c r="K150" i="1"/>
  <c r="J150" i="1"/>
  <c r="I150" i="1"/>
  <c r="G150" i="1"/>
  <c r="F150" i="1"/>
  <c r="E150" i="1"/>
  <c r="D150" i="1"/>
  <c r="L146" i="1"/>
  <c r="K146" i="1"/>
  <c r="J146" i="1"/>
  <c r="I146" i="1"/>
  <c r="G146" i="1"/>
  <c r="F146" i="1"/>
  <c r="E146" i="1"/>
  <c r="D146" i="1"/>
  <c r="L112" i="1"/>
  <c r="K112" i="1"/>
  <c r="J112" i="1"/>
  <c r="I112" i="1"/>
  <c r="G112" i="1"/>
  <c r="F112" i="1"/>
  <c r="E112" i="1"/>
  <c r="D112" i="1"/>
  <c r="L110" i="1"/>
  <c r="K110" i="1"/>
  <c r="J110" i="1"/>
  <c r="I110" i="1"/>
  <c r="G110" i="1"/>
  <c r="F110" i="1"/>
  <c r="E110" i="1"/>
  <c r="D110" i="1"/>
  <c r="L106" i="1"/>
  <c r="K106" i="1"/>
  <c r="J106" i="1"/>
  <c r="I106" i="1"/>
  <c r="G19" i="1"/>
  <c r="J191" i="1"/>
  <c r="D222" i="4"/>
  <c r="D221" i="4"/>
  <c r="I187" i="1"/>
  <c r="D209" i="4"/>
  <c r="D208" i="4"/>
  <c r="D196" i="4"/>
  <c r="J183" i="1"/>
  <c r="D195" i="4"/>
  <c r="G182" i="4"/>
  <c r="H182" i="4"/>
  <c r="I182" i="4"/>
  <c r="J182" i="4"/>
  <c r="K178" i="1"/>
  <c r="L180" i="1"/>
  <c r="K181" i="1"/>
  <c r="H181" i="4"/>
  <c r="I181" i="4"/>
  <c r="J181" i="4"/>
  <c r="G181" i="4"/>
  <c r="H163" i="1"/>
  <c r="C163" i="1" s="1"/>
  <c r="I167" i="1"/>
  <c r="J168" i="1"/>
  <c r="E161" i="4"/>
  <c r="F161" i="4"/>
  <c r="D161" i="4"/>
  <c r="E160" i="4"/>
  <c r="F160" i="4"/>
  <c r="D160" i="4"/>
  <c r="E149" i="4"/>
  <c r="F149" i="4"/>
  <c r="D149" i="4"/>
  <c r="E148" i="4"/>
  <c r="F148" i="4"/>
  <c r="D148" i="4"/>
  <c r="E14" i="4"/>
  <c r="F14" i="4"/>
  <c r="D14" i="4"/>
  <c r="E13" i="4"/>
  <c r="F13" i="4"/>
  <c r="D13" i="4"/>
  <c r="E12" i="4"/>
  <c r="F12" i="4"/>
  <c r="D12" i="4"/>
  <c r="E11" i="4"/>
  <c r="F11" i="4"/>
  <c r="D11" i="4"/>
  <c r="E10" i="4"/>
  <c r="F10" i="4"/>
  <c r="D10" i="4"/>
  <c r="L123" i="1"/>
  <c r="L124" i="1"/>
  <c r="K119" i="1"/>
  <c r="H119" i="1"/>
  <c r="C119" i="1" s="1"/>
  <c r="H121" i="1"/>
  <c r="C121" i="1" s="1"/>
  <c r="L120" i="1"/>
  <c r="H120" i="1"/>
  <c r="C120" i="1" s="1"/>
  <c r="H116" i="1"/>
  <c r="C116" i="1" s="1"/>
  <c r="L116" i="1"/>
  <c r="F109" i="1"/>
  <c r="E109" i="1"/>
  <c r="D109" i="1"/>
  <c r="F159" i="1"/>
  <c r="E159" i="1"/>
  <c r="D159" i="1"/>
  <c r="F155" i="1"/>
  <c r="E155" i="1"/>
  <c r="D155" i="1"/>
  <c r="F151" i="1"/>
  <c r="E151" i="1"/>
  <c r="D151" i="1"/>
  <c r="F113" i="1"/>
  <c r="E113" i="1"/>
  <c r="D113" i="1"/>
  <c r="F111" i="1"/>
  <c r="E111" i="1"/>
  <c r="D111" i="1"/>
  <c r="D147" i="1"/>
  <c r="E147" i="1"/>
  <c r="F147" i="1"/>
  <c r="F108" i="1"/>
  <c r="E108" i="1"/>
  <c r="D108" i="1"/>
  <c r="E32" i="5"/>
  <c r="F32" i="5"/>
  <c r="D32" i="5"/>
  <c r="E31" i="5"/>
  <c r="F31" i="5"/>
  <c r="D31" i="5"/>
  <c r="F30" i="5"/>
  <c r="E30" i="5"/>
  <c r="D30" i="5"/>
  <c r="E29" i="5"/>
  <c r="D29" i="5"/>
  <c r="E23" i="5"/>
  <c r="F23" i="5"/>
  <c r="D23" i="5"/>
  <c r="E22" i="5"/>
  <c r="F22" i="5"/>
  <c r="D22" i="5"/>
  <c r="F21" i="5"/>
  <c r="E21" i="5"/>
  <c r="D21" i="5"/>
  <c r="E20" i="5"/>
  <c r="D20" i="5"/>
  <c r="E14" i="5"/>
  <c r="F14" i="5"/>
  <c r="D14" i="5"/>
  <c r="E13" i="5"/>
  <c r="F13" i="5"/>
  <c r="D13" i="5"/>
  <c r="F12" i="5"/>
  <c r="E12" i="5"/>
  <c r="D12" i="5"/>
  <c r="E11" i="5"/>
  <c r="D11" i="5"/>
  <c r="E107" i="4"/>
  <c r="F107" i="4" s="1"/>
  <c r="D107" i="4"/>
  <c r="E106" i="4"/>
  <c r="F106" i="4"/>
  <c r="D106" i="4"/>
  <c r="E115" i="4"/>
  <c r="C139" i="1" s="1"/>
  <c r="C143" i="1"/>
  <c r="D143" i="1" s="1"/>
  <c r="D115" i="4"/>
  <c r="C144" i="1" s="1"/>
  <c r="H159" i="1"/>
  <c r="K160" i="1"/>
  <c r="E135" i="4"/>
  <c r="F135" i="4"/>
  <c r="D135" i="4"/>
  <c r="E134" i="4"/>
  <c r="F134" i="4"/>
  <c r="D134" i="4"/>
  <c r="H155" i="1"/>
  <c r="C155" i="1" s="1"/>
  <c r="L147" i="1"/>
  <c r="G147" i="1"/>
  <c r="K156" i="1"/>
  <c r="J156" i="1"/>
  <c r="E121" i="4"/>
  <c r="F121" i="4"/>
  <c r="D121" i="4"/>
  <c r="E120" i="4"/>
  <c r="F120" i="4"/>
  <c r="D120" i="4"/>
  <c r="I131" i="1"/>
  <c r="J131" i="1"/>
  <c r="K132" i="1"/>
  <c r="E93" i="4"/>
  <c r="F93" i="4"/>
  <c r="D93" i="4"/>
  <c r="I127" i="1"/>
  <c r="J129" i="1"/>
  <c r="K128" i="1"/>
  <c r="E80" i="4"/>
  <c r="F80" i="4" s="1"/>
  <c r="D80" i="4"/>
  <c r="E79" i="4"/>
  <c r="F79" i="4"/>
  <c r="D79" i="4"/>
  <c r="H113" i="1"/>
  <c r="C113" i="1" s="1"/>
  <c r="J107" i="1"/>
  <c r="L107" i="1"/>
  <c r="J108" i="1"/>
  <c r="G131" i="1"/>
  <c r="F131" i="1"/>
  <c r="E131" i="1"/>
  <c r="D131" i="1"/>
  <c r="F160" i="1"/>
  <c r="E160" i="1"/>
  <c r="D160" i="1"/>
  <c r="F157" i="1"/>
  <c r="E157" i="1"/>
  <c r="D157" i="1"/>
  <c r="F156" i="1"/>
  <c r="E156" i="1"/>
  <c r="D156" i="1"/>
  <c r="F153" i="1"/>
  <c r="E153" i="1"/>
  <c r="D153" i="1"/>
  <c r="F152" i="1"/>
  <c r="E152" i="1"/>
  <c r="D152" i="1"/>
  <c r="F149" i="1"/>
  <c r="E149" i="1"/>
  <c r="D149" i="1"/>
  <c r="F148" i="1"/>
  <c r="E148" i="1"/>
  <c r="D148" i="1"/>
  <c r="H130" i="1"/>
  <c r="C130" i="1"/>
  <c r="H126" i="1"/>
  <c r="C126" i="1" s="1"/>
  <c r="D126" i="1"/>
  <c r="E126" i="1"/>
  <c r="F126" i="1"/>
  <c r="I126" i="1"/>
  <c r="J126" i="1"/>
  <c r="K126" i="1"/>
  <c r="L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I130" i="1"/>
  <c r="J130" i="1"/>
  <c r="K130" i="1"/>
  <c r="D132" i="1"/>
  <c r="E132" i="1"/>
  <c r="F132" i="1"/>
  <c r="G132" i="1"/>
  <c r="D133" i="1"/>
  <c r="E133" i="1"/>
  <c r="F133" i="1"/>
  <c r="G133" i="1"/>
  <c r="C138" i="1"/>
  <c r="E138" i="1" s="1"/>
  <c r="C142" i="1"/>
  <c r="E142" i="1" s="1"/>
  <c r="G25" i="1"/>
  <c r="G26" i="1"/>
  <c r="F11" i="5"/>
  <c r="F20" i="5"/>
  <c r="F29" i="5"/>
  <c r="I159" i="1"/>
  <c r="L159" i="1"/>
  <c r="G159" i="1"/>
  <c r="J160" i="1"/>
  <c r="K159" i="1"/>
  <c r="J151" i="1"/>
  <c r="J157" i="1"/>
  <c r="H157" i="1"/>
  <c r="C157" i="1" s="1"/>
  <c r="K151" i="1"/>
  <c r="J152" i="1"/>
  <c r="J153" i="1"/>
  <c r="I128" i="1"/>
  <c r="L151" i="1"/>
  <c r="G151" i="1"/>
  <c r="J128" i="1"/>
  <c r="J159" i="1"/>
  <c r="K155" i="1"/>
  <c r="H128" i="1"/>
  <c r="C128" i="1" s="1"/>
  <c r="L160" i="1"/>
  <c r="G160" i="1"/>
  <c r="J148" i="1"/>
  <c r="J147" i="1"/>
  <c r="I151" i="1"/>
  <c r="H132" i="1"/>
  <c r="C132" i="1" s="1"/>
  <c r="I132" i="1"/>
  <c r="K108" i="1"/>
  <c r="H131" i="1"/>
  <c r="C131" i="1" s="1"/>
  <c r="I155" i="1"/>
  <c r="J155" i="1"/>
  <c r="K147" i="1"/>
  <c r="L155" i="1"/>
  <c r="G155" i="1"/>
  <c r="G113" i="1"/>
  <c r="I147" i="1"/>
  <c r="L108" i="1"/>
  <c r="G108" i="1"/>
  <c r="L152" i="1"/>
  <c r="G152" i="1"/>
  <c r="I156" i="1"/>
  <c r="I160" i="1"/>
  <c r="K152" i="1"/>
  <c r="I152" i="1"/>
  <c r="I153" i="1"/>
  <c r="G157" i="1"/>
  <c r="K149" i="1"/>
  <c r="K157" i="1"/>
  <c r="L149" i="1"/>
  <c r="G149" i="1"/>
  <c r="L153" i="1"/>
  <c r="G153" i="1"/>
  <c r="G109" i="1"/>
  <c r="I129" i="1"/>
  <c r="L167" i="1"/>
  <c r="H167" i="1"/>
  <c r="C167" i="1" s="1"/>
  <c r="K183" i="1"/>
  <c r="K113" i="1"/>
  <c r="G165" i="1"/>
  <c r="L178" i="1"/>
  <c r="J178" i="1"/>
  <c r="I178" i="1"/>
  <c r="H178" i="1"/>
  <c r="C178" i="1" s="1"/>
  <c r="L148" i="1"/>
  <c r="G148" i="1"/>
  <c r="I148" i="1"/>
  <c r="L156" i="1"/>
  <c r="G156" i="1"/>
  <c r="K131" i="1"/>
  <c r="L111" i="1"/>
  <c r="G111" i="1"/>
  <c r="I111" i="1"/>
  <c r="J111" i="1"/>
  <c r="H168" i="1"/>
  <c r="C168" i="1" s="1"/>
  <c r="G163" i="1"/>
  <c r="L181" i="1"/>
  <c r="H181" i="1"/>
  <c r="C181" i="1" s="1"/>
  <c r="J187" i="1"/>
  <c r="H107" i="1"/>
  <c r="C107" i="1" s="1"/>
  <c r="J116" i="1"/>
  <c r="K116" i="1"/>
  <c r="I120" i="1"/>
  <c r="J120" i="1"/>
  <c r="K120" i="1"/>
  <c r="I124" i="1"/>
  <c r="L164" i="1"/>
  <c r="G164" i="1"/>
  <c r="K164" i="1"/>
  <c r="J164" i="1"/>
  <c r="I164" i="1"/>
  <c r="H164" i="1"/>
  <c r="C164" i="1" s="1"/>
  <c r="L179" i="1"/>
  <c r="K179" i="1"/>
  <c r="J179" i="1"/>
  <c r="I179" i="1"/>
  <c r="H179" i="1"/>
  <c r="C179" i="1" s="1"/>
  <c r="J113" i="1"/>
  <c r="H108" i="1"/>
  <c r="C108" i="1" s="1"/>
  <c r="H148" i="1"/>
  <c r="C148" i="1" s="1"/>
  <c r="H152" i="1"/>
  <c r="C152" i="1" s="1"/>
  <c r="H156" i="1"/>
  <c r="C156" i="1" s="1"/>
  <c r="K148" i="1"/>
  <c r="I113" i="1"/>
  <c r="I108" i="1"/>
  <c r="K111" i="1"/>
  <c r="J169" i="1"/>
  <c r="J180" i="1"/>
  <c r="I180" i="1"/>
  <c r="L191" i="1"/>
  <c r="K191" i="1"/>
  <c r="I191" i="1"/>
  <c r="H191" i="1"/>
  <c r="C191" i="1" s="1"/>
  <c r="H111" i="1"/>
  <c r="C111" i="1" s="1"/>
  <c r="H147" i="1"/>
  <c r="C147" i="1" s="1"/>
  <c r="H149" i="1"/>
  <c r="C149" i="1" s="1"/>
  <c r="H151" i="1"/>
  <c r="C151" i="1" s="1"/>
  <c r="G22" i="1"/>
  <c r="L169" i="1"/>
  <c r="G24" i="1"/>
  <c r="C133" i="1" l="1"/>
  <c r="K167" i="1"/>
  <c r="K168" i="1"/>
  <c r="L168" i="1"/>
  <c r="J167" i="1"/>
  <c r="L163" i="1"/>
  <c r="I163" i="1"/>
  <c r="J163" i="1"/>
  <c r="I157" i="1"/>
  <c r="K153" i="1"/>
  <c r="L157" i="1"/>
  <c r="J149" i="1"/>
  <c r="H153" i="1"/>
  <c r="C153" i="1" s="1"/>
  <c r="I149" i="1"/>
  <c r="H124" i="1"/>
  <c r="C124" i="1" s="1"/>
  <c r="I125" i="1"/>
  <c r="J124" i="1"/>
  <c r="H123" i="1"/>
  <c r="C123" i="1" s="1"/>
  <c r="J123" i="1"/>
  <c r="J119" i="1"/>
  <c r="J121" i="1"/>
  <c r="L119" i="1"/>
  <c r="M18" i="1"/>
  <c r="L18" i="1" s="1"/>
  <c r="K18" i="1" s="1"/>
  <c r="J18" i="1" s="1"/>
  <c r="I18" i="1" s="1"/>
  <c r="H18" i="1" s="1"/>
  <c r="F18" i="1" s="1"/>
  <c r="G18" i="1" s="1"/>
  <c r="G23" i="1" s="1"/>
  <c r="G27" i="1" s="1"/>
  <c r="G28" i="1" s="1"/>
  <c r="G173" i="1"/>
  <c r="F170" i="1"/>
  <c r="D138" i="1"/>
  <c r="G138" i="1"/>
  <c r="F173" i="1"/>
  <c r="F138" i="1"/>
  <c r="G170" i="1"/>
  <c r="G142" i="1"/>
  <c r="G171" i="1"/>
  <c r="E171" i="1"/>
  <c r="E173" i="1"/>
  <c r="F142" i="1"/>
  <c r="D142" i="1"/>
  <c r="F171" i="1"/>
  <c r="H187" i="1"/>
  <c r="C187" i="1" s="1"/>
  <c r="L187" i="1"/>
  <c r="K187" i="1"/>
  <c r="H183" i="1"/>
  <c r="C183" i="1" s="1"/>
  <c r="L183" i="1"/>
  <c r="I183" i="1"/>
  <c r="I181" i="1"/>
  <c r="K180" i="1"/>
  <c r="J181" i="1"/>
  <c r="H180" i="1"/>
  <c r="C180" i="1" s="1"/>
  <c r="D172" i="1"/>
  <c r="E172" i="1"/>
  <c r="F172" i="1"/>
  <c r="H169" i="1"/>
  <c r="C169" i="1" s="1"/>
  <c r="I169" i="1"/>
  <c r="K169" i="1"/>
  <c r="I168" i="1"/>
  <c r="J165" i="1"/>
  <c r="K163" i="1"/>
  <c r="I165" i="1"/>
  <c r="K165" i="1"/>
  <c r="E139" i="1"/>
  <c r="F139" i="1"/>
  <c r="D139" i="1"/>
  <c r="G139" i="1"/>
  <c r="E144" i="1"/>
  <c r="F144" i="1"/>
  <c r="D144" i="1"/>
  <c r="G144" i="1"/>
  <c r="E143" i="1"/>
  <c r="F143" i="1"/>
  <c r="F115" i="4"/>
  <c r="G143" i="1"/>
  <c r="C140" i="1"/>
  <c r="J132" i="1"/>
  <c r="K129" i="1"/>
  <c r="H127" i="1"/>
  <c r="C127" i="1" s="1"/>
  <c r="K127" i="1"/>
  <c r="H129" i="1"/>
  <c r="C129" i="1" s="1"/>
  <c r="J127" i="1"/>
  <c r="K124" i="1"/>
  <c r="I121" i="1"/>
  <c r="I119" i="1"/>
  <c r="K121" i="1"/>
  <c r="L121" i="1"/>
  <c r="K117" i="1"/>
  <c r="I117" i="1"/>
  <c r="L117" i="1"/>
  <c r="H117" i="1"/>
  <c r="C117" i="1" s="1"/>
  <c r="J117" i="1"/>
  <c r="J115" i="1"/>
  <c r="I116" i="1"/>
  <c r="I115" i="1"/>
  <c r="K115" i="1"/>
  <c r="H115" i="1"/>
  <c r="C115" i="1" s="1"/>
  <c r="L115" i="1"/>
  <c r="L113" i="1"/>
  <c r="K161" i="1"/>
  <c r="F161" i="1" s="1"/>
  <c r="I161" i="1"/>
  <c r="D161" i="1" s="1"/>
  <c r="L161" i="1"/>
  <c r="G161" i="1" s="1"/>
  <c r="J161" i="1"/>
  <c r="E161" i="1" s="1"/>
  <c r="K107" i="1"/>
  <c r="I107" i="1"/>
  <c r="L165" i="1" l="1"/>
  <c r="H165" i="1"/>
  <c r="C165" i="1" s="1"/>
  <c r="J133" i="1"/>
  <c r="I133" i="1"/>
  <c r="K133" i="1"/>
  <c r="H133" i="1"/>
  <c r="H125" i="1"/>
  <c r="C125" i="1" s="1"/>
  <c r="K125" i="1"/>
  <c r="J125" i="1"/>
  <c r="L125" i="1"/>
  <c r="H161" i="1"/>
  <c r="C161" i="1" s="1"/>
  <c r="C145" i="1"/>
  <c r="C141" i="1"/>
  <c r="D140" i="1"/>
  <c r="G140" i="1"/>
  <c r="E140" i="1"/>
  <c r="F140" i="1"/>
  <c r="J29" i="1"/>
  <c r="G29" i="1"/>
  <c r="G30" i="1" s="1"/>
  <c r="G31" i="1" s="1"/>
  <c r="H109" i="1"/>
  <c r="C109" i="1" s="1"/>
  <c r="K109" i="1"/>
  <c r="J109" i="1"/>
  <c r="I109" i="1"/>
  <c r="L109" i="1"/>
  <c r="G141" i="1" l="1"/>
  <c r="F141" i="1"/>
  <c r="E141" i="1"/>
  <c r="D141" i="1"/>
  <c r="F145" i="1"/>
  <c r="G145" i="1"/>
  <c r="E145" i="1"/>
  <c r="D145" i="1"/>
  <c r="J30" i="1"/>
  <c r="J31" i="1" s="1"/>
</calcChain>
</file>

<file path=xl/sharedStrings.xml><?xml version="1.0" encoding="utf-8"?>
<sst xmlns="http://schemas.openxmlformats.org/spreadsheetml/2006/main" count="1305" uniqueCount="313">
  <si>
    <t>Nombre del Artículo</t>
  </si>
  <si>
    <t>Cantidad</t>
  </si>
  <si>
    <t>Precio unitario</t>
  </si>
  <si>
    <t>Precio total</t>
  </si>
  <si>
    <t>Total Neto:</t>
  </si>
  <si>
    <t>I.V.A. (12%):</t>
  </si>
  <si>
    <t>Total a pagar:</t>
  </si>
  <si>
    <t>Aplica</t>
  </si>
  <si>
    <t>SI</t>
  </si>
  <si>
    <t>NO</t>
  </si>
  <si>
    <t>Subtotal:</t>
  </si>
  <si>
    <t>Lista de Precios Distribución Exclusiva ESET Venezuela</t>
  </si>
  <si>
    <t>Condición</t>
  </si>
  <si>
    <t>Descuento</t>
  </si>
  <si>
    <t>Gobierno / Entidad Educativa / Sin fines de lucro</t>
  </si>
  <si>
    <t>50% *</t>
  </si>
  <si>
    <t>Corporate Upgrade</t>
  </si>
  <si>
    <t>25% *</t>
  </si>
  <si>
    <t>Licencia 1 año</t>
  </si>
  <si>
    <t>Renovación 1 año</t>
  </si>
  <si>
    <t>Licencia 2 años</t>
  </si>
  <si>
    <t>Renovación 2 años</t>
  </si>
  <si>
    <t>* Estos descuentos estan sujetos a aprobación una vez presentada la documentación o información requerida</t>
  </si>
  <si>
    <t>Licencias</t>
  </si>
  <si>
    <t>Tipo</t>
  </si>
  <si>
    <t>5-10</t>
  </si>
  <si>
    <t>11-24</t>
  </si>
  <si>
    <t>25-49</t>
  </si>
  <si>
    <t>LOS PRECIOS NO INCLUYEN IVA</t>
  </si>
  <si>
    <t>50-99</t>
  </si>
  <si>
    <t>5-24</t>
  </si>
  <si>
    <t>Los Licenciamiento para Mail Server se calculan por el número de Buzones de Cuentas de Correo</t>
  </si>
  <si>
    <t>Los Licenciamiento para Gateway se calculan por el número de Nodos o Equipos en la red</t>
  </si>
  <si>
    <t>Los Licenciamiento para Server son para clientes que únicamente desean proteger servidores</t>
  </si>
  <si>
    <t>C/U</t>
  </si>
  <si>
    <t>Estudiantes/Docentes Universitarios</t>
  </si>
  <si>
    <t>* Estos descuentos estan sujetos a aprobación de ESET una vez presentada la documentación o información requerida</t>
  </si>
  <si>
    <t>Home</t>
  </si>
  <si>
    <t>Los Precios de las Licencias Home son por Paquete</t>
  </si>
  <si>
    <t>Descuentos (sujetos a aprobación):</t>
  </si>
  <si>
    <t>Precio Sugerido de Venta al Público</t>
  </si>
  <si>
    <t>Total:</t>
  </si>
  <si>
    <t>SubTotal:</t>
  </si>
  <si>
    <t>Los precios serán actualizados cuando se requiera</t>
  </si>
  <si>
    <t>ESET Mobile Security</t>
  </si>
  <si>
    <t>ESET NOD32 Antivirus Home Edition 1 año</t>
  </si>
  <si>
    <t>ESET NOD32 Antivirus Home Edition 2 años</t>
  </si>
  <si>
    <t>ESET NOD32 Antivirus Home Edition Renov. 1 año</t>
  </si>
  <si>
    <t>ESET NOD32 Antivirus Home Edition Renov. 2 años</t>
  </si>
  <si>
    <t>ESET Mail Security for MS Exchange - Linux/BSD/Solaris - IBM Lotus Domino</t>
  </si>
  <si>
    <t>ESET Gateway Security for Linux/BSD/Solaris</t>
  </si>
  <si>
    <t>ESET File Security for MS Windows - Linux/BSD/SolarisStorage</t>
  </si>
  <si>
    <t>Descuento Partner:</t>
  </si>
  <si>
    <t>100-249</t>
  </si>
  <si>
    <t>ESET Endpoint Antivirus 1 año</t>
  </si>
  <si>
    <t>ESET Endpoint Antivirus 2 años</t>
  </si>
  <si>
    <t>ESET Endpoint Antivirus Renov. 1 año</t>
  </si>
  <si>
    <t>ESET Endpoint Antivirus Renov. 2 años</t>
  </si>
  <si>
    <t>ESET Endpoint Security 1 año</t>
  </si>
  <si>
    <t>ESET Endpoint Security 2 años</t>
  </si>
  <si>
    <t>ESET Endpoint Security Renov. 1 año</t>
  </si>
  <si>
    <t>ESET Endpoint Security Renov. 2 años</t>
  </si>
  <si>
    <t>ESET NOD32 Antivirus Linux Desktop Home Edition 1 año</t>
  </si>
  <si>
    <t>ESET NOD32 Antivirus Linux Desktop Home Edition  2 años</t>
  </si>
  <si>
    <t>ESET NOD32 Antivirus Linux Desktop Home Edition  Renov. 1 año</t>
  </si>
  <si>
    <t>ESET NOD32 Antivirus Linux Desktop Home Edition  Renov. 2 años</t>
  </si>
  <si>
    <t>Gobierno, Empresas sin fines de Lucro, Entidades educativas (sólo para licencias corporativas):</t>
  </si>
  <si>
    <t>Corporate Upgrade (sólo para licencias corporativas, no aplica con otros descuentos)</t>
  </si>
  <si>
    <t>Estudiantes y docentes universitarios (sólo para licencias Home Edition):</t>
  </si>
  <si>
    <t>Descuento promocional anunciado:</t>
  </si>
  <si>
    <t>Estos Precios son por cada Licencia</t>
  </si>
  <si>
    <t>250-499</t>
  </si>
  <si>
    <t>500-999</t>
  </si>
  <si>
    <t>1000-1999</t>
  </si>
  <si>
    <t>2000-4999</t>
  </si>
  <si>
    <t>5000-9999</t>
  </si>
  <si>
    <t xml:space="preserve">Los Licenciamientos para Smartphones / Tablets se calculan por el número de dispositivos. </t>
  </si>
  <si>
    <t>Corporativo</t>
  </si>
  <si>
    <t>49-99</t>
  </si>
  <si>
    <t>ESET Endpoint Antivirus</t>
  </si>
  <si>
    <t>ESET Endpoint Security</t>
  </si>
  <si>
    <t>26-49</t>
  </si>
  <si>
    <t>ESET Endpoint Protection Standard</t>
  </si>
  <si>
    <t>ESET Endpoint Protection Advanced</t>
  </si>
  <si>
    <t>ESET Endpoint Security para Android 1 año</t>
  </si>
  <si>
    <t>ESET Endpoint Security para Android 2 años</t>
  </si>
  <si>
    <t>ESET Endpoint Security para Android Renov. 1 año</t>
  </si>
  <si>
    <t>ESET Endpoint Security para Android Renov. 2 años</t>
  </si>
  <si>
    <t>ESET Endpoint Protection Standard 1 Año</t>
  </si>
  <si>
    <t>ESET Endpoint Protection Standard 2 Años</t>
  </si>
  <si>
    <t>ESET Endpoint Protection Standard Renov. 1 Año</t>
  </si>
  <si>
    <t>ESET Endpoint Protection Standard Renov. 2 Años</t>
  </si>
  <si>
    <t>ESET Endpoint Protection Advanced 1 Año</t>
  </si>
  <si>
    <t>ESET Endpoint Protection Advanced 2 Años</t>
  </si>
  <si>
    <t>ESET Endpoint Protection Advanced Renov. 1 Año</t>
  </si>
  <si>
    <t>ESET Endpoint Protection Advanced Renov. 2 Años</t>
  </si>
  <si>
    <t>ESET Secure Business 1 Año</t>
  </si>
  <si>
    <t>ESET Secure Business 2 Años</t>
  </si>
  <si>
    <t>ESET Secure Business Renov. 1 Año</t>
  </si>
  <si>
    <t>ESET Secure Business Renov. 2 Años</t>
  </si>
  <si>
    <t>ESET Secure Enterprice 1 Año</t>
  </si>
  <si>
    <t>ESET Secure Enterprice 2 Años</t>
  </si>
  <si>
    <t>ESET Secure Enterprice Renov. 1 Año</t>
  </si>
  <si>
    <t>ESET Secure Enterprice Renov. 2 Años</t>
  </si>
  <si>
    <t>ESET Full Secure Enterprice 1 Año</t>
  </si>
  <si>
    <t>ESET Full Secure Enterprice 2 Años</t>
  </si>
  <si>
    <t>ESET Full Secure Enterprice Renov. 1 Año</t>
  </si>
  <si>
    <t>ESET Full Secure Enterprice Renov. 2 Años</t>
  </si>
  <si>
    <t>ESET File Security for MS Windows Server 1 año</t>
  </si>
  <si>
    <t>ESET File Security for MS Windows Server 2 años</t>
  </si>
  <si>
    <t>ESET File Security for MS Windows Server Renov. 1 año</t>
  </si>
  <si>
    <t>ESET File Security for MS Windows Server Renov. 2 años</t>
  </si>
  <si>
    <t>ESET File Security for LINUX/BSD/Solaris  1 año</t>
  </si>
  <si>
    <t>ESET File Security for LINUX/BSD/Solaris  2 años</t>
  </si>
  <si>
    <t>ESET File Security for LINUX/BSD/Solaris  Renov. 1 año</t>
  </si>
  <si>
    <t>ESET File Security for LINUX/BSD/Solaris  Renov. 2 años</t>
  </si>
  <si>
    <t>ESET Mail Security for MS Exchange 1 año</t>
  </si>
  <si>
    <t>ESET Mail Security for MS Exchange  2 años</t>
  </si>
  <si>
    <t>ESET Mail Security for MS Exchange  Renov. 1 año</t>
  </si>
  <si>
    <t>ESET Mail Security for MS Exchange  Renov. 2 años</t>
  </si>
  <si>
    <t>ESET Mail Security for Linux-BSD-Solaris Mail Server 1 año</t>
  </si>
  <si>
    <t>ESET Mail Security for Linux-BSD-Solaris Mail Server  2 años</t>
  </si>
  <si>
    <t>ESET Mail Security for Linux-BSD-Solaris Mail Server  Renov. 1 año</t>
  </si>
  <si>
    <t>ESET Mail Security for Linux-BSD-Solaris Mail Server  Renov. 2 años</t>
  </si>
  <si>
    <t>ESET Mail Security for Lotus Domino 1 año</t>
  </si>
  <si>
    <t>ESET Mail Security for Lotus Domino  2 años</t>
  </si>
  <si>
    <t>ESET Mail Security for Lotus Domino  Renov. 1 año</t>
  </si>
  <si>
    <t>ESET Mail Security for Lotus Domino  Renov. 2 años</t>
  </si>
  <si>
    <t>ESET Gateway Security for Linux-BSD-Solaris 1 año</t>
  </si>
  <si>
    <t>ESET Gateway Security for Linux-BSD-Solaris  2 años</t>
  </si>
  <si>
    <t>ESET Gateway Security for Linux-BSD-Solaris  Renov. 1 año</t>
  </si>
  <si>
    <t>ESET Gateway Security for Linux-BSD-Solaris  Renov. 2 años</t>
  </si>
  <si>
    <t>ESET Smart Security Home Edition 1 año</t>
  </si>
  <si>
    <t>ESET Smart Security Home Edition 2 años</t>
  </si>
  <si>
    <t>ESET Smart Security Home Edition Renov. 1 año</t>
  </si>
  <si>
    <t>ESET Smart Security Home Edition Renov. 2 años</t>
  </si>
  <si>
    <t>ESET Mobile Security Home Edition 2 años</t>
  </si>
  <si>
    <t>ESET Mobile Security Home Edition Renov. 1 año</t>
  </si>
  <si>
    <t>ESET Mobile Security Home Edition Renov. 2 años</t>
  </si>
  <si>
    <t>ESET Home Office Security Pack 1 Año</t>
  </si>
  <si>
    <t>ESET Home Office Security Pack 2 Años</t>
  </si>
  <si>
    <t>ESET Home Office Security Pack Renov. 1 Año</t>
  </si>
  <si>
    <t>ESET Home Office Security Pack Renov. 2 Años</t>
  </si>
  <si>
    <t>ESET Secure Business</t>
  </si>
  <si>
    <t>ESET Secure Enterprise</t>
  </si>
  <si>
    <t>ESET Full Secure Enterprise</t>
  </si>
  <si>
    <t xml:space="preserve">Precio Venta </t>
  </si>
  <si>
    <t>ESET Home Office Security Pack</t>
  </si>
  <si>
    <t>Academia ESET</t>
  </si>
  <si>
    <t>ESET Secure Authentication</t>
  </si>
  <si>
    <t>ESET Security para Microsoft SharePoint Server</t>
  </si>
  <si>
    <t>ESET Safe Employee Program</t>
  </si>
  <si>
    <t>500-*</t>
  </si>
  <si>
    <t>Rango de Licencias Actual</t>
  </si>
  <si>
    <t>Porcentaje de Licencias adicionales a Precio de Renovación</t>
  </si>
  <si>
    <t>DESlock+ Essential Edition</t>
  </si>
  <si>
    <t>DESlock+ Standard Edition</t>
  </si>
  <si>
    <t>DESlock+ Pro Edition</t>
  </si>
  <si>
    <t>1000-9999</t>
  </si>
  <si>
    <t>(1) Análisis de Malware</t>
  </si>
  <si>
    <t>(2) Gestión de la Seguridad de la Información</t>
  </si>
  <si>
    <t>(3) Combo: cursos de seguridad (1+2)</t>
  </si>
  <si>
    <t>(4) ESET Certfied Endpoint Solutions</t>
  </si>
  <si>
    <t>Curso</t>
  </si>
  <si>
    <t>Basico x1 1 Año</t>
  </si>
  <si>
    <t>Basico x3 1 Año</t>
  </si>
  <si>
    <t>Premiun x1 1 Año</t>
  </si>
  <si>
    <t>Premiun x3 1 Año</t>
  </si>
  <si>
    <t>Basico x1 2 Años</t>
  </si>
  <si>
    <t>Basico x3 2 Años</t>
  </si>
  <si>
    <t>Premiun x1 2 Años</t>
  </si>
  <si>
    <t>Premiun x3 2 Años</t>
  </si>
  <si>
    <t>1-10</t>
  </si>
  <si>
    <t>11-49</t>
  </si>
  <si>
    <t>1 Año</t>
  </si>
  <si>
    <t>Licencia Perpetua</t>
  </si>
  <si>
    <t>Soporte Anual</t>
  </si>
  <si>
    <t>2 Años</t>
  </si>
  <si>
    <t>Para los productos Deslock+ el cliente puede adquirir licencias por 1 o 2 años, o puede adquirir una licencia perpetua</t>
  </si>
  <si>
    <t>Los precios de soporte anual son únicamente para clientes que adquieren una licencia perpetua a fin que puedan contar con actualizaciones y soporte</t>
  </si>
  <si>
    <t>ESET Mobile Security Home Edition 1 año</t>
  </si>
  <si>
    <t>ESET Secure Authentication 1 año</t>
  </si>
  <si>
    <t>ESET Secure Authentication 2 años</t>
  </si>
  <si>
    <t>ESET Secure Authentication Renov. 1 año</t>
  </si>
  <si>
    <t>ESET Secure Authentication Renov. 2 años</t>
  </si>
  <si>
    <t>ESET Security para Microsoft SharePoint Server 1 año</t>
  </si>
  <si>
    <t>ESET Security para Microsoft SharePoint Server 2 años</t>
  </si>
  <si>
    <t>ESET Security para Microsoft SharePoint Server Renov. 1 año</t>
  </si>
  <si>
    <t>ESET Security para Microsoft SharePoint Server Renov. 2 años</t>
  </si>
  <si>
    <t>Academia ESET: Análisis de Malware</t>
  </si>
  <si>
    <t>Academia ESET: Gestión de la Seguridad de la Información</t>
  </si>
  <si>
    <t>Academia ESET: Análisis de Malware + Gestión de la Seguridad de la Información</t>
  </si>
  <si>
    <t>Academia ESET: ESET Certfied Endpoint Solutions</t>
  </si>
  <si>
    <t>ESET Safe Employee Program Basico x1 1 año</t>
  </si>
  <si>
    <t>ESET Safe Employee Program Basico x3 1 año</t>
  </si>
  <si>
    <t>ESET Safe Employee Program Premium x1 1 año</t>
  </si>
  <si>
    <t>ESET Safe Employee Program Premium x3 1 año</t>
  </si>
  <si>
    <t>ESET Safe Employee Program Basico x1 2 años</t>
  </si>
  <si>
    <t>ESET Safe Employee Program Basico x3 2 años</t>
  </si>
  <si>
    <t>ESET Safe Employee Program Premium x1 2 años</t>
  </si>
  <si>
    <t>ESET Safe Employee Program Premium x3 2 años</t>
  </si>
  <si>
    <t>DESlock+ Essential Edition 1 año</t>
  </si>
  <si>
    <t>DESlock+ Essential Edition 2 años</t>
  </si>
  <si>
    <t>DESlock+ Essential Edition Licencia Perpetua</t>
  </si>
  <si>
    <t>DESlock+ Essential Edition Soporte Anual</t>
  </si>
  <si>
    <t>DESlock+ Standard Edition 1 año</t>
  </si>
  <si>
    <t>DESlock+ Standard Edition 2 años</t>
  </si>
  <si>
    <t>DESlock+ Standard Edition Licencia Perpetua</t>
  </si>
  <si>
    <t>DESlock+ Standard Edition Soporte Anual</t>
  </si>
  <si>
    <t>DESlock+ Pro Edition 1 año</t>
  </si>
  <si>
    <t>DESlock+ Pro Edition 2 años</t>
  </si>
  <si>
    <t>DESlock+ Pro Edition Licencia Perpetua</t>
  </si>
  <si>
    <t>DESlock+ Pro Edition Soporte Anual</t>
  </si>
  <si>
    <t>ESET Endpoint Security para Android</t>
  </si>
  <si>
    <t>5-9</t>
  </si>
  <si>
    <t>10-24</t>
  </si>
  <si>
    <t>ESET Cyber Security Pro Home Edition 1 año</t>
  </si>
  <si>
    <t>ESET Cyber Security Pro Home Edition 2 años</t>
  </si>
  <si>
    <t>ESET Cyber Security Pro Home Edition Renov. 1 año</t>
  </si>
  <si>
    <t>ESET Cyber Security Pro Home Edition Renov. 2 años</t>
  </si>
  <si>
    <t>ESET Cyber Security Home Edition 1 año</t>
  </si>
  <si>
    <t>ESET Cyber Security Home Edition 2 años</t>
  </si>
  <si>
    <t>ESET Cyber Security Home Edition Renov. 1 año</t>
  </si>
  <si>
    <t>ESET Cyber Security Home Edition Renov. 2 años</t>
  </si>
  <si>
    <t>ULTIMA ACTUALIZACIÓN: 18/02/2015</t>
  </si>
  <si>
    <t xml:space="preserve">PLANTILLA DE SOLICITUD DE ORDENES </t>
  </si>
  <si>
    <t>Nombre del Partner</t>
  </si>
  <si>
    <t>Orden de compra número:</t>
  </si>
  <si>
    <t>RIF:</t>
  </si>
  <si>
    <t>Fecha de emisión:</t>
  </si>
  <si>
    <t>Dirección:</t>
  </si>
  <si>
    <t>email:</t>
  </si>
  <si>
    <t>Teléfonos:</t>
  </si>
  <si>
    <t>ORDEN DE COMPRA</t>
  </si>
  <si>
    <t xml:space="preserve">Nombre o Razón Social: </t>
  </si>
  <si>
    <t>Datos Bancarios</t>
  </si>
  <si>
    <t>R.I.F.:</t>
  </si>
  <si>
    <t xml:space="preserve">Teléfonos: </t>
  </si>
  <si>
    <t>(0212) 906-4241</t>
  </si>
  <si>
    <t>Nombre de la Empresa:</t>
  </si>
  <si>
    <t>R.I.F./C.I.:</t>
  </si>
  <si>
    <t>Teléfono:</t>
  </si>
  <si>
    <t>Ciudad:</t>
  </si>
  <si>
    <t>Estado:</t>
  </si>
  <si>
    <t>Nombre de persona de contacto:</t>
  </si>
  <si>
    <t>email de persona de contacto:</t>
  </si>
  <si>
    <t>Cantidad Servidores:</t>
  </si>
  <si>
    <t>Cantidad Estaciones:</t>
  </si>
  <si>
    <t>Antivirus Actual:</t>
  </si>
  <si>
    <t>Industria:</t>
  </si>
  <si>
    <t>Observaciones:</t>
  </si>
  <si>
    <t>Avast</t>
  </si>
  <si>
    <t>AVG</t>
  </si>
  <si>
    <t>Avira</t>
  </si>
  <si>
    <t>BitDefender</t>
  </si>
  <si>
    <t>CA</t>
  </si>
  <si>
    <t>eScan</t>
  </si>
  <si>
    <t>ESET</t>
  </si>
  <si>
    <t>Gdata</t>
  </si>
  <si>
    <t>Hauri</t>
  </si>
  <si>
    <t>Kaspersky</t>
  </si>
  <si>
    <t>McAfee</t>
  </si>
  <si>
    <t>NS/NC</t>
  </si>
  <si>
    <t>Otro</t>
  </si>
  <si>
    <t>Panda</t>
  </si>
  <si>
    <t>Per Antivirus</t>
  </si>
  <si>
    <t>Sophos</t>
  </si>
  <si>
    <t>Symantec</t>
  </si>
  <si>
    <t>The Hacker</t>
  </si>
  <si>
    <t>Trend Micro</t>
  </si>
  <si>
    <t>Aeronáutica</t>
  </si>
  <si>
    <t>Agropecuaria</t>
  </si>
  <si>
    <t>Alimenticia</t>
  </si>
  <si>
    <t>Armamentística</t>
  </si>
  <si>
    <t>Automotriz</t>
  </si>
  <si>
    <t>Bancaria</t>
  </si>
  <si>
    <t>Bienes Raíces</t>
  </si>
  <si>
    <t>Calzado</t>
  </si>
  <si>
    <t>Construcción</t>
  </si>
  <si>
    <t>Educación</t>
  </si>
  <si>
    <t>Electrónica</t>
  </si>
  <si>
    <t>Entretenimiento</t>
  </si>
  <si>
    <t>Finanzas</t>
  </si>
  <si>
    <t>Forestal</t>
  </si>
  <si>
    <t>Gas y Minería</t>
  </si>
  <si>
    <t>Gobierno</t>
  </si>
  <si>
    <t>Legal</t>
  </si>
  <si>
    <t>Maquinaria</t>
  </si>
  <si>
    <t>Medicina</t>
  </si>
  <si>
    <t>Medios de Comunicación</t>
  </si>
  <si>
    <t>Metalúrgica</t>
  </si>
  <si>
    <t>Muebles</t>
  </si>
  <si>
    <t>Otra</t>
  </si>
  <si>
    <t>Papel y Artes Gráficas</t>
  </si>
  <si>
    <t>Pesquera</t>
  </si>
  <si>
    <t>Petroquímica</t>
  </si>
  <si>
    <t>Químicos</t>
  </si>
  <si>
    <t>Seguros</t>
  </si>
  <si>
    <t>Siderúrgica</t>
  </si>
  <si>
    <t>Tabacalera</t>
  </si>
  <si>
    <t>Textil</t>
  </si>
  <si>
    <t>Transporte</t>
  </si>
  <si>
    <t>Turismo</t>
  </si>
  <si>
    <t>Solicitar</t>
  </si>
  <si>
    <t>ESET NOD32 Antivirus / ESET Cyber Security para MAC / ESET NOD32 Antivirus Linux Desktop</t>
  </si>
  <si>
    <t>ESET Smart Security / ESET Cyber Security Pro para MAC</t>
  </si>
  <si>
    <t>REPRESENTACIONES LOGINTEL C.A.</t>
  </si>
  <si>
    <t>J-30936842-7</t>
  </si>
  <si>
    <t>Domicilio Postal:</t>
  </si>
  <si>
    <t xml:space="preserve">CTRA SARTENEJAS TECNÓPOLIS USB AV PPAL 2 PARQUE TECNOLOGICO SARTENEJAS  BARUTA CARACAS 1080 </t>
  </si>
  <si>
    <t>0105-0080-061080518940</t>
  </si>
  <si>
    <t>Banco Mercantil - Cta. Corriente</t>
  </si>
  <si>
    <t>ventasbronze@eset.com.ve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</si>
</sst>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Bs&quot;\ #,##0.00"/>
    <numFmt numFmtId="165" formatCode="#,##0.00000"/>
    <numFmt numFmtId="166" formatCode="[$$-409]#,##0.00"/>
    <numFmt numFmtId="167" formatCode="&quot;Bs. F&quot;\ #,##0.00"/>
  </numFmts>
  <fonts count="26" x14ac:knownFonts="1">
    <font>
      <sz val="11"/>
      <color theme="1"/>
      <name val="Calibri"/>
      <family val="2"/>
      <scheme val="minor"/>
    </font>
    <font>
      <sz val="26"/>
      <color indexed="17"/>
      <name val="Times New Roman"/>
      <family val="1"/>
    </font>
    <font>
      <sz val="20"/>
      <color indexed="10"/>
      <name val="Times New Roman"/>
      <family val="1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24"/>
      <color rgb="FF008080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indexed="10"/>
      <name val="Times New Roman"/>
      <family val="1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6"/>
      <color indexed="10"/>
      <name val="Times New Roman"/>
      <family val="1"/>
    </font>
    <font>
      <b/>
      <sz val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9EE10"/>
        <bgColor indexed="64"/>
      </patternFill>
    </fill>
    <fill>
      <patternFill patternType="solid">
        <fgColor rgb="FF75DD7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2AA9A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47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164" fontId="0" fillId="9" borderId="5" xfId="0" applyNumberFormat="1" applyFill="1" applyBorder="1" applyAlignment="1" applyProtection="1">
      <alignment vertical="center"/>
      <protection hidden="1"/>
    </xf>
    <xf numFmtId="164" fontId="0" fillId="9" borderId="1" xfId="0" applyNumberFormat="1" applyFill="1" applyBorder="1" applyAlignment="1" applyProtection="1">
      <alignment vertical="center"/>
      <protection hidden="1"/>
    </xf>
    <xf numFmtId="164" fontId="0" fillId="9" borderId="2" xfId="0" applyNumberFormat="1" applyFill="1" applyBorder="1" applyAlignment="1" applyProtection="1">
      <alignment vertical="center"/>
      <protection hidden="1"/>
    </xf>
    <xf numFmtId="0" fontId="10" fillId="9" borderId="4" xfId="0" applyFont="1" applyFill="1" applyBorder="1" applyAlignment="1" applyProtection="1">
      <alignment vertical="center"/>
    </xf>
    <xf numFmtId="0" fontId="10" fillId="9" borderId="1" xfId="0" applyFont="1" applyFill="1" applyBorder="1" applyAlignment="1" applyProtection="1">
      <alignment horizontal="right" vertical="center"/>
    </xf>
    <xf numFmtId="0" fontId="10" fillId="9" borderId="5" xfId="0" applyFont="1" applyFill="1" applyBorder="1" applyAlignment="1" applyProtection="1">
      <alignment horizontal="right" vertical="center"/>
    </xf>
    <xf numFmtId="0" fontId="9" fillId="0" borderId="0" xfId="0" applyNumberFormat="1" applyFont="1" applyAlignment="1" applyProtection="1">
      <alignment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0" fillId="9" borderId="6" xfId="0" applyFill="1" applyBorder="1" applyAlignment="1" applyProtection="1">
      <alignment vertical="center"/>
      <protection hidden="1"/>
    </xf>
    <xf numFmtId="0" fontId="0" fillId="9" borderId="7" xfId="0" applyFill="1" applyBorder="1" applyAlignment="1" applyProtection="1">
      <alignment vertical="center"/>
      <protection hidden="1"/>
    </xf>
    <xf numFmtId="0" fontId="0" fillId="9" borderId="8" xfId="0" applyFill="1" applyBorder="1" applyAlignment="1" applyProtection="1">
      <alignment vertical="center"/>
      <protection hidden="1"/>
    </xf>
    <xf numFmtId="0" fontId="0" fillId="9" borderId="9" xfId="0" applyFill="1" applyBorder="1" applyAlignment="1" applyProtection="1">
      <alignment vertical="center"/>
      <protection hidden="1"/>
    </xf>
    <xf numFmtId="0" fontId="0" fillId="9" borderId="10" xfId="0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locked="0"/>
    </xf>
    <xf numFmtId="4" fontId="15" fillId="0" borderId="0" xfId="0" applyNumberFormat="1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0" fillId="9" borderId="2" xfId="0" applyFont="1" applyFill="1" applyBorder="1" applyAlignment="1" applyProtection="1">
      <alignment horizontal="right" vertical="center"/>
    </xf>
    <xf numFmtId="0" fontId="0" fillId="0" borderId="5" xfId="0" quotePrefix="1" applyBorder="1" applyAlignment="1" applyProtection="1">
      <alignment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10" fillId="9" borderId="2" xfId="0" applyFont="1" applyFill="1" applyBorder="1" applyAlignment="1" applyProtection="1">
      <alignment horizontal="left" vertical="center"/>
    </xf>
    <xf numFmtId="0" fontId="10" fillId="9" borderId="10" xfId="0" applyFont="1" applyFill="1" applyBorder="1" applyAlignment="1" applyProtection="1">
      <alignment vertical="center"/>
    </xf>
    <xf numFmtId="0" fontId="0" fillId="9" borderId="40" xfId="0" applyFill="1" applyBorder="1" applyAlignment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10" fillId="9" borderId="2" xfId="0" applyFont="1" applyFill="1" applyBorder="1" applyAlignment="1" applyProtection="1">
      <alignment vertical="center"/>
    </xf>
    <xf numFmtId="0" fontId="0" fillId="9" borderId="25" xfId="0" applyFill="1" applyBorder="1" applyAlignment="1" applyProtection="1">
      <alignment vertical="center"/>
    </xf>
    <xf numFmtId="0" fontId="0" fillId="9" borderId="3" xfId="0" applyFill="1" applyBorder="1" applyAlignment="1" applyProtection="1">
      <alignment vertical="center"/>
    </xf>
    <xf numFmtId="0" fontId="10" fillId="9" borderId="2" xfId="0" applyFont="1" applyFill="1" applyBorder="1" applyAlignment="1" applyProtection="1">
      <alignment horizontal="left" vertical="center" wrapText="1"/>
    </xf>
    <xf numFmtId="0" fontId="0" fillId="0" borderId="42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hidden="1"/>
    </xf>
    <xf numFmtId="164" fontId="0" fillId="0" borderId="0" xfId="0" applyNumberFormat="1" applyFill="1" applyBorder="1" applyAlignment="1" applyProtection="1">
      <alignment horizontal="center" vertical="center"/>
      <protection hidden="1"/>
    </xf>
    <xf numFmtId="0" fontId="10" fillId="0" borderId="46" xfId="0" applyFont="1" applyFill="1" applyBorder="1" applyAlignment="1" applyProtection="1">
      <alignment horizontal="left" vertical="center"/>
    </xf>
    <xf numFmtId="0" fontId="10" fillId="0" borderId="42" xfId="0" applyFont="1" applyFill="1" applyBorder="1" applyAlignment="1" applyProtection="1">
      <alignment horizontal="left" vertical="center"/>
    </xf>
    <xf numFmtId="0" fontId="10" fillId="0" borderId="42" xfId="0" applyFont="1" applyFill="1" applyBorder="1" applyAlignment="1" applyProtection="1">
      <alignment horizontal="right" vertical="center"/>
    </xf>
    <xf numFmtId="164" fontId="0" fillId="0" borderId="43" xfId="0" applyNumberFormat="1" applyFill="1" applyBorder="1" applyAlignment="1" applyProtection="1">
      <alignment vertical="center"/>
      <protection hidden="1"/>
    </xf>
    <xf numFmtId="0" fontId="10" fillId="9" borderId="9" xfId="0" applyFont="1" applyFill="1" applyBorder="1" applyAlignment="1" applyProtection="1">
      <alignment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vertical="top"/>
      <protection locked="0"/>
    </xf>
    <xf numFmtId="0" fontId="10" fillId="0" borderId="52" xfId="0" applyFont="1" applyBorder="1" applyAlignment="1" applyProtection="1">
      <alignment vertical="top"/>
      <protection locked="0"/>
    </xf>
    <xf numFmtId="0" fontId="10" fillId="0" borderId="53" xfId="0" applyFont="1" applyBorder="1" applyAlignment="1" applyProtection="1">
      <alignment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10" fillId="0" borderId="54" xfId="0" applyFont="1" applyBorder="1" applyAlignment="1" applyProtection="1">
      <alignment vertical="top"/>
      <protection locked="0"/>
    </xf>
    <xf numFmtId="0" fontId="10" fillId="0" borderId="34" xfId="0" applyFont="1" applyBorder="1" applyAlignment="1" applyProtection="1">
      <alignment vertical="top"/>
      <protection locked="0"/>
    </xf>
    <xf numFmtId="0" fontId="10" fillId="0" borderId="55" xfId="0" applyFont="1" applyBorder="1" applyAlignment="1" applyProtection="1">
      <alignment vertical="top"/>
      <protection locked="0"/>
    </xf>
    <xf numFmtId="0" fontId="10" fillId="0" borderId="35" xfId="0" applyFont="1" applyBorder="1" applyAlignment="1" applyProtection="1">
      <alignment vertical="top"/>
      <protection locked="0"/>
    </xf>
    <xf numFmtId="0" fontId="10" fillId="0" borderId="56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0" fillId="0" borderId="44" xfId="0" applyNumberFormat="1" applyFill="1" applyBorder="1" applyAlignment="1" applyProtection="1">
      <alignment vertical="center"/>
      <protection locked="0" hidden="1"/>
    </xf>
    <xf numFmtId="0" fontId="10" fillId="0" borderId="56" xfId="0" applyFont="1" applyBorder="1" applyAlignment="1" applyProtection="1">
      <alignment vertical="top"/>
      <protection locked="0"/>
    </xf>
    <xf numFmtId="0" fontId="10" fillId="0" borderId="44" xfId="0" applyFon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center"/>
      <protection locked="0"/>
    </xf>
    <xf numFmtId="4" fontId="0" fillId="0" borderId="0" xfId="0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9" fontId="0" fillId="0" borderId="0" xfId="0" applyNumberFormat="1" applyBorder="1" applyAlignment="1" applyProtection="1">
      <alignment horizontal="center" vertical="center"/>
      <protection locked="0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4" fontId="15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4" fontId="0" fillId="0" borderId="0" xfId="0" applyNumberFormat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0" fillId="0" borderId="0" xfId="0" applyAlignment="1" applyProtection="1">
      <protection hidden="1"/>
    </xf>
    <xf numFmtId="0" fontId="0" fillId="0" borderId="0" xfId="0" applyBorder="1" applyProtection="1">
      <protection hidden="1"/>
    </xf>
    <xf numFmtId="9" fontId="4" fillId="0" borderId="17" xfId="2" applyNumberFormat="1" applyFon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9" fontId="4" fillId="0" borderId="15" xfId="2" applyNumberFormat="1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4" fontId="0" fillId="0" borderId="0" xfId="0" applyNumberFormat="1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protection hidden="1"/>
    </xf>
    <xf numFmtId="0" fontId="7" fillId="0" borderId="0" xfId="0" applyFont="1" applyAlignment="1" applyProtection="1"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10" fontId="0" fillId="0" borderId="0" xfId="0" applyNumberFormat="1" applyAlignment="1" applyProtection="1">
      <alignment horizontal="right"/>
      <protection hidden="1"/>
    </xf>
    <xf numFmtId="10" fontId="0" fillId="0" borderId="0" xfId="0" applyNumberForma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165" fontId="0" fillId="0" borderId="0" xfId="0" applyNumberFormat="1" applyAlignment="1" applyProtection="1">
      <alignment horizontal="right"/>
      <protection hidden="1"/>
    </xf>
    <xf numFmtId="0" fontId="10" fillId="9" borderId="25" xfId="0" applyFont="1" applyFill="1" applyBorder="1" applyAlignment="1" applyProtection="1">
      <alignment vertical="center"/>
    </xf>
    <xf numFmtId="0" fontId="0" fillId="0" borderId="48" xfId="0" applyFill="1" applyBorder="1" applyAlignment="1" applyProtection="1">
      <alignment vertical="center"/>
    </xf>
    <xf numFmtId="0" fontId="0" fillId="0" borderId="49" xfId="0" applyFill="1" applyBorder="1" applyAlignment="1" applyProtection="1">
      <alignment vertical="center"/>
    </xf>
    <xf numFmtId="0" fontId="18" fillId="0" borderId="0" xfId="0" applyFont="1" applyAlignment="1" applyProtection="1">
      <alignment horizontal="center" vertical="center"/>
      <protection hidden="1"/>
    </xf>
    <xf numFmtId="167" fontId="18" fillId="0" borderId="0" xfId="0" applyNumberFormat="1" applyFont="1" applyProtection="1">
      <protection hidden="1"/>
    </xf>
    <xf numFmtId="167" fontId="18" fillId="0" borderId="0" xfId="0" applyNumberFormat="1" applyFont="1" applyAlignment="1" applyProtection="1">
      <alignment horizontal="center"/>
      <protection hidden="1"/>
    </xf>
    <xf numFmtId="167" fontId="18" fillId="0" borderId="0" xfId="0" applyNumberFormat="1" applyFont="1" applyAlignment="1" applyProtection="1">
      <alignment horizontal="right"/>
      <protection hidden="1"/>
    </xf>
    <xf numFmtId="167" fontId="4" fillId="0" borderId="9" xfId="2" applyNumberFormat="1" applyFont="1" applyBorder="1" applyAlignment="1" applyProtection="1">
      <alignment horizontal="center" vertical="center"/>
      <protection hidden="1"/>
    </xf>
    <xf numFmtId="167" fontId="4" fillId="0" borderId="16" xfId="2" applyNumberFormat="1" applyFont="1" applyBorder="1" applyAlignment="1" applyProtection="1">
      <alignment horizontal="center" vertical="center"/>
      <protection hidden="1"/>
    </xf>
    <xf numFmtId="167" fontId="4" fillId="0" borderId="0" xfId="0" applyNumberFormat="1" applyFont="1" applyBorder="1" applyAlignment="1" applyProtection="1">
      <alignment horizontal="center" vertical="center" wrapText="1"/>
      <protection hidden="1"/>
    </xf>
    <xf numFmtId="167" fontId="18" fillId="0" borderId="0" xfId="0" applyNumberFormat="1" applyFont="1" applyBorder="1" applyAlignment="1" applyProtection="1">
      <alignment horizontal="center" vertical="center"/>
      <protection hidden="1"/>
    </xf>
    <xf numFmtId="167" fontId="5" fillId="3" borderId="2" xfId="0" applyNumberFormat="1" applyFont="1" applyFill="1" applyBorder="1" applyAlignment="1" applyProtection="1">
      <alignment horizontal="center" wrapText="1"/>
      <protection hidden="1"/>
    </xf>
    <xf numFmtId="167" fontId="5" fillId="4" borderId="3" xfId="0" applyNumberFormat="1" applyFont="1" applyFill="1" applyBorder="1" applyAlignment="1" applyProtection="1">
      <alignment horizontal="center"/>
      <protection hidden="1"/>
    </xf>
    <xf numFmtId="167" fontId="5" fillId="4" borderId="2" xfId="0" applyNumberFormat="1" applyFont="1" applyFill="1" applyBorder="1" applyAlignment="1" applyProtection="1">
      <alignment horizontal="center" wrapText="1"/>
      <protection hidden="1"/>
    </xf>
    <xf numFmtId="167" fontId="18" fillId="0" borderId="0" xfId="0" applyNumberFormat="1" applyFont="1" applyAlignment="1" applyProtection="1">
      <alignment horizontal="center" vertical="center"/>
      <protection hidden="1"/>
    </xf>
    <xf numFmtId="167" fontId="4" fillId="0" borderId="0" xfId="2" applyNumberFormat="1" applyFont="1" applyFill="1" applyBorder="1" applyAlignment="1" applyProtection="1">
      <alignment horizontal="center" vertical="center"/>
      <protection hidden="1"/>
    </xf>
    <xf numFmtId="167" fontId="4" fillId="0" borderId="0" xfId="2" applyNumberFormat="1" applyFont="1" applyBorder="1" applyAlignment="1" applyProtection="1">
      <alignment horizontal="center" vertical="center"/>
      <protection hidden="1"/>
    </xf>
    <xf numFmtId="167" fontId="8" fillId="0" borderId="0" xfId="0" applyNumberFormat="1" applyFont="1" applyBorder="1" applyAlignment="1" applyProtection="1">
      <alignment horizontal="center" vertical="center" wrapText="1"/>
      <protection hidden="1"/>
    </xf>
    <xf numFmtId="167" fontId="8" fillId="0" borderId="0" xfId="0" applyNumberFormat="1" applyFont="1" applyFill="1" applyBorder="1" applyAlignment="1" applyProtection="1">
      <alignment horizontal="center" vertical="center" wrapText="1"/>
      <protection hidden="1"/>
    </xf>
    <xf numFmtId="167" fontId="5" fillId="0" borderId="0" xfId="0" applyNumberFormat="1" applyFont="1" applyFill="1" applyBorder="1" applyAlignment="1" applyProtection="1">
      <alignment horizontal="center" vertical="center"/>
      <protection hidden="1"/>
    </xf>
    <xf numFmtId="167" fontId="5" fillId="16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6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16" borderId="17" xfId="0" applyNumberFormat="1" applyFont="1" applyFill="1" applyBorder="1" applyAlignment="1" applyProtection="1">
      <alignment horizontal="center" vertical="center" wrapText="1"/>
      <protection hidden="1"/>
    </xf>
    <xf numFmtId="167" fontId="4" fillId="16" borderId="2" xfId="2" applyNumberFormat="1" applyFont="1" applyFill="1" applyBorder="1" applyAlignment="1" applyProtection="1">
      <alignment horizontal="center" vertical="center"/>
      <protection hidden="1"/>
    </xf>
    <xf numFmtId="167" fontId="18" fillId="16" borderId="2" xfId="0" applyNumberFormat="1" applyFont="1" applyFill="1" applyBorder="1" applyAlignment="1" applyProtection="1">
      <alignment horizontal="center" vertical="center"/>
      <protection hidden="1"/>
    </xf>
    <xf numFmtId="167" fontId="18" fillId="16" borderId="17" xfId="0" applyNumberFormat="1" applyFont="1" applyFill="1" applyBorder="1" applyAlignment="1" applyProtection="1">
      <alignment horizontal="center" vertical="center"/>
      <protection hidden="1"/>
    </xf>
    <xf numFmtId="167" fontId="4" fillId="16" borderId="13" xfId="2" applyNumberFormat="1" applyFont="1" applyFill="1" applyBorder="1" applyAlignment="1" applyProtection="1">
      <alignment horizontal="center" vertical="center"/>
      <protection hidden="1"/>
    </xf>
    <xf numFmtId="167" fontId="18" fillId="16" borderId="13" xfId="0" applyNumberFormat="1" applyFont="1" applyFill="1" applyBorder="1" applyAlignment="1" applyProtection="1">
      <alignment horizontal="center" vertical="center"/>
      <protection hidden="1"/>
    </xf>
    <xf numFmtId="167" fontId="18" fillId="16" borderId="15" xfId="0" applyNumberFormat="1" applyFont="1" applyFill="1" applyBorder="1" applyAlignment="1" applyProtection="1">
      <alignment horizontal="center" vertical="center"/>
      <protection hidden="1"/>
    </xf>
    <xf numFmtId="167" fontId="18" fillId="0" borderId="34" xfId="0" applyNumberFormat="1" applyFont="1" applyBorder="1" applyAlignment="1" applyProtection="1">
      <alignment horizontal="center" vertical="center"/>
      <protection hidden="1"/>
    </xf>
    <xf numFmtId="167" fontId="18" fillId="0" borderId="55" xfId="0" applyNumberFormat="1" applyFont="1" applyBorder="1" applyAlignment="1" applyProtection="1">
      <alignment horizontal="center" vertical="center"/>
      <protection hidden="1"/>
    </xf>
    <xf numFmtId="167" fontId="18" fillId="0" borderId="35" xfId="0" applyNumberFormat="1" applyFont="1" applyBorder="1" applyAlignment="1" applyProtection="1">
      <alignment horizontal="center" vertical="center"/>
      <protection hidden="1"/>
    </xf>
    <xf numFmtId="167" fontId="5" fillId="12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2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12" borderId="17" xfId="0" applyNumberFormat="1" applyFont="1" applyFill="1" applyBorder="1" applyAlignment="1" applyProtection="1">
      <alignment horizontal="center" vertical="center" wrapText="1"/>
      <protection hidden="1"/>
    </xf>
    <xf numFmtId="167" fontId="4" fillId="12" borderId="9" xfId="2" quotePrefix="1" applyNumberFormat="1" applyFont="1" applyFill="1" applyBorder="1" applyAlignment="1" applyProtection="1">
      <alignment horizontal="center" vertical="center"/>
      <protection hidden="1"/>
    </xf>
    <xf numFmtId="167" fontId="4" fillId="12" borderId="2" xfId="2" applyNumberFormat="1" applyFont="1" applyFill="1" applyBorder="1" applyAlignment="1" applyProtection="1">
      <alignment horizontal="center" vertical="center"/>
      <protection hidden="1"/>
    </xf>
    <xf numFmtId="167" fontId="18" fillId="12" borderId="2" xfId="0" applyNumberFormat="1" applyFont="1" applyFill="1" applyBorder="1" applyAlignment="1" applyProtection="1">
      <alignment horizontal="center" vertical="center"/>
      <protection hidden="1"/>
    </xf>
    <xf numFmtId="167" fontId="18" fillId="12" borderId="17" xfId="0" applyNumberFormat="1" applyFont="1" applyFill="1" applyBorder="1" applyAlignment="1" applyProtection="1">
      <alignment horizontal="center" vertical="center"/>
      <protection hidden="1"/>
    </xf>
    <xf numFmtId="167" fontId="4" fillId="12" borderId="16" xfId="2" applyNumberFormat="1" applyFont="1" applyFill="1" applyBorder="1" applyAlignment="1" applyProtection="1">
      <alignment horizontal="center" vertical="center"/>
      <protection hidden="1"/>
    </xf>
    <xf numFmtId="167" fontId="4" fillId="12" borderId="13" xfId="2" applyNumberFormat="1" applyFont="1" applyFill="1" applyBorder="1" applyAlignment="1" applyProtection="1">
      <alignment horizontal="center" vertical="center"/>
      <protection hidden="1"/>
    </xf>
    <xf numFmtId="167" fontId="18" fillId="12" borderId="15" xfId="0" applyNumberFormat="1" applyFont="1" applyFill="1" applyBorder="1" applyAlignment="1" applyProtection="1">
      <alignment horizontal="center" vertical="center"/>
      <protection hidden="1"/>
    </xf>
    <xf numFmtId="167" fontId="5" fillId="11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1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11" borderId="17" xfId="0" applyNumberFormat="1" applyFont="1" applyFill="1" applyBorder="1" applyAlignment="1" applyProtection="1">
      <alignment horizontal="center" vertical="center" wrapText="1"/>
      <protection hidden="1"/>
    </xf>
    <xf numFmtId="167" fontId="4" fillId="11" borderId="9" xfId="2" quotePrefix="1" applyNumberFormat="1" applyFont="1" applyFill="1" applyBorder="1" applyAlignment="1" applyProtection="1">
      <alignment horizontal="center" vertical="center"/>
      <protection hidden="1"/>
    </xf>
    <xf numFmtId="167" fontId="4" fillId="11" borderId="2" xfId="2" applyNumberFormat="1" applyFont="1" applyFill="1" applyBorder="1" applyAlignment="1" applyProtection="1">
      <alignment horizontal="center" vertical="center"/>
      <protection hidden="1"/>
    </xf>
    <xf numFmtId="167" fontId="18" fillId="11" borderId="2" xfId="0" applyNumberFormat="1" applyFont="1" applyFill="1" applyBorder="1" applyAlignment="1" applyProtection="1">
      <alignment horizontal="center" vertical="center"/>
      <protection hidden="1"/>
    </xf>
    <xf numFmtId="167" fontId="18" fillId="11" borderId="17" xfId="0" applyNumberFormat="1" applyFont="1" applyFill="1" applyBorder="1" applyAlignment="1" applyProtection="1">
      <alignment horizontal="center" vertical="center"/>
      <protection hidden="1"/>
    </xf>
    <xf numFmtId="167" fontId="18" fillId="0" borderId="0" xfId="0" applyNumberFormat="1" applyFont="1" applyFill="1" applyBorder="1" applyAlignment="1" applyProtection="1">
      <alignment horizontal="center" vertical="center"/>
      <protection hidden="1"/>
    </xf>
    <xf numFmtId="167" fontId="4" fillId="11" borderId="16" xfId="2" quotePrefix="1" applyNumberFormat="1" applyFont="1" applyFill="1" applyBorder="1" applyAlignment="1" applyProtection="1">
      <alignment horizontal="center" vertical="center"/>
      <protection hidden="1"/>
    </xf>
    <xf numFmtId="167" fontId="4" fillId="11" borderId="13" xfId="2" applyNumberFormat="1" applyFont="1" applyFill="1" applyBorder="1" applyAlignment="1" applyProtection="1">
      <alignment horizontal="center" vertical="center"/>
      <protection hidden="1"/>
    </xf>
    <xf numFmtId="167" fontId="18" fillId="11" borderId="15" xfId="0" applyNumberFormat="1" applyFont="1" applyFill="1" applyBorder="1" applyAlignment="1" applyProtection="1">
      <alignment horizontal="center" vertical="center"/>
      <protection hidden="1"/>
    </xf>
    <xf numFmtId="167" fontId="5" fillId="13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3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13" borderId="17" xfId="0" applyNumberFormat="1" applyFont="1" applyFill="1" applyBorder="1" applyAlignment="1" applyProtection="1">
      <alignment horizontal="center" vertical="center" wrapText="1"/>
      <protection hidden="1"/>
    </xf>
    <xf numFmtId="167" fontId="4" fillId="13" borderId="9" xfId="2" quotePrefix="1" applyNumberFormat="1" applyFont="1" applyFill="1" applyBorder="1" applyAlignment="1" applyProtection="1">
      <alignment horizontal="center" vertical="center"/>
      <protection hidden="1"/>
    </xf>
    <xf numFmtId="167" fontId="4" fillId="13" borderId="2" xfId="2" applyNumberFormat="1" applyFont="1" applyFill="1" applyBorder="1" applyAlignment="1" applyProtection="1">
      <alignment horizontal="center" vertical="center"/>
      <protection hidden="1"/>
    </xf>
    <xf numFmtId="167" fontId="18" fillId="13" borderId="2" xfId="0" applyNumberFormat="1" applyFont="1" applyFill="1" applyBorder="1" applyAlignment="1" applyProtection="1">
      <alignment horizontal="center" vertical="center"/>
      <protection hidden="1"/>
    </xf>
    <xf numFmtId="167" fontId="18" fillId="13" borderId="17" xfId="0" applyNumberFormat="1" applyFont="1" applyFill="1" applyBorder="1" applyAlignment="1" applyProtection="1">
      <alignment horizontal="center" vertical="center"/>
      <protection hidden="1"/>
    </xf>
    <xf numFmtId="167" fontId="4" fillId="13" borderId="16" xfId="2" quotePrefix="1" applyNumberFormat="1" applyFont="1" applyFill="1" applyBorder="1" applyAlignment="1" applyProtection="1">
      <alignment horizontal="center" vertical="center"/>
      <protection hidden="1"/>
    </xf>
    <xf numFmtId="167" fontId="4" fillId="13" borderId="13" xfId="2" applyNumberFormat="1" applyFont="1" applyFill="1" applyBorder="1" applyAlignment="1" applyProtection="1">
      <alignment horizontal="center" vertical="center"/>
      <protection hidden="1"/>
    </xf>
    <xf numFmtId="167" fontId="18" fillId="13" borderId="15" xfId="0" applyNumberFormat="1" applyFont="1" applyFill="1" applyBorder="1" applyAlignment="1" applyProtection="1">
      <alignment horizontal="center" vertical="center"/>
      <protection hidden="1"/>
    </xf>
    <xf numFmtId="167" fontId="5" fillId="15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5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15" borderId="17" xfId="0" applyNumberFormat="1" applyFont="1" applyFill="1" applyBorder="1" applyAlignment="1" applyProtection="1">
      <alignment horizontal="center" vertical="center" wrapText="1"/>
      <protection hidden="1"/>
    </xf>
    <xf numFmtId="167" fontId="4" fillId="15" borderId="9" xfId="2" quotePrefix="1" applyNumberFormat="1" applyFont="1" applyFill="1" applyBorder="1" applyAlignment="1" applyProtection="1">
      <alignment horizontal="center" vertical="center"/>
      <protection hidden="1"/>
    </xf>
    <xf numFmtId="167" fontId="4" fillId="15" borderId="2" xfId="2" applyNumberFormat="1" applyFont="1" applyFill="1" applyBorder="1" applyAlignment="1" applyProtection="1">
      <alignment horizontal="center" vertical="center"/>
      <protection hidden="1"/>
    </xf>
    <xf numFmtId="167" fontId="18" fillId="15" borderId="2" xfId="0" applyNumberFormat="1" applyFont="1" applyFill="1" applyBorder="1" applyAlignment="1" applyProtection="1">
      <alignment horizontal="center" vertical="center"/>
      <protection hidden="1"/>
    </xf>
    <xf numFmtId="167" fontId="18" fillId="15" borderId="17" xfId="0" applyNumberFormat="1" applyFont="1" applyFill="1" applyBorder="1" applyAlignment="1" applyProtection="1">
      <alignment horizontal="center" vertical="center"/>
      <protection hidden="1"/>
    </xf>
    <xf numFmtId="167" fontId="4" fillId="15" borderId="16" xfId="2" quotePrefix="1" applyNumberFormat="1" applyFont="1" applyFill="1" applyBorder="1" applyAlignment="1" applyProtection="1">
      <alignment horizontal="center" vertical="center"/>
      <protection hidden="1"/>
    </xf>
    <xf numFmtId="167" fontId="4" fillId="15" borderId="13" xfId="2" applyNumberFormat="1" applyFont="1" applyFill="1" applyBorder="1" applyAlignment="1" applyProtection="1">
      <alignment horizontal="center" vertical="center"/>
      <protection hidden="1"/>
    </xf>
    <xf numFmtId="167" fontId="18" fillId="15" borderId="15" xfId="0" applyNumberFormat="1" applyFont="1" applyFill="1" applyBorder="1" applyAlignment="1" applyProtection="1">
      <alignment horizontal="center" vertical="center"/>
      <protection hidden="1"/>
    </xf>
    <xf numFmtId="167" fontId="5" fillId="14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4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14" borderId="17" xfId="0" applyNumberFormat="1" applyFont="1" applyFill="1" applyBorder="1" applyAlignment="1" applyProtection="1">
      <alignment horizontal="center" vertical="center" wrapText="1"/>
      <protection hidden="1"/>
    </xf>
    <xf numFmtId="167" fontId="4" fillId="14" borderId="9" xfId="2" quotePrefix="1" applyNumberFormat="1" applyFont="1" applyFill="1" applyBorder="1" applyAlignment="1" applyProtection="1">
      <alignment horizontal="center" vertical="center"/>
      <protection hidden="1"/>
    </xf>
    <xf numFmtId="167" fontId="4" fillId="14" borderId="2" xfId="2" applyNumberFormat="1" applyFont="1" applyFill="1" applyBorder="1" applyAlignment="1" applyProtection="1">
      <alignment horizontal="center" vertical="center"/>
      <protection hidden="1"/>
    </xf>
    <xf numFmtId="167" fontId="18" fillId="14" borderId="2" xfId="0" applyNumberFormat="1" applyFont="1" applyFill="1" applyBorder="1" applyAlignment="1" applyProtection="1">
      <alignment horizontal="center" vertical="center"/>
      <protection hidden="1"/>
    </xf>
    <xf numFmtId="167" fontId="18" fillId="14" borderId="17" xfId="0" applyNumberFormat="1" applyFont="1" applyFill="1" applyBorder="1" applyAlignment="1" applyProtection="1">
      <alignment horizontal="center" vertical="center"/>
      <protection hidden="1"/>
    </xf>
    <xf numFmtId="167" fontId="4" fillId="14" borderId="16" xfId="2" quotePrefix="1" applyNumberFormat="1" applyFont="1" applyFill="1" applyBorder="1" applyAlignment="1" applyProtection="1">
      <alignment horizontal="center" vertical="center"/>
      <protection hidden="1"/>
    </xf>
    <xf numFmtId="167" fontId="4" fillId="14" borderId="13" xfId="2" applyNumberFormat="1" applyFont="1" applyFill="1" applyBorder="1" applyAlignment="1" applyProtection="1">
      <alignment horizontal="center" vertical="center"/>
      <protection hidden="1"/>
    </xf>
    <xf numFmtId="167" fontId="18" fillId="14" borderId="15" xfId="0" applyNumberFormat="1" applyFont="1" applyFill="1" applyBorder="1" applyAlignment="1" applyProtection="1">
      <alignment horizontal="center" vertical="center"/>
      <protection hidden="1"/>
    </xf>
    <xf numFmtId="167" fontId="5" fillId="3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3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3" borderId="17" xfId="0" applyNumberFormat="1" applyFont="1" applyFill="1" applyBorder="1" applyAlignment="1" applyProtection="1">
      <alignment horizontal="center" vertical="center" wrapText="1"/>
      <protection hidden="1"/>
    </xf>
    <xf numFmtId="167" fontId="18" fillId="3" borderId="9" xfId="0" applyNumberFormat="1" applyFont="1" applyFill="1" applyBorder="1" applyAlignment="1" applyProtection="1">
      <alignment horizontal="center" vertical="center"/>
      <protection hidden="1"/>
    </xf>
    <xf numFmtId="167" fontId="18" fillId="3" borderId="2" xfId="0" applyNumberFormat="1" applyFont="1" applyFill="1" applyBorder="1" applyAlignment="1" applyProtection="1">
      <alignment horizontal="center" vertical="center"/>
      <protection hidden="1"/>
    </xf>
    <xf numFmtId="167" fontId="18" fillId="3" borderId="17" xfId="0" applyNumberFormat="1" applyFont="1" applyFill="1" applyBorder="1" applyAlignment="1" applyProtection="1">
      <alignment horizontal="center" vertical="center"/>
      <protection hidden="1"/>
    </xf>
    <xf numFmtId="167" fontId="18" fillId="3" borderId="16" xfId="0" applyNumberFormat="1" applyFont="1" applyFill="1" applyBorder="1" applyAlignment="1" applyProtection="1">
      <alignment horizontal="center" vertical="center"/>
      <protection hidden="1"/>
    </xf>
    <xf numFmtId="167" fontId="18" fillId="3" borderId="13" xfId="0" applyNumberFormat="1" applyFont="1" applyFill="1" applyBorder="1" applyAlignment="1" applyProtection="1">
      <alignment horizontal="center" vertical="center"/>
      <protection hidden="1"/>
    </xf>
    <xf numFmtId="167" fontId="18" fillId="3" borderId="15" xfId="0" applyNumberFormat="1" applyFont="1" applyFill="1" applyBorder="1" applyAlignment="1" applyProtection="1">
      <alignment horizontal="center" vertical="center"/>
      <protection hidden="1"/>
    </xf>
    <xf numFmtId="167" fontId="5" fillId="4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4" borderId="3" xfId="0" applyNumberFormat="1" applyFont="1" applyFill="1" applyBorder="1" applyAlignment="1" applyProtection="1">
      <alignment horizontal="center" vertical="center"/>
      <protection hidden="1"/>
    </xf>
    <xf numFmtId="167" fontId="5" fillId="4" borderId="17" xfId="0" applyNumberFormat="1" applyFont="1" applyFill="1" applyBorder="1" applyAlignment="1" applyProtection="1">
      <alignment horizontal="center" vertical="center" wrapText="1"/>
      <protection hidden="1"/>
    </xf>
    <xf numFmtId="167" fontId="5" fillId="4" borderId="2" xfId="0" applyNumberFormat="1" applyFont="1" applyFill="1" applyBorder="1" applyAlignment="1" applyProtection="1">
      <alignment horizontal="center" vertical="center" wrapText="1"/>
      <protection hidden="1"/>
    </xf>
    <xf numFmtId="167" fontId="18" fillId="4" borderId="9" xfId="0" applyNumberFormat="1" applyFont="1" applyFill="1" applyBorder="1" applyAlignment="1" applyProtection="1">
      <alignment horizontal="center" vertical="center"/>
      <protection hidden="1"/>
    </xf>
    <xf numFmtId="167" fontId="18" fillId="4" borderId="2" xfId="0" applyNumberFormat="1" applyFont="1" applyFill="1" applyBorder="1" applyAlignment="1" applyProtection="1">
      <alignment horizontal="center" vertical="center"/>
      <protection hidden="1"/>
    </xf>
    <xf numFmtId="167" fontId="18" fillId="4" borderId="17" xfId="0" applyNumberFormat="1" applyFont="1" applyFill="1" applyBorder="1" applyAlignment="1" applyProtection="1">
      <alignment horizontal="center" vertical="center"/>
      <protection hidden="1"/>
    </xf>
    <xf numFmtId="167" fontId="18" fillId="4" borderId="16" xfId="0" applyNumberFormat="1" applyFont="1" applyFill="1" applyBorder="1" applyAlignment="1" applyProtection="1">
      <alignment horizontal="center" vertical="center"/>
      <protection hidden="1"/>
    </xf>
    <xf numFmtId="167" fontId="18" fillId="4" borderId="13" xfId="0" applyNumberFormat="1" applyFont="1" applyFill="1" applyBorder="1" applyAlignment="1" applyProtection="1">
      <alignment horizontal="center" vertical="center"/>
      <protection hidden="1"/>
    </xf>
    <xf numFmtId="167" fontId="18" fillId="4" borderId="15" xfId="0" applyNumberFormat="1" applyFont="1" applyFill="1" applyBorder="1" applyAlignment="1" applyProtection="1">
      <alignment horizontal="center" vertical="center"/>
      <protection hidden="1"/>
    </xf>
    <xf numFmtId="167" fontId="5" fillId="10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0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10" borderId="17" xfId="0" applyNumberFormat="1" applyFont="1" applyFill="1" applyBorder="1" applyAlignment="1" applyProtection="1">
      <alignment horizontal="center" vertical="center" wrapText="1"/>
      <protection hidden="1"/>
    </xf>
    <xf numFmtId="167" fontId="18" fillId="10" borderId="9" xfId="0" applyNumberFormat="1" applyFont="1" applyFill="1" applyBorder="1" applyAlignment="1" applyProtection="1">
      <alignment horizontal="center" vertical="center"/>
      <protection hidden="1"/>
    </xf>
    <xf numFmtId="167" fontId="18" fillId="10" borderId="2" xfId="0" applyNumberFormat="1" applyFont="1" applyFill="1" applyBorder="1" applyAlignment="1" applyProtection="1">
      <alignment horizontal="center" vertical="center"/>
      <protection hidden="1"/>
    </xf>
    <xf numFmtId="167" fontId="18" fillId="10" borderId="17" xfId="0" applyNumberFormat="1" applyFont="1" applyFill="1" applyBorder="1" applyAlignment="1" applyProtection="1">
      <alignment horizontal="center" vertical="center"/>
      <protection hidden="1"/>
    </xf>
    <xf numFmtId="167" fontId="18" fillId="10" borderId="16" xfId="0" applyNumberFormat="1" applyFont="1" applyFill="1" applyBorder="1" applyAlignment="1" applyProtection="1">
      <alignment horizontal="center" vertical="center"/>
      <protection hidden="1"/>
    </xf>
    <xf numFmtId="167" fontId="18" fillId="10" borderId="40" xfId="0" applyNumberFormat="1" applyFont="1" applyFill="1" applyBorder="1" applyAlignment="1" applyProtection="1">
      <alignment horizontal="center" vertical="center"/>
      <protection hidden="1"/>
    </xf>
    <xf numFmtId="167" fontId="18" fillId="10" borderId="15" xfId="0" applyNumberFormat="1" applyFont="1" applyFill="1" applyBorder="1" applyAlignment="1" applyProtection="1">
      <alignment horizontal="center" vertical="center"/>
      <protection hidden="1"/>
    </xf>
    <xf numFmtId="167" fontId="5" fillId="7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7" borderId="2" xfId="0" applyNumberFormat="1" applyFont="1" applyFill="1" applyBorder="1" applyAlignment="1" applyProtection="1">
      <alignment horizontal="center" vertical="center" wrapText="1"/>
      <protection hidden="1"/>
    </xf>
    <xf numFmtId="167" fontId="18" fillId="7" borderId="17" xfId="0" applyNumberFormat="1" applyFont="1" applyFill="1" applyBorder="1" applyAlignment="1" applyProtection="1">
      <alignment horizontal="center" vertical="center"/>
      <protection hidden="1"/>
    </xf>
    <xf numFmtId="167" fontId="18" fillId="7" borderId="16" xfId="0" applyNumberFormat="1" applyFont="1" applyFill="1" applyBorder="1" applyAlignment="1" applyProtection="1">
      <alignment horizontal="center" vertical="center"/>
      <protection hidden="1"/>
    </xf>
    <xf numFmtId="167" fontId="18" fillId="7" borderId="13" xfId="0" applyNumberFormat="1" applyFont="1" applyFill="1" applyBorder="1" applyAlignment="1" applyProtection="1">
      <alignment horizontal="center" vertical="center"/>
      <protection hidden="1"/>
    </xf>
    <xf numFmtId="167" fontId="18" fillId="7" borderId="15" xfId="0" applyNumberFormat="1" applyFont="1" applyFill="1" applyBorder="1" applyAlignment="1" applyProtection="1">
      <alignment horizontal="center" vertical="center"/>
      <protection hidden="1"/>
    </xf>
    <xf numFmtId="167" fontId="5" fillId="5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5" borderId="2" xfId="0" applyNumberFormat="1" applyFont="1" applyFill="1" applyBorder="1" applyAlignment="1" applyProtection="1">
      <alignment horizontal="center" vertical="center" wrapText="1"/>
      <protection hidden="1"/>
    </xf>
    <xf numFmtId="167" fontId="18" fillId="5" borderId="17" xfId="0" applyNumberFormat="1" applyFont="1" applyFill="1" applyBorder="1" applyAlignment="1" applyProtection="1">
      <alignment horizontal="center" vertical="center"/>
      <protection hidden="1"/>
    </xf>
    <xf numFmtId="167" fontId="18" fillId="5" borderId="9" xfId="0" applyNumberFormat="1" applyFont="1" applyFill="1" applyBorder="1" applyAlignment="1" applyProtection="1">
      <alignment horizontal="center" vertical="center"/>
      <protection hidden="1"/>
    </xf>
    <xf numFmtId="167" fontId="18" fillId="5" borderId="2" xfId="0" applyNumberFormat="1" applyFont="1" applyFill="1" applyBorder="1" applyAlignment="1" applyProtection="1">
      <alignment horizontal="center" vertical="center"/>
      <protection hidden="1"/>
    </xf>
    <xf numFmtId="167" fontId="18" fillId="5" borderId="16" xfId="0" applyNumberFormat="1" applyFont="1" applyFill="1" applyBorder="1" applyAlignment="1" applyProtection="1">
      <alignment horizontal="center" vertical="center"/>
      <protection hidden="1"/>
    </xf>
    <xf numFmtId="167" fontId="18" fillId="5" borderId="13" xfId="0" applyNumberFormat="1" applyFont="1" applyFill="1" applyBorder="1" applyAlignment="1" applyProtection="1">
      <alignment horizontal="center" vertical="center"/>
      <protection hidden="1"/>
    </xf>
    <xf numFmtId="167" fontId="18" fillId="5" borderId="15" xfId="0" applyNumberFormat="1" applyFont="1" applyFill="1" applyBorder="1" applyAlignment="1" applyProtection="1">
      <alignment horizontal="center" vertical="center"/>
      <protection hidden="1"/>
    </xf>
    <xf numFmtId="167" fontId="5" fillId="6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6" borderId="2" xfId="0" applyNumberFormat="1" applyFont="1" applyFill="1" applyBorder="1" applyAlignment="1" applyProtection="1">
      <alignment horizontal="center" vertical="center" wrapText="1"/>
      <protection hidden="1"/>
    </xf>
    <xf numFmtId="167" fontId="18" fillId="6" borderId="17" xfId="0" applyNumberFormat="1" applyFont="1" applyFill="1" applyBorder="1" applyAlignment="1" applyProtection="1">
      <alignment horizontal="center" vertical="center"/>
      <protection hidden="1"/>
    </xf>
    <xf numFmtId="167" fontId="18" fillId="6" borderId="9" xfId="0" applyNumberFormat="1" applyFont="1" applyFill="1" applyBorder="1" applyAlignment="1" applyProtection="1">
      <alignment horizontal="center" vertical="center"/>
      <protection hidden="1"/>
    </xf>
    <xf numFmtId="167" fontId="18" fillId="6" borderId="2" xfId="0" applyNumberFormat="1" applyFont="1" applyFill="1" applyBorder="1" applyAlignment="1" applyProtection="1">
      <alignment horizontal="center" vertical="center"/>
      <protection hidden="1"/>
    </xf>
    <xf numFmtId="167" fontId="18" fillId="6" borderId="16" xfId="0" applyNumberFormat="1" applyFont="1" applyFill="1" applyBorder="1" applyAlignment="1" applyProtection="1">
      <alignment horizontal="center" vertical="center"/>
      <protection hidden="1"/>
    </xf>
    <xf numFmtId="167" fontId="18" fillId="6" borderId="13" xfId="0" applyNumberFormat="1" applyFont="1" applyFill="1" applyBorder="1" applyAlignment="1" applyProtection="1">
      <alignment horizontal="center" vertical="center"/>
      <protection hidden="1"/>
    </xf>
    <xf numFmtId="167" fontId="18" fillId="6" borderId="15" xfId="0" applyNumberFormat="1" applyFont="1" applyFill="1" applyBorder="1" applyAlignment="1" applyProtection="1">
      <alignment horizontal="center" vertical="center"/>
      <protection hidden="1"/>
    </xf>
    <xf numFmtId="167" fontId="4" fillId="0" borderId="0" xfId="0" applyNumberFormat="1" applyFont="1" applyAlignment="1" applyProtection="1">
      <alignment horizontal="center" vertical="center"/>
      <protection hidden="1"/>
    </xf>
    <xf numFmtId="167" fontId="5" fillId="17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7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17" borderId="17" xfId="0" applyNumberFormat="1" applyFont="1" applyFill="1" applyBorder="1" applyAlignment="1" applyProtection="1">
      <alignment horizontal="center" vertical="center" wrapText="1"/>
      <protection hidden="1"/>
    </xf>
    <xf numFmtId="167" fontId="18" fillId="17" borderId="9" xfId="0" applyNumberFormat="1" applyFont="1" applyFill="1" applyBorder="1" applyAlignment="1" applyProtection="1">
      <alignment horizontal="center" vertical="center"/>
      <protection hidden="1"/>
    </xf>
    <xf numFmtId="167" fontId="18" fillId="17" borderId="2" xfId="0" applyNumberFormat="1" applyFont="1" applyFill="1" applyBorder="1" applyAlignment="1" applyProtection="1">
      <alignment horizontal="center" vertical="center"/>
      <protection hidden="1"/>
    </xf>
    <xf numFmtId="167" fontId="18" fillId="17" borderId="17" xfId="0" applyNumberFormat="1" applyFont="1" applyFill="1" applyBorder="1" applyAlignment="1" applyProtection="1">
      <alignment horizontal="center" vertical="center"/>
      <protection hidden="1"/>
    </xf>
    <xf numFmtId="167" fontId="18" fillId="17" borderId="16" xfId="0" applyNumberFormat="1" applyFont="1" applyFill="1" applyBorder="1" applyAlignment="1" applyProtection="1">
      <alignment horizontal="center" vertical="center"/>
      <protection hidden="1"/>
    </xf>
    <xf numFmtId="167" fontId="18" fillId="17" borderId="13" xfId="0" applyNumberFormat="1" applyFont="1" applyFill="1" applyBorder="1" applyAlignment="1" applyProtection="1">
      <alignment horizontal="center" vertical="center"/>
      <protection hidden="1"/>
    </xf>
    <xf numFmtId="167" fontId="18" fillId="17" borderId="15" xfId="0" applyNumberFormat="1" applyFont="1" applyFill="1" applyBorder="1" applyAlignment="1" applyProtection="1">
      <alignment horizontal="center" vertical="center"/>
      <protection hidden="1"/>
    </xf>
    <xf numFmtId="167" fontId="5" fillId="18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8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18" borderId="17" xfId="0" applyNumberFormat="1" applyFont="1" applyFill="1" applyBorder="1" applyAlignment="1" applyProtection="1">
      <alignment horizontal="center" vertical="center" wrapText="1"/>
      <protection hidden="1"/>
    </xf>
    <xf numFmtId="167" fontId="18" fillId="18" borderId="9" xfId="0" applyNumberFormat="1" applyFont="1" applyFill="1" applyBorder="1" applyAlignment="1" applyProtection="1">
      <alignment horizontal="center" vertical="center"/>
      <protection hidden="1"/>
    </xf>
    <xf numFmtId="167" fontId="18" fillId="18" borderId="2" xfId="0" applyNumberFormat="1" applyFont="1" applyFill="1" applyBorder="1" applyAlignment="1" applyProtection="1">
      <alignment horizontal="center" vertical="center"/>
      <protection hidden="1"/>
    </xf>
    <xf numFmtId="167" fontId="18" fillId="18" borderId="17" xfId="0" applyNumberFormat="1" applyFont="1" applyFill="1" applyBorder="1" applyAlignment="1" applyProtection="1">
      <alignment horizontal="center" vertical="center"/>
      <protection hidden="1"/>
    </xf>
    <xf numFmtId="167" fontId="18" fillId="18" borderId="16" xfId="0" applyNumberFormat="1" applyFont="1" applyFill="1" applyBorder="1" applyAlignment="1" applyProtection="1">
      <alignment horizontal="center" vertical="center"/>
      <protection hidden="1"/>
    </xf>
    <xf numFmtId="167" fontId="18" fillId="18" borderId="13" xfId="0" applyNumberFormat="1" applyFont="1" applyFill="1" applyBorder="1" applyAlignment="1" applyProtection="1">
      <alignment horizontal="center" vertical="center"/>
      <protection hidden="1"/>
    </xf>
    <xf numFmtId="167" fontId="18" fillId="18" borderId="15" xfId="0" applyNumberFormat="1" applyFont="1" applyFill="1" applyBorder="1" applyAlignment="1" applyProtection="1">
      <alignment horizontal="center" vertical="center"/>
      <protection hidden="1"/>
    </xf>
    <xf numFmtId="167" fontId="5" fillId="19" borderId="17" xfId="0" applyNumberFormat="1" applyFont="1" applyFill="1" applyBorder="1" applyAlignment="1" applyProtection="1">
      <alignment horizontal="center" vertical="center" wrapText="1"/>
      <protection hidden="1"/>
    </xf>
    <xf numFmtId="167" fontId="5" fillId="0" borderId="0" xfId="0" applyNumberFormat="1" applyFont="1" applyFill="1" applyBorder="1" applyAlignment="1" applyProtection="1">
      <alignment horizontal="center" vertical="center" wrapText="1"/>
      <protection hidden="1"/>
    </xf>
    <xf numFmtId="167" fontId="18" fillId="19" borderId="17" xfId="0" applyNumberFormat="1" applyFont="1" applyFill="1" applyBorder="1" applyAlignment="1" applyProtection="1">
      <alignment horizontal="center" vertical="center"/>
      <protection hidden="1"/>
    </xf>
    <xf numFmtId="167" fontId="18" fillId="19" borderId="15" xfId="0" applyNumberFormat="1" applyFont="1" applyFill="1" applyBorder="1" applyAlignment="1" applyProtection="1">
      <alignment horizontal="center" vertical="center"/>
      <protection hidden="1"/>
    </xf>
    <xf numFmtId="167" fontId="5" fillId="20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20" borderId="2" xfId="0" applyNumberFormat="1" applyFont="1" applyFill="1" applyBorder="1" applyAlignment="1" applyProtection="1">
      <alignment horizontal="center" vertical="center"/>
      <protection hidden="1"/>
    </xf>
    <xf numFmtId="167" fontId="18" fillId="20" borderId="17" xfId="0" quotePrefix="1" applyNumberFormat="1" applyFont="1" applyFill="1" applyBorder="1" applyAlignment="1" applyProtection="1">
      <alignment horizontal="center" vertical="center"/>
      <protection hidden="1"/>
    </xf>
    <xf numFmtId="167" fontId="5" fillId="20" borderId="2" xfId="0" applyNumberFormat="1" applyFont="1" applyFill="1" applyBorder="1" applyAlignment="1" applyProtection="1">
      <alignment horizontal="center" vertical="center" wrapText="1"/>
      <protection hidden="1"/>
    </xf>
    <xf numFmtId="167" fontId="19" fillId="20" borderId="17" xfId="0" quotePrefix="1" applyNumberFormat="1" applyFont="1" applyFill="1" applyBorder="1" applyAlignment="1" applyProtection="1">
      <alignment horizontal="center" vertical="center"/>
      <protection hidden="1"/>
    </xf>
    <xf numFmtId="167" fontId="18" fillId="20" borderId="9" xfId="0" quotePrefix="1" applyNumberFormat="1" applyFont="1" applyFill="1" applyBorder="1" applyAlignment="1" applyProtection="1">
      <alignment horizontal="center" vertical="center"/>
      <protection hidden="1"/>
    </xf>
    <xf numFmtId="167" fontId="18" fillId="20" borderId="2" xfId="0" applyNumberFormat="1" applyFont="1" applyFill="1" applyBorder="1" applyAlignment="1" applyProtection="1">
      <alignment horizontal="center" vertical="center"/>
      <protection hidden="1"/>
    </xf>
    <xf numFmtId="167" fontId="18" fillId="20" borderId="16" xfId="0" quotePrefix="1" applyNumberFormat="1" applyFont="1" applyFill="1" applyBorder="1" applyAlignment="1" applyProtection="1">
      <alignment horizontal="center" vertical="center"/>
      <protection hidden="1"/>
    </xf>
    <xf numFmtId="167" fontId="18" fillId="20" borderId="13" xfId="0" applyNumberFormat="1" applyFont="1" applyFill="1" applyBorder="1" applyAlignment="1" applyProtection="1">
      <alignment horizontal="center" vertical="center"/>
      <protection hidden="1"/>
    </xf>
    <xf numFmtId="167" fontId="18" fillId="20" borderId="15" xfId="0" quotePrefix="1" applyNumberFormat="1" applyFont="1" applyFill="1" applyBorder="1" applyAlignment="1" applyProtection="1">
      <alignment horizontal="center" vertical="center"/>
      <protection hidden="1"/>
    </xf>
    <xf numFmtId="167" fontId="5" fillId="22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22" borderId="2" xfId="0" applyNumberFormat="1" applyFont="1" applyFill="1" applyBorder="1" applyAlignment="1" applyProtection="1">
      <alignment horizontal="center" vertical="center"/>
      <protection hidden="1"/>
    </xf>
    <xf numFmtId="167" fontId="5" fillId="22" borderId="17" xfId="0" applyNumberFormat="1" applyFont="1" applyFill="1" applyBorder="1" applyAlignment="1" applyProtection="1">
      <alignment horizontal="center" vertical="center" wrapText="1"/>
      <protection hidden="1"/>
    </xf>
    <xf numFmtId="167" fontId="5" fillId="22" borderId="2" xfId="0" applyNumberFormat="1" applyFont="1" applyFill="1" applyBorder="1" applyAlignment="1" applyProtection="1">
      <alignment horizontal="center" vertical="center" wrapText="1"/>
      <protection hidden="1"/>
    </xf>
    <xf numFmtId="167" fontId="18" fillId="22" borderId="9" xfId="0" applyNumberFormat="1" applyFont="1" applyFill="1" applyBorder="1" applyAlignment="1" applyProtection="1">
      <alignment horizontal="center" vertical="center"/>
      <protection hidden="1"/>
    </xf>
    <xf numFmtId="167" fontId="18" fillId="22" borderId="2" xfId="0" applyNumberFormat="1" applyFont="1" applyFill="1" applyBorder="1" applyAlignment="1" applyProtection="1">
      <alignment horizontal="center" vertical="center"/>
      <protection hidden="1"/>
    </xf>
    <xf numFmtId="167" fontId="18" fillId="22" borderId="17" xfId="0" applyNumberFormat="1" applyFont="1" applyFill="1" applyBorder="1" applyAlignment="1" applyProtection="1">
      <alignment horizontal="center" vertical="center"/>
      <protection hidden="1"/>
    </xf>
    <xf numFmtId="167" fontId="18" fillId="22" borderId="16" xfId="0" applyNumberFormat="1" applyFont="1" applyFill="1" applyBorder="1" applyAlignment="1" applyProtection="1">
      <alignment horizontal="center" vertical="center"/>
      <protection hidden="1"/>
    </xf>
    <xf numFmtId="167" fontId="18" fillId="22" borderId="13" xfId="0" applyNumberFormat="1" applyFont="1" applyFill="1" applyBorder="1" applyAlignment="1" applyProtection="1">
      <alignment horizontal="center" vertical="center"/>
      <protection hidden="1"/>
    </xf>
    <xf numFmtId="167" fontId="18" fillId="22" borderId="15" xfId="0" applyNumberFormat="1" applyFont="1" applyFill="1" applyBorder="1" applyAlignment="1" applyProtection="1">
      <alignment horizontal="center" vertical="center"/>
      <protection hidden="1"/>
    </xf>
    <xf numFmtId="167" fontId="5" fillId="23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23" borderId="2" xfId="0" applyNumberFormat="1" applyFont="1" applyFill="1" applyBorder="1" applyAlignment="1" applyProtection="1">
      <alignment horizontal="center" vertical="center"/>
      <protection hidden="1"/>
    </xf>
    <xf numFmtId="167" fontId="5" fillId="23" borderId="17" xfId="0" applyNumberFormat="1" applyFont="1" applyFill="1" applyBorder="1" applyAlignment="1" applyProtection="1">
      <alignment horizontal="center" vertical="center" wrapText="1"/>
      <protection hidden="1"/>
    </xf>
    <xf numFmtId="167" fontId="5" fillId="23" borderId="2" xfId="0" applyNumberFormat="1" applyFont="1" applyFill="1" applyBorder="1" applyAlignment="1" applyProtection="1">
      <alignment horizontal="center" vertical="center" wrapText="1"/>
      <protection hidden="1"/>
    </xf>
    <xf numFmtId="167" fontId="18" fillId="23" borderId="9" xfId="0" applyNumberFormat="1" applyFont="1" applyFill="1" applyBorder="1" applyAlignment="1" applyProtection="1">
      <alignment horizontal="center" vertical="center"/>
      <protection hidden="1"/>
    </xf>
    <xf numFmtId="167" fontId="18" fillId="23" borderId="2" xfId="0" applyNumberFormat="1" applyFont="1" applyFill="1" applyBorder="1" applyAlignment="1" applyProtection="1">
      <alignment horizontal="center" vertical="center"/>
      <protection hidden="1"/>
    </xf>
    <xf numFmtId="167" fontId="18" fillId="23" borderId="17" xfId="0" applyNumberFormat="1" applyFont="1" applyFill="1" applyBorder="1" applyAlignment="1" applyProtection="1">
      <alignment horizontal="center" vertical="center"/>
      <protection hidden="1"/>
    </xf>
    <xf numFmtId="167" fontId="18" fillId="23" borderId="16" xfId="0" applyNumberFormat="1" applyFont="1" applyFill="1" applyBorder="1" applyAlignment="1" applyProtection="1">
      <alignment horizontal="center" vertical="center"/>
      <protection hidden="1"/>
    </xf>
    <xf numFmtId="167" fontId="18" fillId="23" borderId="13" xfId="0" applyNumberFormat="1" applyFont="1" applyFill="1" applyBorder="1" applyAlignment="1" applyProtection="1">
      <alignment horizontal="center" vertical="center"/>
      <protection hidden="1"/>
    </xf>
    <xf numFmtId="167" fontId="18" fillId="23" borderId="15" xfId="0" applyNumberFormat="1" applyFont="1" applyFill="1" applyBorder="1" applyAlignment="1" applyProtection="1">
      <alignment horizontal="center" vertical="center"/>
      <protection hidden="1"/>
    </xf>
    <xf numFmtId="167" fontId="5" fillId="21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21" borderId="2" xfId="0" applyNumberFormat="1" applyFont="1" applyFill="1" applyBorder="1" applyAlignment="1" applyProtection="1">
      <alignment horizontal="center" vertical="center"/>
      <protection hidden="1"/>
    </xf>
    <xf numFmtId="167" fontId="5" fillId="21" borderId="17" xfId="0" applyNumberFormat="1" applyFont="1" applyFill="1" applyBorder="1" applyAlignment="1" applyProtection="1">
      <alignment horizontal="center" vertical="center" wrapText="1"/>
      <protection hidden="1"/>
    </xf>
    <xf numFmtId="167" fontId="5" fillId="21" borderId="2" xfId="0" applyNumberFormat="1" applyFont="1" applyFill="1" applyBorder="1" applyAlignment="1" applyProtection="1">
      <alignment horizontal="center" vertical="center" wrapText="1"/>
      <protection hidden="1"/>
    </xf>
    <xf numFmtId="167" fontId="18" fillId="21" borderId="9" xfId="0" applyNumberFormat="1" applyFont="1" applyFill="1" applyBorder="1" applyAlignment="1" applyProtection="1">
      <alignment horizontal="center" vertical="center"/>
      <protection hidden="1"/>
    </xf>
    <xf numFmtId="167" fontId="18" fillId="21" borderId="2" xfId="0" applyNumberFormat="1" applyFont="1" applyFill="1" applyBorder="1" applyAlignment="1" applyProtection="1">
      <alignment horizontal="center" vertical="center"/>
      <protection hidden="1"/>
    </xf>
    <xf numFmtId="167" fontId="18" fillId="21" borderId="17" xfId="0" applyNumberFormat="1" applyFont="1" applyFill="1" applyBorder="1" applyAlignment="1" applyProtection="1">
      <alignment horizontal="center" vertical="center"/>
      <protection hidden="1"/>
    </xf>
    <xf numFmtId="167" fontId="18" fillId="21" borderId="16" xfId="0" applyNumberFormat="1" applyFont="1" applyFill="1" applyBorder="1" applyAlignment="1" applyProtection="1">
      <alignment horizontal="center" vertical="center"/>
      <protection hidden="1"/>
    </xf>
    <xf numFmtId="167" fontId="18" fillId="21" borderId="13" xfId="0" applyNumberFormat="1" applyFont="1" applyFill="1" applyBorder="1" applyAlignment="1" applyProtection="1">
      <alignment horizontal="center" vertical="center"/>
      <protection hidden="1"/>
    </xf>
    <xf numFmtId="167" fontId="18" fillId="21" borderId="15" xfId="0" applyNumberFormat="1" applyFont="1" applyFill="1" applyBorder="1" applyAlignment="1" applyProtection="1">
      <alignment horizontal="center" vertical="center"/>
      <protection hidden="1"/>
    </xf>
    <xf numFmtId="167" fontId="0" fillId="3" borderId="2" xfId="0" applyNumberFormat="1" applyFill="1" applyBorder="1" applyAlignment="1" applyProtection="1">
      <alignment horizontal="center"/>
      <protection hidden="1"/>
    </xf>
    <xf numFmtId="167" fontId="0" fillId="0" borderId="0" xfId="0" applyNumberFormat="1" applyFill="1" applyBorder="1" applyAlignment="1" applyProtection="1">
      <alignment horizontal="center"/>
      <protection hidden="1"/>
    </xf>
    <xf numFmtId="167" fontId="0" fillId="4" borderId="2" xfId="0" applyNumberFormat="1" applyFill="1" applyBorder="1" applyAlignment="1" applyProtection="1">
      <alignment horizontal="center"/>
      <protection hidden="1"/>
    </xf>
    <xf numFmtId="167" fontId="5" fillId="8" borderId="2" xfId="0" applyNumberFormat="1" applyFont="1" applyFill="1" applyBorder="1" applyAlignment="1" applyProtection="1">
      <alignment horizontal="center" wrapText="1"/>
      <protection hidden="1"/>
    </xf>
    <xf numFmtId="167" fontId="0" fillId="8" borderId="2" xfId="0" applyNumberFormat="1" applyFill="1" applyBorder="1" applyAlignment="1" applyProtection="1">
      <alignment horizontal="center"/>
      <protection hidden="1"/>
    </xf>
    <xf numFmtId="167" fontId="4" fillId="8" borderId="2" xfId="0" applyNumberFormat="1" applyFont="1" applyFill="1" applyBorder="1" applyAlignment="1" applyProtection="1">
      <alignment horizontal="center" wrapText="1"/>
      <protection hidden="1"/>
    </xf>
    <xf numFmtId="0" fontId="0" fillId="3" borderId="2" xfId="0" applyNumberFormat="1" applyFill="1" applyBorder="1" applyAlignment="1" applyProtection="1">
      <alignment horizontal="center"/>
      <protection hidden="1"/>
    </xf>
    <xf numFmtId="0" fontId="0" fillId="4" borderId="2" xfId="0" applyNumberFormat="1" applyFill="1" applyBorder="1" applyAlignment="1" applyProtection="1">
      <alignment horizontal="center"/>
      <protection hidden="1"/>
    </xf>
    <xf numFmtId="0" fontId="0" fillId="8" borderId="2" xfId="0" applyNumberFormat="1" applyFill="1" applyBorder="1" applyAlignment="1" applyProtection="1">
      <alignment horizontal="center"/>
      <protection hidden="1"/>
    </xf>
    <xf numFmtId="0" fontId="4" fillId="16" borderId="9" xfId="2" quotePrefix="1" applyNumberFormat="1" applyFont="1" applyFill="1" applyBorder="1" applyAlignment="1" applyProtection="1">
      <alignment horizontal="center" vertical="center"/>
      <protection hidden="1"/>
    </xf>
    <xf numFmtId="0" fontId="4" fillId="16" borderId="16" xfId="2" quotePrefix="1" applyNumberFormat="1" applyFont="1" applyFill="1" applyBorder="1" applyAlignment="1" applyProtection="1">
      <alignment horizontal="center" vertical="center"/>
      <protection hidden="1"/>
    </xf>
    <xf numFmtId="167" fontId="8" fillId="0" borderId="0" xfId="0" applyNumberFormat="1" applyFont="1" applyBorder="1" applyAlignment="1" applyProtection="1">
      <alignment vertical="center" wrapText="1"/>
      <protection hidden="1"/>
    </xf>
    <xf numFmtId="167" fontId="23" fillId="0" borderId="0" xfId="0" applyNumberFormat="1" applyFont="1" applyAlignment="1" applyProtection="1">
      <alignment vertical="center" wrapText="1"/>
      <protection hidden="1"/>
    </xf>
    <xf numFmtId="0" fontId="10" fillId="9" borderId="51" xfId="0" applyFont="1" applyFill="1" applyBorder="1" applyAlignment="1" applyProtection="1">
      <alignment vertical="top"/>
      <protection hidden="1"/>
    </xf>
    <xf numFmtId="0" fontId="10" fillId="9" borderId="3" xfId="0" applyFont="1" applyFill="1" applyBorder="1" applyAlignment="1" applyProtection="1">
      <alignment vertical="top"/>
      <protection hidden="1"/>
    </xf>
    <xf numFmtId="0" fontId="10" fillId="9" borderId="11" xfId="0" applyFont="1" applyFill="1" applyBorder="1" applyAlignment="1" applyProtection="1">
      <alignment horizontal="left" vertical="center"/>
    </xf>
    <xf numFmtId="0" fontId="10" fillId="9" borderId="12" xfId="0" applyFont="1" applyFill="1" applyBorder="1" applyAlignment="1" applyProtection="1">
      <alignment horizontal="left" vertical="center"/>
    </xf>
    <xf numFmtId="0" fontId="0" fillId="0" borderId="5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10" fillId="0" borderId="42" xfId="0" applyFont="1" applyFill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39" xfId="0" applyFont="1" applyFill="1" applyBorder="1" applyAlignment="1" applyProtection="1">
      <alignment horizontal="center" vertical="center"/>
    </xf>
    <xf numFmtId="0" fontId="10" fillId="0" borderId="45" xfId="0" applyFont="1" applyFill="1" applyBorder="1" applyAlignment="1" applyProtection="1">
      <alignment horizontal="center" vertical="center"/>
    </xf>
    <xf numFmtId="0" fontId="10" fillId="9" borderId="9" xfId="0" applyFont="1" applyFill="1" applyBorder="1" applyAlignment="1" applyProtection="1">
      <alignment horizontal="left" vertical="center"/>
    </xf>
    <xf numFmtId="0" fontId="10" fillId="9" borderId="2" xfId="0" applyFont="1" applyFill="1" applyBorder="1" applyAlignment="1" applyProtection="1">
      <alignment horizontal="left" vertical="center"/>
    </xf>
    <xf numFmtId="0" fontId="10" fillId="9" borderId="51" xfId="0" applyFont="1" applyFill="1" applyBorder="1" applyAlignment="1" applyProtection="1">
      <alignment horizontal="left" vertical="center"/>
    </xf>
    <xf numFmtId="0" fontId="0" fillId="0" borderId="3" xfId="0" applyBorder="1" applyAlignment="1" applyProtection="1">
      <alignment horizontal="left" vertical="center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horizontal="left"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4" fillId="0" borderId="2" xfId="1" applyBorder="1" applyAlignment="1" applyProtection="1">
      <alignment horizontal="center" vertical="center"/>
      <protection locked="0"/>
    </xf>
    <xf numFmtId="0" fontId="0" fillId="9" borderId="2" xfId="0" applyFill="1" applyBorder="1" applyAlignment="1" applyProtection="1">
      <alignment vertical="center"/>
    </xf>
    <xf numFmtId="0" fontId="14" fillId="9" borderId="2" xfId="1" applyFill="1" applyBorder="1" applyAlignment="1" applyProtection="1">
      <alignment horizontal="left" vertical="center"/>
    </xf>
    <xf numFmtId="0" fontId="10" fillId="0" borderId="0" xfId="0" applyFont="1" applyFill="1" applyAlignment="1" applyProtection="1">
      <alignment horizontal="left" vertical="center"/>
    </xf>
    <xf numFmtId="0" fontId="0" fillId="9" borderId="18" xfId="0" applyFill="1" applyBorder="1" applyAlignment="1" applyProtection="1">
      <alignment horizontal="left" vertical="center" wrapText="1"/>
    </xf>
    <xf numFmtId="0" fontId="0" fillId="9" borderId="19" xfId="0" applyFill="1" applyBorder="1" applyAlignment="1" applyProtection="1">
      <alignment horizontal="left" vertical="center" wrapText="1"/>
    </xf>
    <xf numFmtId="0" fontId="0" fillId="9" borderId="20" xfId="0" applyFill="1" applyBorder="1" applyAlignment="1" applyProtection="1">
      <alignment horizontal="left" vertical="center" wrapText="1"/>
    </xf>
    <xf numFmtId="0" fontId="0" fillId="9" borderId="21" xfId="0" applyFill="1" applyBorder="1" applyAlignment="1" applyProtection="1">
      <alignment horizontal="left" vertical="center" wrapText="1"/>
    </xf>
    <xf numFmtId="0" fontId="0" fillId="9" borderId="22" xfId="0" applyFill="1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10" fillId="9" borderId="18" xfId="0" applyFont="1" applyFill="1" applyBorder="1" applyAlignment="1" applyProtection="1">
      <alignment vertical="center"/>
    </xf>
    <xf numFmtId="0" fontId="10" fillId="9" borderId="19" xfId="0" applyFont="1" applyFill="1" applyBorder="1" applyAlignment="1" applyProtection="1">
      <alignment vertical="center"/>
    </xf>
    <xf numFmtId="0" fontId="10" fillId="9" borderId="24" xfId="0" applyFont="1" applyFill="1" applyBorder="1" applyAlignment="1" applyProtection="1">
      <alignment vertical="center"/>
    </xf>
    <xf numFmtId="0" fontId="10" fillId="9" borderId="20" xfId="0" applyFont="1" applyFill="1" applyBorder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10" fillId="9" borderId="46" xfId="0" applyFont="1" applyFill="1" applyBorder="1" applyAlignment="1" applyProtection="1">
      <alignment horizontal="center" vertical="center"/>
    </xf>
    <xf numFmtId="0" fontId="10" fillId="9" borderId="43" xfId="0" applyFont="1" applyFill="1" applyBorder="1" applyAlignment="1" applyProtection="1">
      <alignment horizontal="center" vertical="center"/>
    </xf>
    <xf numFmtId="0" fontId="10" fillId="9" borderId="47" xfId="0" applyFont="1" applyFill="1" applyBorder="1" applyAlignment="1" applyProtection="1">
      <alignment horizontal="center" vertical="center"/>
    </xf>
    <xf numFmtId="0" fontId="10" fillId="9" borderId="45" xfId="0" applyFont="1" applyFill="1" applyBorder="1" applyAlignment="1" applyProtection="1">
      <alignment horizontal="center" vertical="center"/>
    </xf>
    <xf numFmtId="0" fontId="0" fillId="9" borderId="2" xfId="0" applyFill="1" applyBorder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15" fillId="0" borderId="39" xfId="0" applyFont="1" applyBorder="1" applyAlignment="1" applyProtection="1">
      <alignment horizontal="left" vertical="center"/>
    </xf>
    <xf numFmtId="0" fontId="10" fillId="9" borderId="18" xfId="0" applyFont="1" applyFill="1" applyBorder="1" applyAlignment="1" applyProtection="1">
      <alignment horizontal="center" vertical="center"/>
    </xf>
    <xf numFmtId="0" fontId="10" fillId="9" borderId="19" xfId="0" applyFont="1" applyFill="1" applyBorder="1" applyAlignment="1" applyProtection="1">
      <alignment horizontal="center" vertical="center"/>
    </xf>
    <xf numFmtId="164" fontId="0" fillId="9" borderId="25" xfId="0" applyNumberFormat="1" applyFill="1" applyBorder="1" applyAlignment="1" applyProtection="1">
      <alignment horizontal="center" vertical="center"/>
      <protection hidden="1"/>
    </xf>
    <xf numFmtId="164" fontId="0" fillId="9" borderId="26" xfId="0" applyNumberFormat="1" applyFill="1" applyBorder="1" applyAlignment="1" applyProtection="1">
      <alignment horizontal="center" vertical="center"/>
      <protection hidden="1"/>
    </xf>
    <xf numFmtId="164" fontId="0" fillId="9" borderId="27" xfId="0" applyNumberFormat="1" applyFill="1" applyBorder="1" applyAlignment="1" applyProtection="1">
      <alignment horizontal="center" vertical="center"/>
      <protection hidden="1"/>
    </xf>
    <xf numFmtId="164" fontId="0" fillId="9" borderId="28" xfId="0" applyNumberFormat="1" applyFill="1" applyBorder="1" applyAlignment="1" applyProtection="1">
      <alignment horizontal="center" vertical="center"/>
      <protection hidden="1"/>
    </xf>
    <xf numFmtId="0" fontId="0" fillId="9" borderId="19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  <xf numFmtId="0" fontId="0" fillId="0" borderId="31" xfId="0" applyBorder="1" applyAlignment="1" applyProtection="1">
      <alignment horizontal="center" vertical="center"/>
    </xf>
    <xf numFmtId="167" fontId="23" fillId="0" borderId="0" xfId="0" applyNumberFormat="1" applyFont="1" applyAlignment="1" applyProtection="1">
      <alignment horizontal="center" vertical="center" wrapText="1"/>
      <protection hidden="1"/>
    </xf>
    <xf numFmtId="167" fontId="22" fillId="0" borderId="0" xfId="0" applyNumberFormat="1" applyFont="1" applyBorder="1" applyAlignment="1" applyProtection="1">
      <alignment horizontal="center" vertical="center" wrapText="1"/>
      <protection hidden="1"/>
    </xf>
    <xf numFmtId="167" fontId="5" fillId="19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19" borderId="2" xfId="0" applyNumberFormat="1" applyFont="1" applyFill="1" applyBorder="1" applyAlignment="1" applyProtection="1">
      <alignment horizontal="center" vertical="center" wrapText="1"/>
      <protection hidden="1"/>
    </xf>
    <xf numFmtId="167" fontId="4" fillId="19" borderId="9" xfId="0" applyNumberFormat="1" applyFont="1" applyFill="1" applyBorder="1" applyAlignment="1" applyProtection="1">
      <alignment horizontal="center" vertical="center" wrapText="1"/>
      <protection hidden="1"/>
    </xf>
    <xf numFmtId="167" fontId="4" fillId="19" borderId="2" xfId="0" applyNumberFormat="1" applyFont="1" applyFill="1" applyBorder="1" applyAlignment="1" applyProtection="1">
      <alignment horizontal="center" vertical="center" wrapText="1"/>
      <protection hidden="1"/>
    </xf>
    <xf numFmtId="167" fontId="4" fillId="19" borderId="16" xfId="0" applyNumberFormat="1" applyFont="1" applyFill="1" applyBorder="1" applyAlignment="1" applyProtection="1">
      <alignment horizontal="center" vertical="center" wrapText="1"/>
      <protection hidden="1"/>
    </xf>
    <xf numFmtId="167" fontId="4" fillId="19" borderId="13" xfId="0" applyNumberFormat="1" applyFont="1" applyFill="1" applyBorder="1" applyAlignment="1" applyProtection="1">
      <alignment horizontal="center" vertical="center" wrapText="1"/>
      <protection hidden="1"/>
    </xf>
    <xf numFmtId="167" fontId="5" fillId="22" borderId="11" xfId="0" applyNumberFormat="1" applyFont="1" applyFill="1" applyBorder="1" applyAlignment="1" applyProtection="1">
      <alignment horizontal="center" vertical="center"/>
      <protection hidden="1"/>
    </xf>
    <xf numFmtId="167" fontId="5" fillId="22" borderId="12" xfId="0" applyNumberFormat="1" applyFont="1" applyFill="1" applyBorder="1" applyAlignment="1" applyProtection="1">
      <alignment horizontal="center" vertical="center"/>
      <protection hidden="1"/>
    </xf>
    <xf numFmtId="167" fontId="5" fillId="22" borderId="14" xfId="0" applyNumberFormat="1" applyFont="1" applyFill="1" applyBorder="1" applyAlignment="1" applyProtection="1">
      <alignment horizontal="center" vertical="center"/>
      <protection hidden="1"/>
    </xf>
    <xf numFmtId="167" fontId="5" fillId="14" borderId="6" xfId="0" applyNumberFormat="1" applyFont="1" applyFill="1" applyBorder="1" applyAlignment="1" applyProtection="1">
      <alignment horizontal="center" vertical="center"/>
      <protection hidden="1"/>
    </xf>
    <xf numFmtId="167" fontId="5" fillId="14" borderId="7" xfId="0" applyNumberFormat="1" applyFont="1" applyFill="1" applyBorder="1" applyAlignment="1" applyProtection="1">
      <alignment horizontal="center" vertical="center"/>
      <protection hidden="1"/>
    </xf>
    <xf numFmtId="167" fontId="5" fillId="14" borderId="8" xfId="0" applyNumberFormat="1" applyFont="1" applyFill="1" applyBorder="1" applyAlignment="1" applyProtection="1">
      <alignment horizontal="center" vertical="center"/>
      <protection hidden="1"/>
    </xf>
    <xf numFmtId="167" fontId="5" fillId="19" borderId="11" xfId="0" applyNumberFormat="1" applyFont="1" applyFill="1" applyBorder="1" applyAlignment="1" applyProtection="1">
      <alignment horizontal="center" vertical="center"/>
      <protection hidden="1"/>
    </xf>
    <xf numFmtId="167" fontId="5" fillId="19" borderId="12" xfId="0" applyNumberFormat="1" applyFont="1" applyFill="1" applyBorder="1" applyAlignment="1" applyProtection="1">
      <alignment horizontal="center" vertical="center"/>
      <protection hidden="1"/>
    </xf>
    <xf numFmtId="167" fontId="5" fillId="19" borderId="14" xfId="0" applyNumberFormat="1" applyFont="1" applyFill="1" applyBorder="1" applyAlignment="1" applyProtection="1">
      <alignment horizontal="center" vertical="center"/>
      <protection hidden="1"/>
    </xf>
    <xf numFmtId="167" fontId="5" fillId="20" borderId="11" xfId="0" applyNumberFormat="1" applyFont="1" applyFill="1" applyBorder="1" applyAlignment="1" applyProtection="1">
      <alignment horizontal="center" vertical="center"/>
      <protection hidden="1"/>
    </xf>
    <xf numFmtId="167" fontId="5" fillId="20" borderId="12" xfId="0" applyNumberFormat="1" applyFont="1" applyFill="1" applyBorder="1" applyAlignment="1" applyProtection="1">
      <alignment horizontal="center" vertical="center"/>
      <protection hidden="1"/>
    </xf>
    <xf numFmtId="167" fontId="5" fillId="20" borderId="14" xfId="0" applyNumberFormat="1" applyFont="1" applyFill="1" applyBorder="1" applyAlignment="1" applyProtection="1">
      <alignment horizontal="center" vertical="center"/>
      <protection hidden="1"/>
    </xf>
    <xf numFmtId="167" fontId="17" fillId="0" borderId="0" xfId="0" applyNumberFormat="1" applyFont="1" applyAlignment="1" applyProtection="1">
      <alignment horizontal="center" vertical="center" wrapText="1"/>
      <protection hidden="1"/>
    </xf>
    <xf numFmtId="167" fontId="5" fillId="3" borderId="6" xfId="0" applyNumberFormat="1" applyFont="1" applyFill="1" applyBorder="1" applyAlignment="1" applyProtection="1">
      <alignment horizontal="center" vertical="center"/>
      <protection hidden="1"/>
    </xf>
    <xf numFmtId="167" fontId="5" fillId="3" borderId="7" xfId="0" applyNumberFormat="1" applyFont="1" applyFill="1" applyBorder="1" applyAlignment="1" applyProtection="1">
      <alignment horizontal="center" vertical="center"/>
      <protection hidden="1"/>
    </xf>
    <xf numFmtId="167" fontId="5" fillId="3" borderId="8" xfId="0" applyNumberFormat="1" applyFont="1" applyFill="1" applyBorder="1" applyAlignment="1" applyProtection="1">
      <alignment horizontal="center" vertical="center"/>
      <protection hidden="1"/>
    </xf>
    <xf numFmtId="167" fontId="5" fillId="4" borderId="6" xfId="0" applyNumberFormat="1" applyFont="1" applyFill="1" applyBorder="1" applyAlignment="1" applyProtection="1">
      <alignment horizontal="center" vertical="center"/>
      <protection hidden="1"/>
    </xf>
    <xf numFmtId="167" fontId="5" fillId="4" borderId="7" xfId="0" applyNumberFormat="1" applyFont="1" applyFill="1" applyBorder="1" applyAlignment="1" applyProtection="1">
      <alignment horizontal="center" vertical="center"/>
      <protection hidden="1"/>
    </xf>
    <xf numFmtId="167" fontId="5" fillId="4" borderId="8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wrapText="1"/>
      <protection hidden="1"/>
    </xf>
    <xf numFmtId="14" fontId="21" fillId="0" borderId="0" xfId="0" applyNumberFormat="1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3" fillId="2" borderId="20" xfId="0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0" borderId="35" xfId="0" applyFont="1" applyBorder="1" applyAlignment="1" applyProtection="1">
      <alignment horizontal="center" vertical="center" wrapText="1"/>
      <protection hidden="1"/>
    </xf>
    <xf numFmtId="9" fontId="4" fillId="0" borderId="36" xfId="0" applyNumberFormat="1" applyFont="1" applyBorder="1" applyAlignment="1" applyProtection="1">
      <alignment horizontal="center" vertical="center" wrapText="1"/>
      <protection hidden="1"/>
    </xf>
    <xf numFmtId="9" fontId="4" fillId="0" borderId="37" xfId="0" applyNumberFormat="1" applyFont="1" applyBorder="1" applyAlignment="1" applyProtection="1">
      <alignment horizontal="center" vertical="center" wrapText="1"/>
      <protection hidden="1"/>
    </xf>
    <xf numFmtId="4" fontId="22" fillId="0" borderId="0" xfId="0" applyNumberFormat="1" applyFont="1" applyAlignment="1" applyProtection="1">
      <alignment horizontal="center" vertical="center"/>
      <protection hidden="1"/>
    </xf>
    <xf numFmtId="167" fontId="5" fillId="12" borderId="6" xfId="0" applyNumberFormat="1" applyFont="1" applyFill="1" applyBorder="1" applyAlignment="1" applyProtection="1">
      <alignment horizontal="center" vertical="center"/>
      <protection hidden="1"/>
    </xf>
    <xf numFmtId="167" fontId="5" fillId="12" borderId="7" xfId="0" applyNumberFormat="1" applyFont="1" applyFill="1" applyBorder="1" applyAlignment="1" applyProtection="1">
      <alignment horizontal="center" vertical="center"/>
      <protection hidden="1"/>
    </xf>
    <xf numFmtId="167" fontId="5" fillId="12" borderId="8" xfId="0" applyNumberFormat="1" applyFont="1" applyFill="1" applyBorder="1" applyAlignment="1" applyProtection="1">
      <alignment horizontal="center" vertical="center"/>
      <protection hidden="1"/>
    </xf>
    <xf numFmtId="167" fontId="5" fillId="15" borderId="6" xfId="0" applyNumberFormat="1" applyFont="1" applyFill="1" applyBorder="1" applyAlignment="1" applyProtection="1">
      <alignment horizontal="center" vertical="center"/>
      <protection hidden="1"/>
    </xf>
    <xf numFmtId="167" fontId="5" fillId="15" borderId="7" xfId="0" applyNumberFormat="1" applyFont="1" applyFill="1" applyBorder="1" applyAlignment="1" applyProtection="1">
      <alignment horizontal="center" vertical="center"/>
      <protection hidden="1"/>
    </xf>
    <xf numFmtId="167" fontId="5" fillId="15" borderId="8" xfId="0" applyNumberFormat="1" applyFont="1" applyFill="1" applyBorder="1" applyAlignment="1" applyProtection="1">
      <alignment horizontal="center" vertical="center"/>
      <protection hidden="1"/>
    </xf>
    <xf numFmtId="0" fontId="5" fillId="16" borderId="6" xfId="0" applyFont="1" applyFill="1" applyBorder="1" applyAlignment="1" applyProtection="1">
      <alignment horizontal="center" vertical="center"/>
      <protection hidden="1"/>
    </xf>
    <xf numFmtId="0" fontId="5" fillId="16" borderId="7" xfId="0" applyFont="1" applyFill="1" applyBorder="1" applyAlignment="1" applyProtection="1">
      <alignment horizontal="center" vertical="center"/>
      <protection hidden="1"/>
    </xf>
    <xf numFmtId="0" fontId="5" fillId="16" borderId="8" xfId="0" applyFont="1" applyFill="1" applyBorder="1" applyAlignment="1" applyProtection="1">
      <alignment horizontal="center" vertical="center"/>
      <protection hidden="1"/>
    </xf>
    <xf numFmtId="167" fontId="5" fillId="11" borderId="6" xfId="0" applyNumberFormat="1" applyFont="1" applyFill="1" applyBorder="1" applyAlignment="1" applyProtection="1">
      <alignment horizontal="center" vertical="center"/>
      <protection hidden="1"/>
    </xf>
    <xf numFmtId="167" fontId="5" fillId="11" borderId="7" xfId="0" applyNumberFormat="1" applyFont="1" applyFill="1" applyBorder="1" applyAlignment="1" applyProtection="1">
      <alignment horizontal="center" vertical="center"/>
      <protection hidden="1"/>
    </xf>
    <xf numFmtId="167" fontId="5" fillId="11" borderId="8" xfId="0" applyNumberFormat="1" applyFont="1" applyFill="1" applyBorder="1" applyAlignment="1" applyProtection="1">
      <alignment horizontal="center" vertical="center"/>
      <protection hidden="1"/>
    </xf>
    <xf numFmtId="167" fontId="5" fillId="23" borderId="11" xfId="0" applyNumberFormat="1" applyFont="1" applyFill="1" applyBorder="1" applyAlignment="1" applyProtection="1">
      <alignment horizontal="center" vertical="center"/>
      <protection hidden="1"/>
    </xf>
    <xf numFmtId="167" fontId="5" fillId="23" borderId="12" xfId="0" applyNumberFormat="1" applyFont="1" applyFill="1" applyBorder="1" applyAlignment="1" applyProtection="1">
      <alignment horizontal="center" vertical="center"/>
      <protection hidden="1"/>
    </xf>
    <xf numFmtId="167" fontId="5" fillId="23" borderId="14" xfId="0" applyNumberFormat="1" applyFont="1" applyFill="1" applyBorder="1" applyAlignment="1" applyProtection="1">
      <alignment horizontal="center" vertical="center"/>
      <protection hidden="1"/>
    </xf>
    <xf numFmtId="167" fontId="5" fillId="21" borderId="11" xfId="0" applyNumberFormat="1" applyFont="1" applyFill="1" applyBorder="1" applyAlignment="1" applyProtection="1">
      <alignment horizontal="center" vertical="center"/>
      <protection hidden="1"/>
    </xf>
    <xf numFmtId="167" fontId="5" fillId="21" borderId="12" xfId="0" applyNumberFormat="1" applyFont="1" applyFill="1" applyBorder="1" applyAlignment="1" applyProtection="1">
      <alignment horizontal="center" vertical="center"/>
      <protection hidden="1"/>
    </xf>
    <xf numFmtId="167" fontId="5" fillId="21" borderId="14" xfId="0" applyNumberFormat="1" applyFont="1" applyFill="1" applyBorder="1" applyAlignment="1" applyProtection="1">
      <alignment horizontal="center" vertical="center"/>
      <protection hidden="1"/>
    </xf>
    <xf numFmtId="167" fontId="3" fillId="0" borderId="0" xfId="0" applyNumberFormat="1" applyFont="1" applyFill="1" applyBorder="1" applyAlignment="1" applyProtection="1">
      <alignment horizontal="center" vertical="center" wrapText="1"/>
      <protection hidden="1"/>
    </xf>
    <xf numFmtId="167" fontId="3" fillId="2" borderId="14" xfId="0" applyNumberFormat="1" applyFont="1" applyFill="1" applyBorder="1" applyAlignment="1" applyProtection="1">
      <alignment horizontal="center" vertical="center" wrapText="1"/>
      <protection hidden="1"/>
    </xf>
    <xf numFmtId="167" fontId="3" fillId="2" borderId="17" xfId="0" applyNumberFormat="1" applyFont="1" applyFill="1" applyBorder="1" applyAlignment="1" applyProtection="1">
      <alignment horizontal="center" vertical="center" wrapText="1"/>
      <protection hidden="1"/>
    </xf>
    <xf numFmtId="167" fontId="3" fillId="2" borderId="11" xfId="0" applyNumberFormat="1" applyFont="1" applyFill="1" applyBorder="1" applyAlignment="1" applyProtection="1">
      <alignment horizontal="center" vertical="center" wrapText="1"/>
      <protection hidden="1"/>
    </xf>
    <xf numFmtId="167" fontId="3" fillId="2" borderId="9" xfId="0" applyNumberFormat="1" applyFont="1" applyFill="1" applyBorder="1" applyAlignment="1" applyProtection="1">
      <alignment horizontal="center" vertical="center" wrapText="1"/>
      <protection hidden="1"/>
    </xf>
    <xf numFmtId="167" fontId="5" fillId="7" borderId="6" xfId="0" applyNumberFormat="1" applyFont="1" applyFill="1" applyBorder="1" applyAlignment="1" applyProtection="1">
      <alignment horizontal="center" vertical="center" wrapText="1"/>
      <protection hidden="1"/>
    </xf>
    <xf numFmtId="167" fontId="5" fillId="7" borderId="7" xfId="0" applyNumberFormat="1" applyFont="1" applyFill="1" applyBorder="1" applyAlignment="1" applyProtection="1">
      <alignment horizontal="center" vertical="center" wrapText="1"/>
      <protection hidden="1"/>
    </xf>
    <xf numFmtId="167" fontId="5" fillId="7" borderId="8" xfId="0" applyNumberFormat="1" applyFont="1" applyFill="1" applyBorder="1" applyAlignment="1" applyProtection="1">
      <alignment horizontal="center" vertical="center" wrapText="1"/>
      <protection hidden="1"/>
    </xf>
    <xf numFmtId="167" fontId="5" fillId="6" borderId="6" xfId="0" applyNumberFormat="1" applyFont="1" applyFill="1" applyBorder="1" applyAlignment="1" applyProtection="1">
      <alignment horizontal="center" vertical="center" wrapText="1"/>
      <protection hidden="1"/>
    </xf>
    <xf numFmtId="167" fontId="5" fillId="6" borderId="7" xfId="0" applyNumberFormat="1" applyFont="1" applyFill="1" applyBorder="1" applyAlignment="1" applyProtection="1">
      <alignment horizontal="center" vertical="center" wrapText="1"/>
      <protection hidden="1"/>
    </xf>
    <xf numFmtId="167" fontId="5" fillId="6" borderId="8" xfId="0" applyNumberFormat="1" applyFont="1" applyFill="1" applyBorder="1" applyAlignment="1" applyProtection="1">
      <alignment horizontal="center" vertical="center" wrapText="1"/>
      <protection hidden="1"/>
    </xf>
    <xf numFmtId="167" fontId="5" fillId="5" borderId="6" xfId="0" applyNumberFormat="1" applyFont="1" applyFill="1" applyBorder="1" applyAlignment="1" applyProtection="1">
      <alignment horizontal="center" vertical="center" wrapText="1"/>
      <protection hidden="1"/>
    </xf>
    <xf numFmtId="167" fontId="5" fillId="5" borderId="7" xfId="0" applyNumberFormat="1" applyFont="1" applyFill="1" applyBorder="1" applyAlignment="1" applyProtection="1">
      <alignment horizontal="center" vertical="center" wrapText="1"/>
      <protection hidden="1"/>
    </xf>
    <xf numFmtId="167" fontId="5" fillId="5" borderId="8" xfId="0" applyNumberFormat="1" applyFont="1" applyFill="1" applyBorder="1" applyAlignment="1" applyProtection="1">
      <alignment horizontal="center" vertical="center" wrapText="1"/>
      <protection hidden="1"/>
    </xf>
    <xf numFmtId="167" fontId="5" fillId="17" borderId="11" xfId="0" applyNumberFormat="1" applyFont="1" applyFill="1" applyBorder="1" applyAlignment="1" applyProtection="1">
      <alignment horizontal="center" vertical="center"/>
      <protection hidden="1"/>
    </xf>
    <xf numFmtId="167" fontId="5" fillId="17" borderId="12" xfId="0" applyNumberFormat="1" applyFont="1" applyFill="1" applyBorder="1" applyAlignment="1" applyProtection="1">
      <alignment horizontal="center" vertical="center"/>
      <protection hidden="1"/>
    </xf>
    <xf numFmtId="167" fontId="5" fillId="17" borderId="14" xfId="0" applyNumberFormat="1" applyFont="1" applyFill="1" applyBorder="1" applyAlignment="1" applyProtection="1">
      <alignment horizontal="center" vertical="center"/>
      <protection hidden="1"/>
    </xf>
    <xf numFmtId="167" fontId="5" fillId="18" borderId="11" xfId="0" applyNumberFormat="1" applyFont="1" applyFill="1" applyBorder="1" applyAlignment="1" applyProtection="1">
      <alignment horizontal="center" vertical="center"/>
      <protection hidden="1"/>
    </xf>
    <xf numFmtId="167" fontId="5" fillId="18" borderId="12" xfId="0" applyNumberFormat="1" applyFont="1" applyFill="1" applyBorder="1" applyAlignment="1" applyProtection="1">
      <alignment horizontal="center" vertical="center"/>
      <protection hidden="1"/>
    </xf>
    <xf numFmtId="167" fontId="5" fillId="18" borderId="14" xfId="0" applyNumberFormat="1" applyFont="1" applyFill="1" applyBorder="1" applyAlignment="1" applyProtection="1">
      <alignment horizontal="center" vertical="center"/>
      <protection hidden="1"/>
    </xf>
    <xf numFmtId="167" fontId="5" fillId="13" borderId="11" xfId="0" applyNumberFormat="1" applyFont="1" applyFill="1" applyBorder="1" applyAlignment="1" applyProtection="1">
      <alignment horizontal="center" vertical="center"/>
      <protection hidden="1"/>
    </xf>
    <xf numFmtId="167" fontId="5" fillId="13" borderId="12" xfId="0" applyNumberFormat="1" applyFont="1" applyFill="1" applyBorder="1" applyAlignment="1" applyProtection="1">
      <alignment horizontal="center" vertical="center"/>
      <protection hidden="1"/>
    </xf>
    <xf numFmtId="167" fontId="5" fillId="13" borderId="14" xfId="0" applyNumberFormat="1" applyFont="1" applyFill="1" applyBorder="1" applyAlignment="1" applyProtection="1">
      <alignment horizontal="center" vertical="center"/>
      <protection hidden="1"/>
    </xf>
    <xf numFmtId="167" fontId="5" fillId="10" borderId="11" xfId="0" applyNumberFormat="1" applyFont="1" applyFill="1" applyBorder="1" applyAlignment="1" applyProtection="1">
      <alignment horizontal="center" vertical="center"/>
      <protection hidden="1"/>
    </xf>
    <xf numFmtId="167" fontId="5" fillId="10" borderId="12" xfId="0" applyNumberFormat="1" applyFont="1" applyFill="1" applyBorder="1" applyAlignment="1" applyProtection="1">
      <alignment horizontal="center" vertical="center"/>
      <protection hidden="1"/>
    </xf>
    <xf numFmtId="167" fontId="5" fillId="10" borderId="14" xfId="0" applyNumberFormat="1" applyFont="1" applyFill="1" applyBorder="1" applyAlignment="1" applyProtection="1">
      <alignment horizontal="center" vertical="center"/>
      <protection hidden="1"/>
    </xf>
    <xf numFmtId="167" fontId="5" fillId="8" borderId="57" xfId="0" applyNumberFormat="1" applyFont="1" applyFill="1" applyBorder="1" applyAlignment="1" applyProtection="1">
      <alignment horizontal="center" wrapText="1"/>
      <protection hidden="1"/>
    </xf>
    <xf numFmtId="167" fontId="5" fillId="8" borderId="5" xfId="0" applyNumberFormat="1" applyFont="1" applyFill="1" applyBorder="1" applyAlignment="1" applyProtection="1">
      <alignment horizontal="center" wrapText="1"/>
      <protection hidden="1"/>
    </xf>
    <xf numFmtId="167" fontId="5" fillId="4" borderId="57" xfId="0" applyNumberFormat="1" applyFont="1" applyFill="1" applyBorder="1" applyAlignment="1" applyProtection="1">
      <alignment horizontal="center" wrapText="1"/>
      <protection hidden="1"/>
    </xf>
    <xf numFmtId="167" fontId="5" fillId="4" borderId="5" xfId="0" applyNumberFormat="1" applyFont="1" applyFill="1" applyBorder="1" applyAlignment="1" applyProtection="1">
      <alignment horizontal="center" wrapText="1"/>
      <protection hidden="1"/>
    </xf>
    <xf numFmtId="167" fontId="5" fillId="3" borderId="57" xfId="0" applyNumberFormat="1" applyFont="1" applyFill="1" applyBorder="1" applyAlignment="1" applyProtection="1">
      <alignment horizontal="center" wrapText="1"/>
      <protection hidden="1"/>
    </xf>
    <xf numFmtId="167" fontId="5" fillId="3" borderId="5" xfId="0" applyNumberFormat="1" applyFont="1" applyFill="1" applyBorder="1" applyAlignment="1" applyProtection="1">
      <alignment horizontal="center" wrapText="1"/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0" borderId="0" xfId="0" applyAlignment="1" applyProtection="1">
      <alignment wrapText="1"/>
      <protection hidden="1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wrapText="1"/>
      <protection hidden="1"/>
    </xf>
    <xf numFmtId="0" fontId="4" fillId="0" borderId="4" xfId="0" applyFont="1" applyFill="1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wrapText="1"/>
      <protection hidden="1"/>
    </xf>
    <xf numFmtId="9" fontId="4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24" fillId="0" borderId="0" xfId="0" applyFont="1" applyAlignment="1" applyProtection="1">
      <alignment horizontal="center" wrapText="1"/>
      <protection hidden="1"/>
    </xf>
    <xf numFmtId="0" fontId="25" fillId="0" borderId="0" xfId="0" applyFont="1" applyAlignment="1" applyProtection="1">
      <alignment wrapText="1"/>
      <protection hidden="1"/>
    </xf>
    <xf numFmtId="167" fontId="5" fillId="4" borderId="25" xfId="0" applyNumberFormat="1" applyFont="1" applyFill="1" applyBorder="1" applyAlignment="1" applyProtection="1">
      <alignment horizontal="center"/>
      <protection hidden="1"/>
    </xf>
    <xf numFmtId="167" fontId="5" fillId="0" borderId="38" xfId="0" applyNumberFormat="1" applyFont="1" applyBorder="1" applyAlignment="1" applyProtection="1">
      <alignment horizontal="center"/>
      <protection hidden="1"/>
    </xf>
    <xf numFmtId="167" fontId="5" fillId="0" borderId="3" xfId="0" applyNumberFormat="1" applyFont="1" applyBorder="1" applyAlignment="1" applyProtection="1">
      <alignment horizontal="center"/>
      <protection hidden="1"/>
    </xf>
    <xf numFmtId="0" fontId="23" fillId="0" borderId="0" xfId="0" applyFont="1" applyBorder="1" applyAlignment="1" applyProtection="1">
      <alignment horizontal="center" vertical="center" wrapText="1"/>
      <protection hidden="1"/>
    </xf>
    <xf numFmtId="0" fontId="20" fillId="0" borderId="0" xfId="0" applyFont="1" applyAlignment="1" applyProtection="1">
      <alignment horizontal="center" vertical="center" wrapText="1"/>
      <protection hidden="1"/>
    </xf>
    <xf numFmtId="4" fontId="22" fillId="0" borderId="0" xfId="0" applyNumberFormat="1" applyFont="1" applyAlignment="1" applyProtection="1">
      <alignment horizontal="center"/>
      <protection hidden="1"/>
    </xf>
    <xf numFmtId="167" fontId="5" fillId="8" borderId="25" xfId="0" applyNumberFormat="1" applyFont="1" applyFill="1" applyBorder="1" applyAlignment="1" applyProtection="1">
      <alignment horizontal="center"/>
      <protection hidden="1"/>
    </xf>
    <xf numFmtId="167" fontId="5" fillId="8" borderId="38" xfId="0" applyNumberFormat="1" applyFont="1" applyFill="1" applyBorder="1" applyAlignment="1" applyProtection="1">
      <alignment horizontal="center"/>
      <protection hidden="1"/>
    </xf>
    <xf numFmtId="167" fontId="5" fillId="8" borderId="3" xfId="0" applyNumberFormat="1" applyFont="1" applyFill="1" applyBorder="1" applyAlignment="1" applyProtection="1">
      <alignment horizontal="center"/>
      <protection hidden="1"/>
    </xf>
    <xf numFmtId="0" fontId="5" fillId="3" borderId="25" xfId="0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horizontal="center" vertical="center" wrapText="1"/>
      <protection hidden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0</xdr:row>
      <xdr:rowOff>38100</xdr:rowOff>
    </xdr:from>
    <xdr:to>
      <xdr:col>6</xdr:col>
      <xdr:colOff>1371599</xdr:colOff>
      <xdr:row>1</xdr:row>
      <xdr:rowOff>9525</xdr:rowOff>
    </xdr:to>
    <xdr:pic>
      <xdr:nvPicPr>
        <xdr:cNvPr id="4" name="1 Imagen" descr="Distribuidor Exclusivo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38100"/>
          <a:ext cx="3238499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tasbronze@eset.com.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252"/>
  <sheetViews>
    <sheetView showGridLines="0" tabSelected="1" zoomScaleNormal="100" workbookViewId="0">
      <selection sqref="A1:E1"/>
    </sheetView>
  </sheetViews>
  <sheetFormatPr defaultRowHeight="15" x14ac:dyDescent="0.25"/>
  <cols>
    <col min="1" max="1" width="26.140625" style="1" customWidth="1"/>
    <col min="2" max="2" width="22.42578125" style="1" customWidth="1"/>
    <col min="3" max="3" width="12.7109375" style="1" customWidth="1"/>
    <col min="4" max="4" width="16" style="1" customWidth="1"/>
    <col min="5" max="5" width="14.42578125" style="1" customWidth="1"/>
    <col min="6" max="6" width="19.7109375" style="1" customWidth="1"/>
    <col min="7" max="7" width="20.5703125" style="1" customWidth="1"/>
    <col min="8" max="8" width="6.42578125" style="1" customWidth="1"/>
    <col min="9" max="9" width="13.140625" style="1" customWidth="1"/>
    <col min="10" max="10" width="7.7109375" style="1" customWidth="1"/>
    <col min="11" max="11" width="12.85546875" style="1" customWidth="1"/>
    <col min="12" max="16384" width="9.140625" style="1"/>
  </cols>
  <sheetData>
    <row r="1" spans="1:7" ht="31.5" x14ac:dyDescent="0.25">
      <c r="A1" s="350" t="s">
        <v>225</v>
      </c>
      <c r="B1" s="350"/>
      <c r="C1" s="350"/>
      <c r="D1" s="350"/>
      <c r="E1" s="350"/>
      <c r="F1" s="3"/>
      <c r="G1" s="3"/>
    </row>
    <row r="2" spans="1:7" ht="15" customHeight="1" thickBot="1" x14ac:dyDescent="0.3">
      <c r="A2" s="351" t="s">
        <v>224</v>
      </c>
      <c r="B2" s="351"/>
      <c r="C2" s="351"/>
      <c r="D2" s="351"/>
      <c r="E2" s="3"/>
      <c r="F2" s="3"/>
      <c r="G2" s="3"/>
    </row>
    <row r="3" spans="1:7" ht="15" customHeight="1" thickBot="1" x14ac:dyDescent="0.3">
      <c r="A3" s="317" t="s">
        <v>226</v>
      </c>
      <c r="B3" s="317"/>
      <c r="C3" s="308"/>
      <c r="D3" s="320"/>
      <c r="E3" s="352" t="s">
        <v>227</v>
      </c>
      <c r="F3" s="353"/>
      <c r="G3" s="24"/>
    </row>
    <row r="4" spans="1:7" ht="15" customHeight="1" thickBot="1" x14ac:dyDescent="0.3">
      <c r="A4" s="25" t="s">
        <v>228</v>
      </c>
      <c r="B4" s="308"/>
      <c r="C4" s="308"/>
      <c r="D4" s="320"/>
      <c r="E4" s="26" t="s">
        <v>229</v>
      </c>
      <c r="F4" s="27"/>
      <c r="G4" s="28"/>
    </row>
    <row r="5" spans="1:7" ht="15" customHeight="1" x14ac:dyDescent="0.25">
      <c r="A5" s="25" t="s">
        <v>230</v>
      </c>
      <c r="B5" s="308"/>
      <c r="C5" s="308"/>
      <c r="D5" s="308"/>
      <c r="E5" s="344"/>
      <c r="F5" s="344"/>
      <c r="G5" s="344"/>
    </row>
    <row r="6" spans="1:7" ht="15" customHeight="1" x14ac:dyDescent="0.25">
      <c r="A6" s="25" t="s">
        <v>231</v>
      </c>
      <c r="B6" s="326"/>
      <c r="C6" s="308"/>
      <c r="D6" s="308"/>
      <c r="E6" s="308"/>
      <c r="F6" s="308"/>
      <c r="G6" s="308"/>
    </row>
    <row r="7" spans="1:7" ht="15" customHeight="1" x14ac:dyDescent="0.25">
      <c r="A7" s="25" t="s">
        <v>232</v>
      </c>
      <c r="B7" s="308"/>
      <c r="C7" s="308"/>
      <c r="D7" s="308"/>
      <c r="E7" s="308"/>
      <c r="F7" s="308"/>
      <c r="G7" s="308"/>
    </row>
    <row r="8" spans="1:7" ht="15" customHeight="1" x14ac:dyDescent="0.25">
      <c r="A8" s="310" t="s">
        <v>233</v>
      </c>
      <c r="B8" s="310"/>
      <c r="C8" s="310"/>
      <c r="D8" s="310"/>
      <c r="E8" s="310"/>
      <c r="F8" s="310"/>
      <c r="G8" s="311"/>
    </row>
    <row r="9" spans="1:7" ht="15" customHeight="1" x14ac:dyDescent="0.25">
      <c r="A9" s="312"/>
      <c r="B9" s="312"/>
      <c r="C9" s="312"/>
      <c r="D9" s="312"/>
      <c r="E9" s="312"/>
      <c r="F9" s="312"/>
      <c r="G9" s="313"/>
    </row>
    <row r="10" spans="1:7" ht="15" customHeight="1" x14ac:dyDescent="0.25">
      <c r="A10" s="314"/>
      <c r="B10" s="314"/>
      <c r="C10" s="314"/>
      <c r="D10" s="314"/>
      <c r="E10" s="314"/>
      <c r="F10" s="314"/>
      <c r="G10" s="315"/>
    </row>
    <row r="11" spans="1:7" ht="15" customHeight="1" x14ac:dyDescent="0.25">
      <c r="A11" s="92" t="s">
        <v>234</v>
      </c>
      <c r="B11" s="349" t="s">
        <v>306</v>
      </c>
      <c r="C11" s="349"/>
      <c r="D11" s="345" t="s">
        <v>235</v>
      </c>
      <c r="E11" s="346"/>
      <c r="F11" s="349" t="s">
        <v>310</v>
      </c>
      <c r="G11" s="349"/>
    </row>
    <row r="12" spans="1:7" ht="15" customHeight="1" x14ac:dyDescent="0.25">
      <c r="A12" s="29" t="s">
        <v>236</v>
      </c>
      <c r="B12" s="30" t="s">
        <v>307</v>
      </c>
      <c r="C12" s="31"/>
      <c r="D12" s="347"/>
      <c r="E12" s="348"/>
      <c r="F12" s="349" t="s">
        <v>311</v>
      </c>
      <c r="G12" s="349"/>
    </row>
    <row r="13" spans="1:7" ht="15" customHeight="1" x14ac:dyDescent="0.25">
      <c r="A13" s="29" t="s">
        <v>237</v>
      </c>
      <c r="B13" s="327" t="s">
        <v>238</v>
      </c>
      <c r="C13" s="327"/>
      <c r="D13" s="327"/>
      <c r="E13" s="327"/>
      <c r="F13" s="327"/>
      <c r="G13" s="327"/>
    </row>
    <row r="14" spans="1:7" ht="15" customHeight="1" x14ac:dyDescent="0.25">
      <c r="A14" s="32" t="s">
        <v>308</v>
      </c>
      <c r="B14" s="327" t="s">
        <v>309</v>
      </c>
      <c r="C14" s="327"/>
      <c r="D14" s="327"/>
      <c r="E14" s="327"/>
      <c r="F14" s="327"/>
      <c r="G14" s="327"/>
    </row>
    <row r="15" spans="1:7" ht="15" customHeight="1" x14ac:dyDescent="0.25">
      <c r="A15" s="29" t="s">
        <v>231</v>
      </c>
      <c r="B15" s="328" t="s">
        <v>312</v>
      </c>
      <c r="C15" s="328"/>
      <c r="D15" s="328"/>
      <c r="E15" s="328"/>
      <c r="F15" s="328"/>
      <c r="G15" s="328"/>
    </row>
    <row r="16" spans="1:7" ht="15" customHeight="1" thickBot="1" x14ac:dyDescent="0.3">
      <c r="A16" s="93"/>
      <c r="B16" s="93"/>
      <c r="C16" s="93"/>
      <c r="D16" s="93"/>
      <c r="E16" s="93"/>
      <c r="F16" s="93"/>
      <c r="G16" s="94"/>
    </row>
    <row r="17" spans="1:21" ht="15.75" thickBot="1" x14ac:dyDescent="0.3">
      <c r="A17" s="339" t="s">
        <v>0</v>
      </c>
      <c r="B17" s="340"/>
      <c r="C17" s="340"/>
      <c r="D17" s="341"/>
      <c r="E17" s="7" t="s">
        <v>1</v>
      </c>
      <c r="F17" s="7" t="s">
        <v>2</v>
      </c>
      <c r="G17" s="7" t="s">
        <v>3</v>
      </c>
    </row>
    <row r="18" spans="1:21" x14ac:dyDescent="0.25">
      <c r="A18" s="344"/>
      <c r="B18" s="344"/>
      <c r="C18" s="344"/>
      <c r="D18" s="344"/>
      <c r="E18" s="2"/>
      <c r="F18" s="4" t="str">
        <f>IF(A18=$A$102,$C$102,IF(A18=$A$103,$C$103,IF(A18=$A$104,$C$104,IF(A18=$A$105,$C$105,IF(A18=$A$106,$C$106,IF(A18=$A$107,$C$107,IF(A18=$A$108,$C$108,IF(A18=$A$109,$C$109,H18))))))))</f>
        <v xml:space="preserve"> </v>
      </c>
      <c r="G18" s="4" t="str">
        <f>IF(ISERROR(IF(SEARCH("Home",A18)&gt;=1,IF(E18&gt;0,F18," "),)),IF(E18&gt;0,E18*F18," "),F18)</f>
        <v xml:space="preserve"> </v>
      </c>
      <c r="H18" s="10" t="str">
        <f>IF(A18=$A$110,$C$110,IF(A18=$A$111,$C$111,IF(A18=$A$112,$C$112,IF(A18=$A$113,$C$113,IF(A18=$A$114,$C$114,IF(A18=$A$115,$C$115,IF(A18=$A$116,$C$116,IF(A18=$A$117,$C$117,I18))))))))</f>
        <v xml:space="preserve"> </v>
      </c>
      <c r="I18" s="10" t="str">
        <f>IF(A18=$A$118,$C$118,IF(A18=$A$119,$C$119,IF(A18=$A$120,$C$120,IF(A18=$A$121,$C$121,IF(A18=$A$122,$C$122,IF(A18=$A$123,$C$123,IF(A18=$A$124,$C$124,IF(A18=$A$125,$C$125,J18))))))))</f>
        <v xml:space="preserve"> </v>
      </c>
      <c r="J18" s="10" t="str">
        <f>IF(A18=$A$126,$C$126,IF(A18=$A$127,$C$127,IF(A18=$A$128,$C$128,IF(A18=$A$129,$C$129,IF(A18=$A$130,$C$130,IF(A18=$A$131,$C$131,IF(A18=$A$132,$C$132,IF(A18=$A$133,$C$133,K18))))))))</f>
        <v xml:space="preserve"> </v>
      </c>
      <c r="K18" s="10" t="str">
        <f>IF(A18=$A$134,$C$134,IF(A18=$A$135,$C$135,IF(A18=$A$136,$C$136,IF(A18=$A$137,$C$137,IF(A18=$A$138,$C$138,IF(A18=$A$139,$C$139,IF(A18=$A$140,$C$140,IF(A18=$A$141,$C$141,L18))))))))</f>
        <v xml:space="preserve"> </v>
      </c>
      <c r="L18" s="10" t="str">
        <f>IF(A18=$A$142,$C$142,IF(A18=$A$143,$C$143,IF(A18=$A$144,$C$144,IF(A18=$A$145,$C$145,IF(A18=$A$146,$C$146,IF(A18=$A$147,$C$147,IF(A18=$A$148,$C$148,IF(A18=$A$149,$C$149,M18))))))))</f>
        <v xml:space="preserve"> </v>
      </c>
      <c r="M18" s="10" t="str">
        <f>IF(A18=$A$150,$C$150,IF(A18=$A$151,$C$151,IF(A18=$A$152,$C$152,IF(A18=$A$153,$C$153,IF(A18=$A$154,$C$154,IF(A18=$A$155,$C$155,IF(A18=$A$156,$C$156,IF(A18=$A$157,$C$157,N18))))))))</f>
        <v xml:space="preserve"> </v>
      </c>
      <c r="N18" s="10" t="str">
        <f>IF(A18=$A$158,$C$158,IF(A18=$A$159,$C$159,IF(A18=$A$160,$C$160,IF(A18=$A$161,$C$161,IF(A18=$A$162,$C$162,IF(A18=$A$163,$C$163,IF(A18=$A$164,$C$164,IF(A18=$A$165,$C$165,O18))))))))</f>
        <v xml:space="preserve"> </v>
      </c>
      <c r="O18" s="10" t="str">
        <f>IF(A18=$A$166,$C$166,IF(A18=$A$167,$C$167,IF(A18=$A$168,$C$168,IF(A18=$A$169,$C$169,IF(A18=$A$170,$C$170,IF(A18=$A$171,$C$171,IF(A18=$A$172,$C$172,IF(A18=$A$173,$C$173,P18))))))))</f>
        <v xml:space="preserve"> </v>
      </c>
      <c r="P18" s="10" t="str">
        <f>IF(A18=$A$174,$C$174,IF(A18=$A$175,$C$175,IF(A18=$A$176,$C$176,IF(A18=$A$177,$C$177,IF(A18=$A$178,$C$178,IF(A18=$A$179,$C$179,IF(A18=$A$180,$C$180,IF(A18=$A$181,$C$181,Q18))))))))</f>
        <v xml:space="preserve"> </v>
      </c>
      <c r="Q18" s="11" t="str">
        <f>IF(A18=$A$182,$C$182,IF(A18=$A$183,$C$183,IF(A18=$A$184,$C$184,IF(A18=$A$185,$C$185,IF(A18=$A$186,$C$186,IF(A18=$A$187,$C$187,IF(A18=$A$188,$C$188,IF(A18=$A$189,$C$189,R18))))))))</f>
        <v xml:space="preserve"> </v>
      </c>
      <c r="R18" s="64" t="str">
        <f>IF(A18=$A$190,$C$190,IF(A18=$A$191,$C$191,IF(A18=$A$192,$C$192,IF(A18=$A$193,$C$193,IF(A18=$A$194,$C$194,IF(A18=$A$195,$CS$195,IF(A18=$A$196,$C$196,IF(A18=$A$197,$C$197,S18))))))))</f>
        <v xml:space="preserve"> </v>
      </c>
      <c r="S18" s="64" t="str">
        <f>IF(A18=$A$198,$C$198,IF(A18=$A$199,$C$199,IF(A18=$A$200,$C$200,IF(A18=$A$201,$C$201,IF(A18=$A$202,$C$202,IF(A18=$A$203,$C$203,IF(A18=$A$204,$C$204,IF(A18=$A$205,$C$205,T18))))))))</f>
        <v xml:space="preserve"> </v>
      </c>
      <c r="T18" s="64" t="str">
        <f>IF(A18=$A$206,$C$206,IF(A18=$A$207,$C$207,IF(A18=$A$208,$C$208,IF(A18=$A$209,$C$209,IF(A18=$A$210,$C$210,IF(A18=$A$211,$C$211,IF(A18=$A$212,$C$212,IF(A18=$A$213,$C$213,U18))))))))</f>
        <v xml:space="preserve"> </v>
      </c>
      <c r="U18" s="64" t="str">
        <f>IF(A18=$A$214,$C$214,IF(A18=$A$215,$C$215,IF(A18=$A$216,$C$216,IF(A18=$A$217,$C$217," "))))</f>
        <v xml:space="preserve"> </v>
      </c>
    </row>
    <row r="19" spans="1:21" x14ac:dyDescent="0.25">
      <c r="A19" s="344"/>
      <c r="B19" s="344"/>
      <c r="C19" s="344"/>
      <c r="D19" s="344"/>
      <c r="E19" s="2"/>
      <c r="F19" s="4" t="str">
        <f>IF(A19=$A$102,$D$102,IF(A19=$A$103,$D$103,IF(A19=$A$104,$D$104,IF(A19=$A$105,$D$105,IF(A19=$A$106,$D$106,IF(A19=$A$107,$D$107,IF(A19=$A$108,$D$108,IF(A19=$A$109,$D$109,H19))))))))</f>
        <v xml:space="preserve"> </v>
      </c>
      <c r="G19" s="4" t="str">
        <f>IF(ISERROR(IF(SEARCH("Home",A19)&gt;=1,IF(E19&gt;0,F19," "),)),IF(E19&gt;0,E19*F19," "),F19)</f>
        <v xml:space="preserve"> </v>
      </c>
      <c r="H19" s="10" t="str">
        <f>IF(A19=$A$110,$D$110,IF(A19=$A$111,$D$111,IF(A19=$A$112,$D$112,IF(A19=$A$113,$D$113,IF(A19=$A$114,$D$114,IF(A19=$A$115,$D$115,IF(A19=$A$116,$D$116,IF(A19=$A$117,$D$117,I19))))))))</f>
        <v xml:space="preserve"> </v>
      </c>
      <c r="I19" s="10" t="str">
        <f>IF(A19=$A$118,$D$118,IF(A19=$A$119,$D$119,IF(A19=$A$120,$D$120,IF(A19=$A$121,$D$121,IF(A19=$A$122,$D$122,IF(A19=$A$123,$D$123,IF(A19=$A$124,$D$124,IF(A19=$A$125,$D$125,J19))))))))</f>
        <v xml:space="preserve"> </v>
      </c>
      <c r="J19" s="10" t="str">
        <f>IF(A19=$A$126,$D$126,IF(A19=$A$127,$D$127,IF(A19=$A$128,$D$128,IF(A19=$A$129,$D$129,IF(A19=$A$130,$D$130,IF(A19=$A$131,$D$131,IF(A19=$A$132,$D$132,IF(A19=$A$133,$D$133,K19))))))))</f>
        <v xml:space="preserve"> </v>
      </c>
      <c r="K19" s="10" t="str">
        <f>IF(A19=$A$134,$D$134,IF(A19=$A$135,$D$135,IF(A19=$A$136,$D$136,IF(A19=$A$137,$D$137,IF(A19=$A$138,$D$138,IF(A19=$A$139,$D$139,IF(A19=$A$140,$D$140,IF(A19=$A$141,$D$141,L19))))))))</f>
        <v xml:space="preserve"> </v>
      </c>
      <c r="L19" s="10" t="str">
        <f>IF(A19=$A$142,$D$142,IF(A19=$A$143,$D$143,IF(A19=$A$144,$D$144,IF(A19=$A$145,$D$145,IF(A19=$A$146,$D$146,IF(A19=$A$147,$D$147,IF(A19=$A$148,$D$148,IF(A19=$A$149,$D$149,M19))))))))</f>
        <v xml:space="preserve"> </v>
      </c>
      <c r="M19" s="10" t="str">
        <f>IF(A19=$A$150,$D$150,IF(A19=$A$151,$D$151,IF(A19=$A$152,$D$152,IF(A19=$A$153,$D$153,IF(A19=$A$154,$D$154,IF(A19=$A$155,$D$155,IF(A19=$A$156,$D$156,IF(A19=$A$157,$D$157,N19))))))))</f>
        <v xml:space="preserve"> </v>
      </c>
      <c r="N19" s="10" t="str">
        <f>IF(A19=$A$158,$D$158,IF(A19=$A$159,$D$159,IF(A19=$A$160,$D$160,IF(A19=$A$161,$D$161,IF(A19=$A$162,$D$162,IF(A19=$A$163,$D$163,IF(A19=$A$164,$D$164,IF(A19=$A$165,$D$165,O19))))))))</f>
        <v xml:space="preserve"> </v>
      </c>
      <c r="O19" s="10" t="str">
        <f>IF(A19=$A$166,$D$166,IF(A19=$A$167,$D$167,IF(A19=$A$168,$D$168,IF(A19=$A$169,$D$169,IF(A19=$A$170,$D$170,IF(A19=$A$171,$D$171,IF(A19=$A$172,$D$172,IF(A19=$A$173,$D$173,P19))))))))</f>
        <v xml:space="preserve"> </v>
      </c>
      <c r="P19" s="10" t="str">
        <f>IF(A19=$A$174,$D$174,IF(A19=$A$175,$D$175,IF(A19=$A$176,$D$176,IF(A19=$A$177,$D$177,IF(A19=$A$178,$D$178,IF(A19=$A$179,$D$179,IF(A19=$A$180,$D$180,IF(A19=$A$181,$D$181,Q19))))))))</f>
        <v xml:space="preserve"> </v>
      </c>
      <c r="Q19" s="11" t="str">
        <f>IF(A19=$A$182,$D$182,IF(A19=$A$183,$D$183,IF(A19=$A$184,$D$184,IF(A19=$A$185,$D$185,IF(A19=$A$186,$D$186,IF(A19=$A$187,$D$187,IF(A19=$A$188,$D$188,IF(A19=$A$189,$D$189,R19))))))))</f>
        <v xml:space="preserve"> </v>
      </c>
      <c r="R19" s="64" t="str">
        <f>IF(A19=$A$190,$D$190,IF(A19=$A$191,$D$191,IF(A19=$A$192,$D$192,IF(A19=$A$193,$D$193,IF(A19=$A$194,$D$194,IF(A19=$A$195,$CS$195,IF(A19=$A$196,$D$196,IF(A19=$A$197,$D$197,S19))))))))</f>
        <v xml:space="preserve"> </v>
      </c>
      <c r="S19" s="64" t="str">
        <f>IF(A19=$A$198,$D$198,IF(A19=$A$199,$D$199,IF(A19=$A$200,$D$200,IF(A19=$A$201,$D$201,IF(A19=$A$202,$D$202,IF(A19=$A$203,$D$203,IF(A19=$A$204,$D$204,IF(A19=$A$205,$D$205,T19))))))))</f>
        <v xml:space="preserve"> </v>
      </c>
      <c r="T19" s="64" t="str">
        <f>IF(A19=$A$206,$D$206,IF(A19=$A$207,$D$207,IF(A19=$A$208,$D$208,IF(A19=$A$209,$D$209,IF(A19=$A$210,$D$210,IF(A19=$A$211,$D$211,IF(A19=$A$212,$D$212,IF(A19=$A$213,$D$213,U19))))))))</f>
        <v xml:space="preserve"> </v>
      </c>
      <c r="U19" s="64" t="str">
        <f>IF(A19=$A$214,$D$214,IF(A19=$A$215,$D$215,IF(A19=$A$216,$D$216,IF(A19=$A$217,$D$217," "))))</f>
        <v xml:space="preserve"> </v>
      </c>
    </row>
    <row r="20" spans="1:21" x14ac:dyDescent="0.25">
      <c r="A20" s="344"/>
      <c r="B20" s="344"/>
      <c r="C20" s="344"/>
      <c r="D20" s="344"/>
      <c r="E20" s="2"/>
      <c r="F20" s="4" t="str">
        <f>IF(A20=$A$102,$E$102,IF(A20=$A$103,$E$103,IF(A20=$A$104,$E$104,IF(A20=$A$105,$E$105,IF(A20=$A$106,$E$106,IF(A20=$A$107,$E$107,IF(A20=$A$108,$E$108,IF(A20=$A$109,$E$109,H20))))))))</f>
        <v xml:space="preserve"> </v>
      </c>
      <c r="G20" s="4" t="str">
        <f>IF(ISERROR(IF(SEARCH("Home",A20)&gt;=1,IF(E20&gt;0,F20," "),)),IF(E20&gt;0,E20*F20," "),F20)</f>
        <v xml:space="preserve"> </v>
      </c>
      <c r="H20" s="10" t="str">
        <f>IF(A20=$A$110,$E$110,IF(A20=$A$111,$E$111,IF(A20=$A$112,$E$112,IF(A20=$A$113,$E$113,IF(A20=$A$114,$E$114,IF(A20=$A$115,$E$115,IF(A20=$A$116,$E$116,IF(A20=$A$117,$E$117,I20))))))))</f>
        <v xml:space="preserve"> </v>
      </c>
      <c r="I20" s="10" t="str">
        <f>IF(A20=$A$118,$E$118,IF(A20=$A$119,$E$119,IF(A20=$A$120,$E$120,IF(A20=$A$121,$E$121,IF(A20=$A$122,$E$122,IF(A20=$A$123,$E$123,IF(A20=$A$124,$E$124,IF(A20=$A$125,$E$125,J20))))))))</f>
        <v xml:space="preserve"> </v>
      </c>
      <c r="J20" s="10" t="str">
        <f>IF(A20=$A$126,$E$126,IF(A20=$A$127,$E$127,IF(A20=$A$128,$E$128,IF(A20=$A$129,$E$129,IF(A20=$A$130,$E$130,IF(A20=$A$131,$E$131,IF(A20=$A$132,$E$132,IF(A20=$A$133,$E$133,K20))))))))</f>
        <v xml:space="preserve"> </v>
      </c>
      <c r="K20" s="10" t="str">
        <f>IF(A20=$A$134,$E$134,IF(A20=$A$135,$E$135,IF(A20=$A$136,$E$136,IF(A20=$A$137,$E$137,IF(A20=$A$138,$E$138,IF(A20=$A$139,$E$139,IF(A20=$A$140,$E$140,IF(A20=$A$141,$E$141,L20))))))))</f>
        <v xml:space="preserve"> </v>
      </c>
      <c r="L20" s="10" t="str">
        <f>IF(A20=$A$142,$E$142,IF(A20=$A$143,$E$143,IF(A20=$A$144,$E$144,IF(A20=$A$145,$E$145,IF(A20=$A$146,$E$146,IF(A20=$A$147,$E$147,IF(A20=$A$148,$E$148,IF(A20=$A$149,$E$149,M20))))))))</f>
        <v xml:space="preserve"> </v>
      </c>
      <c r="M20" s="10" t="str">
        <f>IF(A20=$A$150,$E$150,IF(A20=$A$151,$E$151,IF(A20=$A$152,$E$152,IF(A20=$A$153,$E$153,IF(A20=$A$154,$E$154,IF(A20=$A$155,$E$155,IF(A20=$A$156,$E$156,IF(A20=$A$157,$E$157,N20))))))))</f>
        <v xml:space="preserve"> </v>
      </c>
      <c r="N20" s="10" t="str">
        <f>IF(A20=$A$158,$E$158,IF(A20=$A$159,$E$159,IF(A20=$A$160,$E$160,IF(A20=$A$161,$E$161,IF(A20=$A$162,$E$162,IF(A20=$A$163,$E$163,IF(A20=$A$164,$E$164,IF(A20=$A$165,$E$165,O20))))))))</f>
        <v xml:space="preserve"> </v>
      </c>
      <c r="O20" s="10" t="str">
        <f>IF(A20=$A$166,$E$166,IF(A20=$A$167,$E$167,IF(A20=$A$168,$E$168,IF(A20=$A$169,$E$169,IF(A20=$A$170,$E$170,IF(A20=$A$171,$E$171,IF(A20=$A$172,$E$172,IF(A20=$A$173,$E$173,P20))))))))</f>
        <v xml:space="preserve"> </v>
      </c>
      <c r="P20" s="10" t="str">
        <f>IF(A20=$A$174,$E$174,IF(A20=$A$175,$E$175,IF(A20=$A$176,$E$176,IF(A20=$A$177,$E$177,IF(A20=$A$178,$E$178,IF(A20=$A$179,$E$179,IF(A20=$A$180,$E$180,IF(A20=$A$181,$E$181,Q20))))))))</f>
        <v xml:space="preserve"> </v>
      </c>
      <c r="Q20" s="11" t="str">
        <f>IF(A20=$A$182,$E$182,IF(A20=$A$183,$E$183,IF(A20=$A$184,$E$184,IF(A20=$A$185,$E$185,IF(A20=$A$186,$E$186,IF(A20=$A$187,$E$187,IF(A20=$A$188,$E$188,IF(A20=$A$189,$E$189,R20))))))))</f>
        <v xml:space="preserve"> </v>
      </c>
      <c r="R20" s="64" t="str">
        <f>IF(A20=$A$190,$E$190,IF(A20=$A$191,$E$191,IF(A20=$A$192,$E$192,IF(A20=$A$193,$E$193,IF(A20=$A$194,$E$194,IF(A20=$A$195,$CS$195,IF(A20=$A$196,$E$196,IF(A20=$A$197,$E$197,S20))))))))</f>
        <v xml:space="preserve"> </v>
      </c>
      <c r="S20" s="64" t="str">
        <f>IF(A20=$A$198,$E$198,IF(A20=$A$199,$E$199,IF(A20=$A$200,$E$200,IF(A20=$A$201,$E$201,IF(A20=$A$202,$E$202,IF(A20=$A$203,$E$203,IF(A20=$A$204,$E$204,IF(A20=$A$205,$E$205,T20))))))))</f>
        <v xml:space="preserve"> </v>
      </c>
      <c r="T20" s="64" t="str">
        <f>IF(A20=$A$206,$E$206,IF(A20=$A$207,$E$207,IF(A20=$A$208,$E$208,IF(A20=$A$209,$E$209,IF(A20=$A$210,$E$210,IF(A20=$A$211,$E$211,IF(A20=$A$212,$E$212,IF(A20=$A$213,$E$213,U20))))))))</f>
        <v xml:space="preserve"> </v>
      </c>
      <c r="U20" s="64" t="str">
        <f>IF(A20=$A$214,$E$214,IF(A20=$A$215,$E$215,IF(A20=$A$216,$E$216,IF(A20=$A$217,$E$217," "))))</f>
        <v xml:space="preserve"> </v>
      </c>
    </row>
    <row r="21" spans="1:21" x14ac:dyDescent="0.25">
      <c r="A21" s="344"/>
      <c r="B21" s="344"/>
      <c r="C21" s="344"/>
      <c r="D21" s="344"/>
      <c r="E21" s="2"/>
      <c r="F21" s="4" t="str">
        <f>IF(A21=$A$102,$F$102,IF(A21=$A$103,$F$103,IF(A21=$A$104,$F$104,IF(A21=$A$105,$F$105,IF(A21=$A$106,$F$106,IF(A21=$A$107,$F$107,IF(A21=$A$108,$F$108,IF(A21=$A$109,$F$109,H21))))))))</f>
        <v xml:space="preserve"> </v>
      </c>
      <c r="G21" s="4" t="str">
        <f>IF(ISERROR(IF(SEARCH("Home",A21)&gt;=1,IF(E21&gt;0,F21," "),)),IF(E21&gt;0,E21*F21," "),F21)</f>
        <v xml:space="preserve"> </v>
      </c>
      <c r="H21" s="10" t="str">
        <f>IF(A21=$A$110,$F$110,IF(A21=$A$111,$F$111,IF(A21=$A$112,$F$112,IF(A21=$A$113,$F$113,IF(A21=$A$114,$F$114,IF(A21=$A$115,$F$115,IF(A21=$A$116,$F$116,IF(A21=$A$117,$F$117,I21))))))))</f>
        <v xml:space="preserve"> </v>
      </c>
      <c r="I21" s="10" t="str">
        <f>IF(A21=$A$118,$F$118,IF(A21=$A$119,$F$119,IF(A21=$A$120,$F$120,IF(A21=$A$121,$F$121,IF(A21=$A$122,$F$122,IF(A21=$A$123,$F$123,IF(A21=$A$124,$F$124,IF(A21=$A$125,$F$125,J21))))))))</f>
        <v xml:space="preserve"> </v>
      </c>
      <c r="J21" s="10" t="str">
        <f>IF(A21=$A$126,$F$126,IF(A21=$A$127,$F$127,IF(A21=$A$128,$F$128,IF(A21=$A$129,$F$129,IF(A21=$A$130,$F$130,IF(A21=$A$131,$F$131,IF(A21=$A$132,$F$132,IF(A21=$A$133,$F$133,K21))))))))</f>
        <v xml:space="preserve"> </v>
      </c>
      <c r="K21" s="10" t="str">
        <f>IF(A21=$A$134,$F$134,IF(A21=$A$135,$F$135,IF(A21=$A$136,$F$136,IF(A21=$A$137,$F$137,IF(A21=$A$138,$F$138,IF(A21=$A$139,$F$139,IF(A21=$A$140,$F$140,IF(A21=$A$141,$F$141,L21))))))))</f>
        <v xml:space="preserve"> </v>
      </c>
      <c r="L21" s="10" t="str">
        <f>IF(A21=$A$142,$F$142,IF(A21=$A$143,$F$143,IF(A21=$A$144,$F$144,IF(A21=$A$145,$F$145,IF(A21=$A$146,$F$146,IF(A21=$A$147,$F$147,IF(A21=$A$148,$F$148,IF(A21=$A$149,$F$149,M21))))))))</f>
        <v xml:space="preserve"> </v>
      </c>
      <c r="M21" s="10" t="str">
        <f>IF(A21=$A$150,$F$150,IF(A21=$A$151,$F$151,IF(A21=$A$152,$F$152,IF(A21=$A$153,$F$153,IF(A21=$A$154,$F$154,IF(A21=$A$155,$F$155,IF(A21=$A$156,$F$156,IF(A21=$A$157,$F$157,N21))))))))</f>
        <v xml:space="preserve"> </v>
      </c>
      <c r="N21" s="10" t="str">
        <f>IF(A21=$A$158,$F$158,IF(A21=$A$159,$F$159,IF(A21=$A$160,$F$160,IF(A21=$A$161,$F$161,IF(A21=$A$162,$F$162,IF(A21=$A$163,$F$163,IF(A21=$A$164,$F$164,IF(A21=$A$165,$F$165,O21))))))))</f>
        <v xml:space="preserve"> </v>
      </c>
      <c r="O21" s="10" t="str">
        <f>IF(A21=$A$166,$F$166,IF(A21=$A$167,$F$167,IF(A21=$A$168,$F$168,IF(A21=$A$169,$F$169,IF(A21=$A$170,$F$170,IF(A21=$A$171,$F$171,IF(A21=$A$172,$F$172,IF(A21=$A$173,$F$173,P21))))))))</f>
        <v xml:space="preserve"> </v>
      </c>
      <c r="P21" s="10" t="str">
        <f>IF(A21=$A$174,$F$174,IF(A21=$A$175,$F$175,IF(A21=$A$176,$F$176,IF(A21=$A$177,$F$177,IF(A21=$A$178,$F$178,IF(A21=$A$179,$F$179,IF(A21=$A$180,$F$180,IF(A21=$A$181,$F$181,Q21))))))))</f>
        <v xml:space="preserve"> </v>
      </c>
      <c r="Q21" s="11" t="str">
        <f>IF(A21=$A$182,$F$182,IF(A21=$A$183,$F$183,IF(A21=$A$184,$F$184,IF(A21=$A$185,$F$185,IF(A21=$A$186,$F$186,IF(A21=$A$187,$F$187,IF(A21=$A$188,$F$188,IF(A21=$A$189,$F$189,R21))))))))</f>
        <v xml:space="preserve"> </v>
      </c>
      <c r="R21" s="64" t="str">
        <f>IF(A21=$A$190,$F$190,IF(A21=$A$191,$F$191,IF(A21=$A$192,$F$192,IF(A21=$A$193,$F$193,IF(A21=$A$194,$F$194,IF(A21=$A$195,$CS$195,IF(A21=$A$196,$F$196,IF(A21=$A$197,$F$197,S21))))))))</f>
        <v xml:space="preserve"> </v>
      </c>
      <c r="S21" s="64" t="str">
        <f>IF(A21=$A$198,$F$198,IF(A21=$A$199,$F$199,IF(A21=$A$200,$F$200,IF(A21=$A$201,$F$201,IF(A21=$A$202,$F$202,IF(A21=$A$203,$F$203,IF(A21=$A$204,$F$204,IF(A21=$A$205,$F$205,T21))))))))</f>
        <v xml:space="preserve"> </v>
      </c>
      <c r="T21" s="64" t="str">
        <f>IF(A21=$A$206,$F$206,IF(A21=$A$207,$F$207,IF(A21=$A$208,$F$208,IF(A21=$A$209,$F$209,IF(A21=$A$210,$F$210,IF(A21=$A$211,$F$211,IF(A21=$A$212,$F$212,IF(A21=$A$213,$F$213,U21))))))))</f>
        <v xml:space="preserve"> </v>
      </c>
      <c r="U21" s="64" t="str">
        <f>IF(A21=$A$214,$F$214,IF(A21=$A$215,$F$215,IF(A21=$A$216,$F$216,IF(A21=$A$217,$F$217," "))))</f>
        <v xml:space="preserve"> </v>
      </c>
    </row>
    <row r="22" spans="1:21" ht="18" customHeight="1" thickBot="1" x14ac:dyDescent="0.3">
      <c r="A22" s="344"/>
      <c r="B22" s="344"/>
      <c r="C22" s="344"/>
      <c r="D22" s="344"/>
      <c r="E22" s="23"/>
      <c r="F22" s="4" t="str">
        <f>IF(A22=$A$102,$G$102,IF(A22=$A$103,$G$103,IF(A22=$A$104,$G$104,IF(A22=$A$105,$G$105,IF(A22=$A$106,$G$106,IF(A22=$A$107,$G$107,IF(A22=$A$108,$G$108,IF(A22=$A$109,$G$109,H22))))))))</f>
        <v xml:space="preserve"> </v>
      </c>
      <c r="G22" s="4" t="str">
        <f>IF(ISERROR(IF(SEARCH("Home",A22)&gt;=1,IF(E22&gt;0,F22," "),)),IF(E22&gt;0,E22*F22," "),F22)</f>
        <v xml:space="preserve"> </v>
      </c>
      <c r="H22" s="10" t="str">
        <f>IF(A22=$A$110,$G$110,IF(A22=$A$111,$G$111,IF(A22=$A$112,$G$112,IF(A22=$A$113,$G$113,IF(A22=$A$114,$G$114,IF(A22=$A$115,$G$115,IF(A22=$A$116,$G$116,IF(A22=$A$117,$G$117,I22))))))))</f>
        <v xml:space="preserve"> </v>
      </c>
      <c r="I22" s="10" t="str">
        <f>IF(A22=$A$118,$G$118,IF(A22=$A$119,$G$119,IF(A22=$A$120,$G$120,IF(A22=$A$121,$G$121,IF(A22=$A$122,$G$122,IF(A22=$A$123,$G$123,IF(A22=$A$124,$G$124,IF(A22=$A$125,$G$125,J22))))))))</f>
        <v xml:space="preserve"> </v>
      </c>
      <c r="J22" s="10" t="str">
        <f>IF(A22=$A$126,$G$126,IF(A22=$A$127,$G$127,IF(A22=$A$128,$G$128,IF(A22=$A$129,$G$129,IF(A22=$A$130,$G$130,IF(A22=$A$131,$G$131,IF(A22=$A$132,$G$132,IF(A22=$A$133,$G$133,K22))))))))</f>
        <v xml:space="preserve"> </v>
      </c>
      <c r="K22" s="10" t="str">
        <f>IF(A22=$A$134,$G$134,IF(A22=$A$135,$G$135,IF(A22=$A$136,$G$136,IF(A22=$A$137,$G$137,IF(A22=$A$138,$G$138,IF(A22=$A$139,$G$139,IF(A22=$A$140,$G$140,IF(A22=$A$141,$G$141,L22))))))))</f>
        <v xml:space="preserve"> </v>
      </c>
      <c r="L22" s="10" t="str">
        <f>IF(A22=$A$142,$G$142,IF(A22=$A$143,$G$143,IF(A22=$A$144,$G$144,IF(A22=$A$145,$G$145,IF(A22=$A$146,$G$146,IF(A22=$A$147,$G$147,IF(A22=$A$148,$G$148,IF(A22=$A$149,$G$149,M22))))))))</f>
        <v xml:space="preserve"> </v>
      </c>
      <c r="M22" s="10" t="str">
        <f>IF(A22=$A$150,$G$150,IF(A22=$A$151,$G$151,IF(A22=$A$152,$G$152,IF(A22=$A$153,$G$153,IF(A22=$A$154,$G$154,IF(A22=$A$155,$G$155,IF(A22=$A$156,$G$156,IF(A22=$A$157,$G$157,N22))))))))</f>
        <v xml:space="preserve"> </v>
      </c>
      <c r="N22" s="10" t="str">
        <f>IF(A22=$A$158,$G$158,IF(A22=$A$159,$G$159,IF(A22=$A$160,$G$160,IF(A22=$A$161,$G$161,IF(A22=$A$162,$G$162,IF(A22=$A$163,$G$163,IF(A22=$A$164,$G$164,IF(A22=$A$165,$G$165,O22))))))))</f>
        <v xml:space="preserve"> </v>
      </c>
      <c r="O22" s="10" t="str">
        <f>IF(A22=$A$166,$G$166,IF(A22=$A$167,$G$167,IF(A22=$A$168,$G$168,IF(A22=$A$169,$G$169,IF(A22=$A$170,$G$170,IF(A22=$A$171,$G$171,IF(A22=$A$172,$G$172,IF(A22=$A$173,$G$173,P22))))))))</f>
        <v xml:space="preserve"> </v>
      </c>
      <c r="P22" s="10" t="str">
        <f>IF(A22=$A$174,$G$174,IF(A22=$A$175,$G$175,IF(A22=$A$176,$G$176,IF(A22=$A$177,$G$177,IF(A22=$A$178,$G$178,IF(A22=$A$179,$G$179,IF(A22=$A$180,$G$180,IF(A22=$A$181,$G$181,Q22))))))))</f>
        <v xml:space="preserve"> </v>
      </c>
      <c r="Q22" s="11" t="str">
        <f>IF(A22=$A$182,$G$182,IF(A22=$A$183,$G$183,IF(A22=$A$184,$G$184,IF(A22=$A$185,$G$185,IF(A22=$A$186,$G$186,IF(A22=$A$187,$G$187,IF(A22=$A$188,$G$188,IF(A22=$A$189,$G$189,R22))))))))</f>
        <v xml:space="preserve"> </v>
      </c>
      <c r="R22" s="64" t="str">
        <f>IF(A22=$A$190,$G$190,IF(A22=$A$191,$G$191,IF(A22=$A$192,$G$192,IF(A22=$A$193,$G$193,IF(A22=$A$194,$G$194,IF(A22=$A$195,$CS$195,IF(A22=$A$196,$G$196,IF(A22=$A$197,$G$197,S22))))))))</f>
        <v xml:space="preserve"> </v>
      </c>
      <c r="S22" s="64" t="str">
        <f>IF(A22=$A$198,$G$198,IF(A22=$A$199,$G$199,IF(A22=$A$200,$G$200,IF(A22=$A$201,$G$201,IF(A22=$A$202,$G$202,IF(A22=$A$203,$G$203,IF(A22=$A$204,$G$204,IF(A22=$A$205,$G$205,T22))))))))</f>
        <v xml:space="preserve"> </v>
      </c>
      <c r="T22" s="64" t="str">
        <f>IF(A22=$A$206,$G$206,IF(A22=$A$207,$G$207,IF(A22=$A$208,$G$208,IF(A22=$A$209,$G$209,IF(A22=$A$210,$G$210,IF(A22=$A$211,$G$211,IF(A22=$A$212,$G$212,IF(A22=$A$213,$G$213,U22))))))))</f>
        <v xml:space="preserve"> </v>
      </c>
      <c r="U22" s="64" t="str">
        <f>IF(A22=$A$214,$G$214,IF(A22=$A$215,$G$215,IF(A22=$A$216,$G$216,IF(A22=$A$217,$G$217," "))))</f>
        <v xml:space="preserve"> </v>
      </c>
    </row>
    <row r="23" spans="1:21" ht="15.75" thickBot="1" x14ac:dyDescent="0.3">
      <c r="A23" s="339" t="s">
        <v>39</v>
      </c>
      <c r="B23" s="340"/>
      <c r="C23" s="341"/>
      <c r="D23" s="342" t="s">
        <v>7</v>
      </c>
      <c r="E23" s="343"/>
      <c r="F23" s="8" t="s">
        <v>10</v>
      </c>
      <c r="G23" s="5">
        <f>SUM(G18:G22)</f>
        <v>0</v>
      </c>
      <c r="I23" s="3"/>
      <c r="J23" s="3"/>
      <c r="K23" s="3"/>
    </row>
    <row r="24" spans="1:21" ht="44.25" customHeight="1" thickBot="1" x14ac:dyDescent="0.3">
      <c r="A24" s="330" t="s">
        <v>66</v>
      </c>
      <c r="B24" s="331"/>
      <c r="C24" s="331"/>
      <c r="D24" s="337"/>
      <c r="E24" s="338"/>
      <c r="F24" s="360"/>
      <c r="G24" s="4">
        <f>IF(D24=B126,-G23*0.5,)</f>
        <v>0</v>
      </c>
      <c r="I24" s="3"/>
      <c r="J24" s="3"/>
      <c r="K24" s="3"/>
    </row>
    <row r="25" spans="1:21" ht="44.25" customHeight="1" thickBot="1" x14ac:dyDescent="0.3">
      <c r="A25" s="332" t="s">
        <v>67</v>
      </c>
      <c r="B25" s="333"/>
      <c r="C25" s="334"/>
      <c r="D25" s="335"/>
      <c r="E25" s="336"/>
      <c r="F25" s="361"/>
      <c r="G25" s="4">
        <f>IF(D25=B126,-G23*0.25,)</f>
        <v>0</v>
      </c>
      <c r="I25" s="3"/>
      <c r="J25" s="3"/>
      <c r="K25" s="3"/>
    </row>
    <row r="26" spans="1:21" ht="36" customHeight="1" thickBot="1" x14ac:dyDescent="0.3">
      <c r="A26" s="330" t="s">
        <v>68</v>
      </c>
      <c r="B26" s="331"/>
      <c r="C26" s="331"/>
      <c r="D26" s="337"/>
      <c r="E26" s="338"/>
      <c r="F26" s="361"/>
      <c r="G26" s="4">
        <f>IF(D26=B126,-G23*0.5,)</f>
        <v>0</v>
      </c>
      <c r="I26" s="3"/>
      <c r="J26" s="3"/>
      <c r="K26" s="3"/>
    </row>
    <row r="27" spans="1:21" ht="36" customHeight="1" thickBot="1" x14ac:dyDescent="0.3">
      <c r="A27" s="330" t="s">
        <v>69</v>
      </c>
      <c r="B27" s="331"/>
      <c r="C27" s="331"/>
      <c r="D27" s="337"/>
      <c r="E27" s="338"/>
      <c r="F27" s="361"/>
      <c r="G27" s="4">
        <f>ROUND(-G23*D27%,2)</f>
        <v>0</v>
      </c>
    </row>
    <row r="28" spans="1:21" ht="27" customHeight="1" thickBot="1" x14ac:dyDescent="0.3">
      <c r="A28" s="330" t="s">
        <v>52</v>
      </c>
      <c r="B28" s="331"/>
      <c r="C28" s="331"/>
      <c r="D28" s="358">
        <v>15</v>
      </c>
      <c r="E28" s="359"/>
      <c r="F28" s="362"/>
      <c r="G28" s="6">
        <f>-SUM(G23:G27)*D28%</f>
        <v>0</v>
      </c>
      <c r="I28" s="12" t="s">
        <v>40</v>
      </c>
      <c r="J28" s="13"/>
      <c r="K28" s="14"/>
    </row>
    <row r="29" spans="1:21" x14ac:dyDescent="0.25">
      <c r="A29" s="20"/>
      <c r="B29" s="21"/>
      <c r="C29" s="21"/>
      <c r="D29" s="21"/>
      <c r="E29" s="21"/>
      <c r="F29" s="9" t="s">
        <v>4</v>
      </c>
      <c r="G29" s="6">
        <f>SUM(G23:G28)</f>
        <v>0</v>
      </c>
      <c r="I29" s="15" t="s">
        <v>42</v>
      </c>
      <c r="J29" s="354">
        <f>G23+G24+G25+G26+G27</f>
        <v>0</v>
      </c>
      <c r="K29" s="355"/>
    </row>
    <row r="30" spans="1:21" x14ac:dyDescent="0.25">
      <c r="A30" s="20"/>
      <c r="B30" s="20"/>
      <c r="C30" s="20"/>
      <c r="D30" s="20"/>
      <c r="E30" s="20"/>
      <c r="F30" s="9" t="s">
        <v>5</v>
      </c>
      <c r="G30" s="4">
        <f>G29*0.12</f>
        <v>0</v>
      </c>
      <c r="I30" s="15" t="s">
        <v>5</v>
      </c>
      <c r="J30" s="354">
        <f>J29*0.12</f>
        <v>0</v>
      </c>
      <c r="K30" s="355"/>
    </row>
    <row r="31" spans="1:21" ht="15.75" thickBot="1" x14ac:dyDescent="0.3">
      <c r="A31" s="329"/>
      <c r="B31" s="329"/>
      <c r="C31" s="20"/>
      <c r="D31" s="20"/>
      <c r="E31" s="20"/>
      <c r="F31" s="22" t="s">
        <v>6</v>
      </c>
      <c r="G31" s="6">
        <f>SUM(G29:G30)</f>
        <v>0</v>
      </c>
      <c r="I31" s="16" t="s">
        <v>41</v>
      </c>
      <c r="J31" s="356">
        <f>J29+J30</f>
        <v>0</v>
      </c>
      <c r="K31" s="357"/>
    </row>
    <row r="32" spans="1:21" ht="15.75" thickBot="1" x14ac:dyDescent="0.3">
      <c r="A32" s="37"/>
      <c r="B32" s="38"/>
      <c r="C32" s="33"/>
      <c r="D32" s="33"/>
      <c r="E32" s="33"/>
      <c r="F32" s="39"/>
      <c r="G32" s="40"/>
      <c r="H32" s="34"/>
      <c r="I32" s="35"/>
      <c r="J32" s="36"/>
      <c r="K32" s="36"/>
    </row>
    <row r="33" spans="1:11" x14ac:dyDescent="0.25">
      <c r="A33" s="303" t="s">
        <v>239</v>
      </c>
      <c r="B33" s="304"/>
      <c r="C33" s="305"/>
      <c r="D33" s="306"/>
      <c r="E33" s="306"/>
      <c r="F33" s="306"/>
      <c r="G33" s="307"/>
      <c r="H33" s="34"/>
      <c r="I33" s="35"/>
      <c r="J33" s="36"/>
      <c r="K33" s="36"/>
    </row>
    <row r="34" spans="1:11" x14ac:dyDescent="0.25">
      <c r="A34" s="41" t="s">
        <v>240</v>
      </c>
      <c r="B34" s="308"/>
      <c r="C34" s="308"/>
      <c r="D34" s="308"/>
      <c r="E34" s="308"/>
      <c r="F34" s="308"/>
      <c r="G34" s="309"/>
      <c r="H34" s="34"/>
      <c r="I34" s="35"/>
      <c r="J34" s="36"/>
      <c r="K34" s="36"/>
    </row>
    <row r="35" spans="1:11" x14ac:dyDescent="0.25">
      <c r="A35" s="41" t="s">
        <v>241</v>
      </c>
      <c r="B35" s="308"/>
      <c r="C35" s="308"/>
      <c r="D35" s="308"/>
      <c r="E35" s="308"/>
      <c r="F35" s="308"/>
      <c r="G35" s="309"/>
      <c r="H35" s="34"/>
      <c r="I35" s="35"/>
      <c r="J35" s="36"/>
      <c r="K35" s="36"/>
    </row>
    <row r="36" spans="1:11" x14ac:dyDescent="0.25">
      <c r="A36" s="41" t="s">
        <v>230</v>
      </c>
      <c r="B36" s="308"/>
      <c r="C36" s="308"/>
      <c r="D36" s="308"/>
      <c r="E36" s="308"/>
      <c r="F36" s="308"/>
      <c r="G36" s="309"/>
      <c r="H36" s="34"/>
      <c r="I36" s="35"/>
      <c r="J36" s="36"/>
      <c r="K36" s="36"/>
    </row>
    <row r="37" spans="1:11" x14ac:dyDescent="0.25">
      <c r="A37" s="41" t="s">
        <v>242</v>
      </c>
      <c r="B37" s="308"/>
      <c r="C37" s="308"/>
      <c r="D37" s="308"/>
      <c r="E37" s="29" t="s">
        <v>243</v>
      </c>
      <c r="F37" s="308"/>
      <c r="G37" s="309"/>
      <c r="H37" s="34"/>
      <c r="I37" s="35"/>
      <c r="J37" s="36"/>
      <c r="K37" s="36"/>
    </row>
    <row r="38" spans="1:11" x14ac:dyDescent="0.25">
      <c r="A38" s="316" t="s">
        <v>244</v>
      </c>
      <c r="B38" s="317"/>
      <c r="C38" s="317"/>
      <c r="D38" s="308"/>
      <c r="E38" s="308"/>
      <c r="F38" s="308"/>
      <c r="G38" s="309"/>
      <c r="H38" s="34"/>
      <c r="I38" s="35"/>
      <c r="J38" s="36"/>
      <c r="K38" s="36"/>
    </row>
    <row r="39" spans="1:11" x14ac:dyDescent="0.25">
      <c r="A39" s="316" t="s">
        <v>245</v>
      </c>
      <c r="B39" s="317"/>
      <c r="C39" s="317"/>
      <c r="D39" s="308"/>
      <c r="E39" s="308"/>
      <c r="F39" s="308"/>
      <c r="G39" s="309"/>
      <c r="H39" s="34"/>
      <c r="I39" s="35"/>
      <c r="J39" s="36"/>
      <c r="K39" s="36"/>
    </row>
    <row r="40" spans="1:11" x14ac:dyDescent="0.25">
      <c r="A40" s="318" t="s">
        <v>246</v>
      </c>
      <c r="B40" s="319"/>
      <c r="C40" s="42"/>
      <c r="D40" s="25" t="s">
        <v>247</v>
      </c>
      <c r="E40" s="320"/>
      <c r="F40" s="321"/>
      <c r="G40" s="322"/>
      <c r="H40" s="34"/>
      <c r="I40" s="35"/>
      <c r="J40" s="36"/>
      <c r="K40" s="36"/>
    </row>
    <row r="41" spans="1:11" x14ac:dyDescent="0.25">
      <c r="A41" s="318" t="s">
        <v>248</v>
      </c>
      <c r="B41" s="323"/>
      <c r="C41" s="43"/>
      <c r="D41" s="25" t="s">
        <v>249</v>
      </c>
      <c r="E41" s="321"/>
      <c r="F41" s="321"/>
      <c r="G41" s="322"/>
      <c r="H41" s="34"/>
      <c r="I41" s="35"/>
      <c r="J41" s="36"/>
      <c r="K41" s="36"/>
    </row>
    <row r="42" spans="1:11" x14ac:dyDescent="0.25">
      <c r="A42" s="301" t="s">
        <v>250</v>
      </c>
      <c r="B42" s="302"/>
      <c r="C42" s="44"/>
      <c r="D42" s="44"/>
      <c r="E42" s="44"/>
      <c r="F42" s="44"/>
      <c r="G42" s="45"/>
      <c r="H42" s="34"/>
      <c r="I42" s="35"/>
      <c r="J42" s="36"/>
      <c r="K42" s="36"/>
    </row>
    <row r="43" spans="1:11" x14ac:dyDescent="0.25">
      <c r="A43" s="46"/>
      <c r="B43" s="47"/>
      <c r="C43" s="47"/>
      <c r="D43" s="47"/>
      <c r="E43" s="47"/>
      <c r="F43" s="47"/>
      <c r="G43" s="48"/>
      <c r="H43" s="34"/>
      <c r="I43" s="35"/>
      <c r="J43" s="36"/>
      <c r="K43" s="36"/>
    </row>
    <row r="44" spans="1:11" x14ac:dyDescent="0.25">
      <c r="A44" s="46"/>
      <c r="B44" s="47"/>
      <c r="C44" s="47"/>
      <c r="D44" s="47"/>
      <c r="E44" s="47"/>
      <c r="F44" s="47"/>
      <c r="G44" s="48"/>
      <c r="H44" s="34"/>
      <c r="I44" s="35"/>
      <c r="J44" s="36"/>
      <c r="K44" s="36"/>
    </row>
    <row r="45" spans="1:11" ht="15.75" thickBot="1" x14ac:dyDescent="0.3">
      <c r="A45" s="49"/>
      <c r="B45" s="50"/>
      <c r="C45" s="50"/>
      <c r="D45" s="50"/>
      <c r="E45" s="50"/>
      <c r="F45" s="50"/>
      <c r="G45" s="51"/>
      <c r="H45" s="34"/>
      <c r="I45" s="35"/>
      <c r="J45" s="36"/>
      <c r="K45" s="36"/>
    </row>
    <row r="46" spans="1:11" ht="15.75" thickBot="1" x14ac:dyDescent="0.3">
      <c r="A46" s="52"/>
      <c r="B46" s="53"/>
      <c r="C46" s="54"/>
      <c r="D46" s="54"/>
      <c r="E46" s="54"/>
      <c r="F46" s="55"/>
      <c r="G46" s="56"/>
      <c r="H46" s="34"/>
      <c r="I46" s="35"/>
      <c r="J46" s="36"/>
      <c r="K46" s="36"/>
    </row>
    <row r="47" spans="1:11" x14ac:dyDescent="0.25">
      <c r="A47" s="303" t="s">
        <v>239</v>
      </c>
      <c r="B47" s="304"/>
      <c r="C47" s="324"/>
      <c r="D47" s="324"/>
      <c r="E47" s="324"/>
      <c r="F47" s="324"/>
      <c r="G47" s="325"/>
      <c r="H47" s="34"/>
      <c r="I47" s="35"/>
      <c r="J47" s="36"/>
      <c r="K47" s="36"/>
    </row>
    <row r="48" spans="1:11" x14ac:dyDescent="0.25">
      <c r="A48" s="41" t="s">
        <v>240</v>
      </c>
      <c r="B48" s="308"/>
      <c r="C48" s="308"/>
      <c r="D48" s="308"/>
      <c r="E48" s="308"/>
      <c r="F48" s="308"/>
      <c r="G48" s="309"/>
      <c r="H48" s="34"/>
      <c r="I48" s="35"/>
      <c r="J48" s="36"/>
      <c r="K48" s="36"/>
    </row>
    <row r="49" spans="1:11" x14ac:dyDescent="0.25">
      <c r="A49" s="41" t="s">
        <v>241</v>
      </c>
      <c r="B49" s="308"/>
      <c r="C49" s="308"/>
      <c r="D49" s="308"/>
      <c r="E49" s="308"/>
      <c r="F49" s="308"/>
      <c r="G49" s="309"/>
      <c r="H49" s="34"/>
      <c r="I49" s="35"/>
      <c r="J49" s="36"/>
      <c r="K49" s="36"/>
    </row>
    <row r="50" spans="1:11" x14ac:dyDescent="0.25">
      <c r="A50" s="41" t="s">
        <v>230</v>
      </c>
      <c r="B50" s="308"/>
      <c r="C50" s="308"/>
      <c r="D50" s="308"/>
      <c r="E50" s="308"/>
      <c r="F50" s="308"/>
      <c r="G50" s="309"/>
      <c r="H50" s="34"/>
      <c r="I50" s="35"/>
      <c r="J50" s="36"/>
      <c r="K50" s="36"/>
    </row>
    <row r="51" spans="1:11" x14ac:dyDescent="0.25">
      <c r="A51" s="41" t="s">
        <v>242</v>
      </c>
      <c r="B51" s="308"/>
      <c r="C51" s="308"/>
      <c r="D51" s="308"/>
      <c r="E51" s="29" t="s">
        <v>243</v>
      </c>
      <c r="F51" s="308"/>
      <c r="G51" s="309"/>
      <c r="H51" s="34"/>
      <c r="I51" s="35"/>
      <c r="J51" s="36"/>
      <c r="K51" s="36"/>
    </row>
    <row r="52" spans="1:11" x14ac:dyDescent="0.25">
      <c r="A52" s="316" t="s">
        <v>244</v>
      </c>
      <c r="B52" s="317"/>
      <c r="C52" s="317"/>
      <c r="D52" s="308"/>
      <c r="E52" s="308"/>
      <c r="F52" s="308"/>
      <c r="G52" s="309"/>
      <c r="H52" s="34"/>
      <c r="I52" s="35"/>
      <c r="J52" s="36"/>
      <c r="K52" s="36"/>
    </row>
    <row r="53" spans="1:11" x14ac:dyDescent="0.25">
      <c r="A53" s="316" t="s">
        <v>245</v>
      </c>
      <c r="B53" s="317"/>
      <c r="C53" s="317"/>
      <c r="D53" s="308"/>
      <c r="E53" s="308"/>
      <c r="F53" s="308"/>
      <c r="G53" s="309"/>
      <c r="H53" s="34"/>
      <c r="I53" s="35"/>
      <c r="J53" s="36"/>
      <c r="K53" s="36"/>
    </row>
    <row r="54" spans="1:11" x14ac:dyDescent="0.25">
      <c r="A54" s="318" t="s">
        <v>246</v>
      </c>
      <c r="B54" s="319"/>
      <c r="C54" s="42"/>
      <c r="D54" s="25" t="s">
        <v>247</v>
      </c>
      <c r="E54" s="320"/>
      <c r="F54" s="321"/>
      <c r="G54" s="322"/>
      <c r="H54" s="34"/>
      <c r="I54" s="35"/>
      <c r="J54" s="36"/>
      <c r="K54" s="36"/>
    </row>
    <row r="55" spans="1:11" x14ac:dyDescent="0.25">
      <c r="A55" s="318" t="s">
        <v>248</v>
      </c>
      <c r="B55" s="323"/>
      <c r="C55" s="43"/>
      <c r="D55" s="25" t="s">
        <v>249</v>
      </c>
      <c r="E55" s="321"/>
      <c r="F55" s="321"/>
      <c r="G55" s="322"/>
      <c r="H55" s="34"/>
      <c r="I55" s="35"/>
      <c r="J55" s="36"/>
      <c r="K55" s="36"/>
    </row>
    <row r="56" spans="1:11" x14ac:dyDescent="0.25">
      <c r="A56" s="301" t="s">
        <v>250</v>
      </c>
      <c r="B56" s="302"/>
      <c r="C56" s="44"/>
      <c r="D56" s="44"/>
      <c r="E56" s="44"/>
      <c r="F56" s="44"/>
      <c r="G56" s="45"/>
      <c r="H56" s="34"/>
      <c r="I56" s="35"/>
      <c r="J56" s="36"/>
      <c r="K56" s="36"/>
    </row>
    <row r="57" spans="1:11" x14ac:dyDescent="0.25">
      <c r="A57" s="46"/>
      <c r="B57" s="47"/>
      <c r="C57" s="47"/>
      <c r="D57" s="47"/>
      <c r="E57" s="47"/>
      <c r="F57" s="47"/>
      <c r="G57" s="48"/>
      <c r="H57" s="34"/>
      <c r="I57" s="35"/>
      <c r="J57" s="36"/>
      <c r="K57" s="36"/>
    </row>
    <row r="58" spans="1:11" x14ac:dyDescent="0.25">
      <c r="A58" s="46"/>
      <c r="B58" s="47"/>
      <c r="C58" s="47"/>
      <c r="D58" s="47"/>
      <c r="E58" s="47"/>
      <c r="F58" s="47"/>
      <c r="G58" s="48"/>
      <c r="H58" s="34"/>
      <c r="I58" s="35"/>
      <c r="J58" s="36"/>
      <c r="K58" s="36"/>
    </row>
    <row r="59" spans="1:11" ht="15.75" thickBot="1" x14ac:dyDescent="0.3">
      <c r="A59" s="49"/>
      <c r="B59" s="50"/>
      <c r="C59" s="50"/>
      <c r="D59" s="50"/>
      <c r="E59" s="50"/>
      <c r="F59" s="50"/>
      <c r="G59" s="51"/>
      <c r="H59" s="34"/>
      <c r="I59" s="35"/>
      <c r="J59" s="36"/>
      <c r="K59" s="36"/>
    </row>
    <row r="60" spans="1:11" ht="15.75" thickBot="1" x14ac:dyDescent="0.3">
      <c r="A60" s="52"/>
      <c r="B60" s="53"/>
      <c r="C60" s="54"/>
      <c r="D60" s="54"/>
      <c r="E60" s="54"/>
      <c r="F60" s="55"/>
      <c r="G60" s="56"/>
      <c r="H60" s="34"/>
      <c r="I60" s="35"/>
      <c r="J60" s="36"/>
      <c r="K60" s="36"/>
    </row>
    <row r="61" spans="1:11" x14ac:dyDescent="0.25">
      <c r="A61" s="303" t="s">
        <v>239</v>
      </c>
      <c r="B61" s="304"/>
      <c r="C61" s="324"/>
      <c r="D61" s="324"/>
      <c r="E61" s="324"/>
      <c r="F61" s="324"/>
      <c r="G61" s="325"/>
      <c r="H61" s="34"/>
      <c r="I61" s="35"/>
      <c r="J61" s="36"/>
      <c r="K61" s="36"/>
    </row>
    <row r="62" spans="1:11" x14ac:dyDescent="0.25">
      <c r="A62" s="41" t="s">
        <v>240</v>
      </c>
      <c r="B62" s="308"/>
      <c r="C62" s="308"/>
      <c r="D62" s="308"/>
      <c r="E62" s="308"/>
      <c r="F62" s="308"/>
      <c r="G62" s="309"/>
      <c r="H62" s="34"/>
      <c r="I62" s="35"/>
      <c r="J62" s="36"/>
      <c r="K62" s="36"/>
    </row>
    <row r="63" spans="1:11" x14ac:dyDescent="0.25">
      <c r="A63" s="41" t="s">
        <v>241</v>
      </c>
      <c r="B63" s="308"/>
      <c r="C63" s="308"/>
      <c r="D63" s="308"/>
      <c r="E63" s="308"/>
      <c r="F63" s="308"/>
      <c r="G63" s="309"/>
      <c r="H63" s="34"/>
      <c r="I63" s="35"/>
      <c r="J63" s="36"/>
      <c r="K63" s="36"/>
    </row>
    <row r="64" spans="1:11" x14ac:dyDescent="0.25">
      <c r="A64" s="41" t="s">
        <v>230</v>
      </c>
      <c r="B64" s="308"/>
      <c r="C64" s="308"/>
      <c r="D64" s="308"/>
      <c r="E64" s="308"/>
      <c r="F64" s="308"/>
      <c r="G64" s="309"/>
      <c r="H64" s="34"/>
      <c r="I64" s="35"/>
      <c r="J64" s="36"/>
      <c r="K64" s="36"/>
    </row>
    <row r="65" spans="1:11" x14ac:dyDescent="0.25">
      <c r="A65" s="41" t="s">
        <v>242</v>
      </c>
      <c r="B65" s="308"/>
      <c r="C65" s="308"/>
      <c r="D65" s="308"/>
      <c r="E65" s="29" t="s">
        <v>243</v>
      </c>
      <c r="F65" s="308"/>
      <c r="G65" s="309"/>
      <c r="H65" s="34"/>
      <c r="I65" s="35"/>
      <c r="J65" s="36"/>
      <c r="K65" s="36"/>
    </row>
    <row r="66" spans="1:11" x14ac:dyDescent="0.25">
      <c r="A66" s="316" t="s">
        <v>244</v>
      </c>
      <c r="B66" s="317"/>
      <c r="C66" s="317"/>
      <c r="D66" s="308"/>
      <c r="E66" s="308"/>
      <c r="F66" s="308"/>
      <c r="G66" s="309"/>
      <c r="H66" s="34"/>
      <c r="I66" s="35"/>
      <c r="J66" s="36"/>
      <c r="K66" s="36"/>
    </row>
    <row r="67" spans="1:11" x14ac:dyDescent="0.25">
      <c r="A67" s="316" t="s">
        <v>245</v>
      </c>
      <c r="B67" s="317"/>
      <c r="C67" s="317"/>
      <c r="D67" s="326"/>
      <c r="E67" s="308"/>
      <c r="F67" s="308"/>
      <c r="G67" s="309"/>
      <c r="H67" s="34"/>
      <c r="I67" s="35"/>
      <c r="J67" s="36"/>
      <c r="K67" s="36"/>
    </row>
    <row r="68" spans="1:11" x14ac:dyDescent="0.25">
      <c r="A68" s="318" t="s">
        <v>246</v>
      </c>
      <c r="B68" s="319"/>
      <c r="C68" s="42"/>
      <c r="D68" s="25" t="s">
        <v>247</v>
      </c>
      <c r="E68" s="320"/>
      <c r="F68" s="321"/>
      <c r="G68" s="322"/>
      <c r="H68" s="34"/>
      <c r="I68" s="35"/>
      <c r="J68" s="36"/>
      <c r="K68" s="36"/>
    </row>
    <row r="69" spans="1:11" x14ac:dyDescent="0.25">
      <c r="A69" s="318" t="s">
        <v>248</v>
      </c>
      <c r="B69" s="323"/>
      <c r="C69" s="43"/>
      <c r="D69" s="25" t="s">
        <v>249</v>
      </c>
      <c r="E69" s="321"/>
      <c r="F69" s="321"/>
      <c r="G69" s="322"/>
      <c r="H69" s="34"/>
      <c r="I69" s="35"/>
      <c r="J69" s="36"/>
      <c r="K69" s="36"/>
    </row>
    <row r="70" spans="1:11" x14ac:dyDescent="0.25">
      <c r="A70" s="301" t="s">
        <v>250</v>
      </c>
      <c r="B70" s="302"/>
      <c r="C70" s="44"/>
      <c r="D70" s="44"/>
      <c r="E70" s="44"/>
      <c r="F70" s="44"/>
      <c r="G70" s="45"/>
      <c r="H70" s="34"/>
      <c r="I70" s="35"/>
      <c r="J70" s="36"/>
      <c r="K70" s="36"/>
    </row>
    <row r="71" spans="1:11" x14ac:dyDescent="0.25">
      <c r="A71" s="46"/>
      <c r="B71" s="47"/>
      <c r="C71" s="47"/>
      <c r="D71" s="47"/>
      <c r="E71" s="47"/>
      <c r="F71" s="47"/>
      <c r="G71" s="48"/>
      <c r="H71" s="34"/>
      <c r="I71" s="35"/>
      <c r="J71" s="36"/>
      <c r="K71" s="36"/>
    </row>
    <row r="72" spans="1:11" x14ac:dyDescent="0.25">
      <c r="A72" s="46"/>
      <c r="B72" s="47"/>
      <c r="C72" s="47"/>
      <c r="D72" s="47"/>
      <c r="E72" s="47"/>
      <c r="F72" s="47"/>
      <c r="G72" s="48"/>
      <c r="H72" s="34"/>
      <c r="I72" s="35"/>
      <c r="J72" s="36"/>
      <c r="K72" s="36"/>
    </row>
    <row r="73" spans="1:11" ht="15.75" thickBot="1" x14ac:dyDescent="0.3">
      <c r="A73" s="49"/>
      <c r="B73" s="50"/>
      <c r="C73" s="50"/>
      <c r="D73" s="50"/>
      <c r="E73" s="50"/>
      <c r="F73" s="50"/>
      <c r="G73" s="51"/>
      <c r="H73" s="34"/>
      <c r="I73" s="35"/>
      <c r="J73" s="36"/>
      <c r="K73" s="36"/>
    </row>
    <row r="74" spans="1:11" ht="15.75" thickBot="1" x14ac:dyDescent="0.3">
      <c r="A74" s="57"/>
      <c r="B74" s="47"/>
      <c r="C74" s="47"/>
      <c r="D74" s="47"/>
      <c r="E74" s="47"/>
      <c r="F74" s="47"/>
      <c r="G74" s="58"/>
      <c r="H74" s="34"/>
      <c r="I74" s="35"/>
      <c r="J74" s="36"/>
      <c r="K74" s="36"/>
    </row>
    <row r="75" spans="1:11" x14ac:dyDescent="0.25">
      <c r="A75" s="303" t="s">
        <v>239</v>
      </c>
      <c r="B75" s="304"/>
      <c r="C75" s="324"/>
      <c r="D75" s="324"/>
      <c r="E75" s="324"/>
      <c r="F75" s="324"/>
      <c r="G75" s="325"/>
      <c r="H75" s="34"/>
      <c r="I75" s="35"/>
      <c r="J75" s="36"/>
      <c r="K75" s="36"/>
    </row>
    <row r="76" spans="1:11" x14ac:dyDescent="0.25">
      <c r="A76" s="41" t="s">
        <v>240</v>
      </c>
      <c r="B76" s="308"/>
      <c r="C76" s="308"/>
      <c r="D76" s="308"/>
      <c r="E76" s="308"/>
      <c r="F76" s="308"/>
      <c r="G76" s="309"/>
      <c r="H76" s="34"/>
      <c r="I76" s="35"/>
      <c r="J76" s="36"/>
      <c r="K76" s="36"/>
    </row>
    <row r="77" spans="1:11" x14ac:dyDescent="0.25">
      <c r="A77" s="41" t="s">
        <v>241</v>
      </c>
      <c r="B77" s="308"/>
      <c r="C77" s="308"/>
      <c r="D77" s="308"/>
      <c r="E77" s="308"/>
      <c r="F77" s="308"/>
      <c r="G77" s="309"/>
      <c r="H77" s="34"/>
      <c r="I77" s="35"/>
      <c r="J77" s="36"/>
      <c r="K77" s="36"/>
    </row>
    <row r="78" spans="1:11" x14ac:dyDescent="0.25">
      <c r="A78" s="41" t="s">
        <v>230</v>
      </c>
      <c r="B78" s="308"/>
      <c r="C78" s="308"/>
      <c r="D78" s="308"/>
      <c r="E78" s="308"/>
      <c r="F78" s="308"/>
      <c r="G78" s="309"/>
      <c r="H78" s="34"/>
      <c r="I78" s="35"/>
      <c r="J78" s="36"/>
      <c r="K78" s="36"/>
    </row>
    <row r="79" spans="1:11" x14ac:dyDescent="0.25">
      <c r="A79" s="41" t="s">
        <v>242</v>
      </c>
      <c r="B79" s="308"/>
      <c r="C79" s="308"/>
      <c r="D79" s="308"/>
      <c r="E79" s="29" t="s">
        <v>243</v>
      </c>
      <c r="F79" s="308"/>
      <c r="G79" s="309"/>
      <c r="H79" s="34"/>
      <c r="I79" s="35"/>
      <c r="J79" s="36"/>
      <c r="K79" s="36"/>
    </row>
    <row r="80" spans="1:11" x14ac:dyDescent="0.25">
      <c r="A80" s="316" t="s">
        <v>244</v>
      </c>
      <c r="B80" s="317"/>
      <c r="C80" s="317"/>
      <c r="D80" s="308"/>
      <c r="E80" s="308"/>
      <c r="F80" s="308"/>
      <c r="G80" s="309"/>
      <c r="H80" s="34"/>
      <c r="I80" s="35"/>
      <c r="J80" s="36"/>
      <c r="K80" s="36"/>
    </row>
    <row r="81" spans="1:11" x14ac:dyDescent="0.25">
      <c r="A81" s="316" t="s">
        <v>245</v>
      </c>
      <c r="B81" s="317"/>
      <c r="C81" s="317"/>
      <c r="D81" s="308"/>
      <c r="E81" s="308"/>
      <c r="F81" s="308"/>
      <c r="G81" s="309"/>
      <c r="H81" s="34"/>
      <c r="I81" s="35"/>
      <c r="J81" s="36"/>
      <c r="K81" s="36"/>
    </row>
    <row r="82" spans="1:11" x14ac:dyDescent="0.25">
      <c r="A82" s="318" t="s">
        <v>246</v>
      </c>
      <c r="B82" s="319"/>
      <c r="C82" s="42"/>
      <c r="D82" s="25" t="s">
        <v>247</v>
      </c>
      <c r="E82" s="320"/>
      <c r="F82" s="321"/>
      <c r="G82" s="322"/>
      <c r="H82" s="34"/>
      <c r="I82" s="35"/>
      <c r="J82" s="36"/>
      <c r="K82" s="36"/>
    </row>
    <row r="83" spans="1:11" x14ac:dyDescent="0.25">
      <c r="A83" s="318" t="s">
        <v>248</v>
      </c>
      <c r="B83" s="323"/>
      <c r="C83" s="43"/>
      <c r="D83" s="25" t="s">
        <v>249</v>
      </c>
      <c r="E83" s="321"/>
      <c r="F83" s="321"/>
      <c r="G83" s="322"/>
      <c r="H83" s="34"/>
      <c r="I83" s="35"/>
      <c r="J83" s="36"/>
      <c r="K83" s="36"/>
    </row>
    <row r="84" spans="1:11" x14ac:dyDescent="0.25">
      <c r="A84" s="301" t="s">
        <v>250</v>
      </c>
      <c r="B84" s="302"/>
      <c r="C84" s="44"/>
      <c r="D84" s="44"/>
      <c r="E84" s="44"/>
      <c r="F84" s="44"/>
      <c r="G84" s="45"/>
      <c r="H84" s="34"/>
      <c r="I84" s="35"/>
      <c r="J84" s="36"/>
      <c r="K84" s="36"/>
    </row>
    <row r="85" spans="1:11" x14ac:dyDescent="0.25">
      <c r="A85" s="46"/>
      <c r="B85" s="47"/>
      <c r="C85" s="47"/>
      <c r="D85" s="47"/>
      <c r="E85" s="47"/>
      <c r="F85" s="47"/>
      <c r="G85" s="48"/>
      <c r="H85" s="34"/>
      <c r="I85" s="35"/>
      <c r="J85" s="36"/>
      <c r="K85" s="36"/>
    </row>
    <row r="86" spans="1:11" x14ac:dyDescent="0.25">
      <c r="A86" s="46"/>
      <c r="B86" s="47"/>
      <c r="C86" s="47"/>
      <c r="D86" s="47"/>
      <c r="E86" s="47"/>
      <c r="F86" s="47"/>
      <c r="G86" s="48"/>
      <c r="H86" s="34"/>
      <c r="I86" s="35"/>
      <c r="J86" s="36"/>
      <c r="K86" s="36"/>
    </row>
    <row r="87" spans="1:11" ht="15.75" thickBot="1" x14ac:dyDescent="0.3">
      <c r="A87" s="49"/>
      <c r="B87" s="50"/>
      <c r="C87" s="50"/>
      <c r="D87" s="50"/>
      <c r="E87" s="50"/>
      <c r="F87" s="50"/>
      <c r="G87" s="51"/>
      <c r="H87" s="34"/>
      <c r="I87" s="35"/>
      <c r="J87" s="36"/>
      <c r="K87" s="36"/>
    </row>
    <row r="88" spans="1:11" ht="15.75" thickBot="1" x14ac:dyDescent="0.3">
      <c r="A88" s="57"/>
      <c r="B88" s="47"/>
      <c r="C88" s="47"/>
      <c r="D88" s="47"/>
      <c r="E88" s="47"/>
      <c r="F88" s="47"/>
      <c r="G88" s="58"/>
      <c r="H88" s="34"/>
      <c r="I88" s="35"/>
      <c r="J88" s="36"/>
      <c r="K88" s="36"/>
    </row>
    <row r="89" spans="1:11" x14ac:dyDescent="0.25">
      <c r="A89" s="303" t="s">
        <v>239</v>
      </c>
      <c r="B89" s="304"/>
      <c r="C89" s="324"/>
      <c r="D89" s="324"/>
      <c r="E89" s="324"/>
      <c r="F89" s="324"/>
      <c r="G89" s="325"/>
      <c r="H89" s="34"/>
      <c r="I89" s="35"/>
      <c r="J89" s="36"/>
      <c r="K89" s="36"/>
    </row>
    <row r="90" spans="1:11" x14ac:dyDescent="0.25">
      <c r="A90" s="41" t="s">
        <v>240</v>
      </c>
      <c r="B90" s="308"/>
      <c r="C90" s="308"/>
      <c r="D90" s="308"/>
      <c r="E90" s="308"/>
      <c r="F90" s="308"/>
      <c r="G90" s="309"/>
      <c r="H90" s="34"/>
      <c r="I90" s="35"/>
      <c r="J90" s="36"/>
      <c r="K90" s="36"/>
    </row>
    <row r="91" spans="1:11" x14ac:dyDescent="0.25">
      <c r="A91" s="41" t="s">
        <v>241</v>
      </c>
      <c r="B91" s="308"/>
      <c r="C91" s="308"/>
      <c r="D91" s="308"/>
      <c r="E91" s="308"/>
      <c r="F91" s="308"/>
      <c r="G91" s="309"/>
      <c r="H91" s="34"/>
      <c r="I91" s="35"/>
      <c r="J91" s="36"/>
      <c r="K91" s="36"/>
    </row>
    <row r="92" spans="1:11" x14ac:dyDescent="0.25">
      <c r="A92" s="41" t="s">
        <v>230</v>
      </c>
      <c r="B92" s="308"/>
      <c r="C92" s="308"/>
      <c r="D92" s="308"/>
      <c r="E92" s="308"/>
      <c r="F92" s="308"/>
      <c r="G92" s="309"/>
      <c r="H92" s="34"/>
      <c r="I92" s="35"/>
      <c r="J92" s="36"/>
      <c r="K92" s="36"/>
    </row>
    <row r="93" spans="1:11" x14ac:dyDescent="0.25">
      <c r="A93" s="41" t="s">
        <v>242</v>
      </c>
      <c r="B93" s="308"/>
      <c r="C93" s="308"/>
      <c r="D93" s="308"/>
      <c r="E93" s="29" t="s">
        <v>243</v>
      </c>
      <c r="F93" s="308"/>
      <c r="G93" s="309"/>
      <c r="H93" s="34"/>
      <c r="I93" s="35"/>
      <c r="J93" s="36"/>
      <c r="K93" s="36"/>
    </row>
    <row r="94" spans="1:11" x14ac:dyDescent="0.25">
      <c r="A94" s="316" t="s">
        <v>244</v>
      </c>
      <c r="B94" s="317"/>
      <c r="C94" s="317"/>
      <c r="D94" s="308"/>
      <c r="E94" s="308"/>
      <c r="F94" s="308"/>
      <c r="G94" s="309"/>
      <c r="H94" s="34"/>
      <c r="I94" s="35"/>
      <c r="J94" s="36"/>
      <c r="K94" s="36"/>
    </row>
    <row r="95" spans="1:11" x14ac:dyDescent="0.25">
      <c r="A95" s="316" t="s">
        <v>245</v>
      </c>
      <c r="B95" s="317"/>
      <c r="C95" s="317"/>
      <c r="D95" s="308"/>
      <c r="E95" s="308"/>
      <c r="F95" s="308"/>
      <c r="G95" s="309"/>
      <c r="H95" s="34"/>
      <c r="I95" s="35"/>
      <c r="J95" s="36"/>
      <c r="K95" s="36"/>
    </row>
    <row r="96" spans="1:11" x14ac:dyDescent="0.25">
      <c r="A96" s="318" t="s">
        <v>246</v>
      </c>
      <c r="B96" s="319"/>
      <c r="C96" s="42"/>
      <c r="D96" s="25" t="s">
        <v>247</v>
      </c>
      <c r="E96" s="320"/>
      <c r="F96" s="321"/>
      <c r="G96" s="322"/>
      <c r="H96" s="34"/>
      <c r="I96" s="35"/>
      <c r="J96" s="36"/>
      <c r="K96" s="36"/>
    </row>
    <row r="97" spans="1:12" x14ac:dyDescent="0.25">
      <c r="A97" s="318" t="s">
        <v>248</v>
      </c>
      <c r="B97" s="323"/>
      <c r="C97" s="43"/>
      <c r="D97" s="25" t="s">
        <v>249</v>
      </c>
      <c r="E97" s="321"/>
      <c r="F97" s="321"/>
      <c r="G97" s="322"/>
      <c r="H97" s="34"/>
      <c r="I97" s="35"/>
      <c r="J97" s="36"/>
      <c r="K97" s="36"/>
    </row>
    <row r="98" spans="1:12" x14ac:dyDescent="0.25">
      <c r="A98" s="301" t="s">
        <v>250</v>
      </c>
      <c r="B98" s="302"/>
      <c r="C98" s="44"/>
      <c r="D98" s="44"/>
      <c r="E98" s="44"/>
      <c r="F98" s="44"/>
      <c r="G98" s="45"/>
      <c r="H98" s="34"/>
      <c r="I98" s="35"/>
      <c r="J98" s="36"/>
      <c r="K98" s="36"/>
    </row>
    <row r="99" spans="1:12" x14ac:dyDescent="0.25">
      <c r="A99" s="46"/>
      <c r="B99" s="47"/>
      <c r="C99" s="47"/>
      <c r="D99" s="47"/>
      <c r="E99" s="47"/>
      <c r="F99" s="47"/>
      <c r="G99" s="48"/>
      <c r="H99" s="34"/>
      <c r="I99" s="35"/>
      <c r="J99" s="36"/>
      <c r="K99" s="36"/>
    </row>
    <row r="100" spans="1:12" x14ac:dyDescent="0.25">
      <c r="A100" s="46"/>
      <c r="B100" s="47"/>
      <c r="C100" s="47"/>
      <c r="D100" s="47"/>
      <c r="E100" s="47"/>
      <c r="F100" s="47"/>
      <c r="G100" s="48"/>
      <c r="H100" s="34"/>
      <c r="I100" s="35"/>
      <c r="J100" s="36"/>
      <c r="K100" s="36"/>
    </row>
    <row r="101" spans="1:12" ht="15.75" thickBot="1" x14ac:dyDescent="0.3">
      <c r="A101" s="49"/>
      <c r="B101" s="50"/>
      <c r="C101" s="50"/>
      <c r="D101" s="50"/>
      <c r="E101" s="50"/>
      <c r="F101" s="50"/>
      <c r="G101" s="51"/>
      <c r="H101" s="34"/>
      <c r="I101" s="35"/>
      <c r="J101" s="36"/>
      <c r="K101" s="36"/>
    </row>
    <row r="102" spans="1:12" hidden="1" x14ac:dyDescent="0.25">
      <c r="A102" s="17" t="s">
        <v>139</v>
      </c>
      <c r="B102" s="17"/>
      <c r="C102" s="19" t="str">
        <f>IF($E$18=5,'Lista de Precios Business Ed.'!$C$10,IF($E$18=10,'Lista de Precios Business Ed.'!$C$11,IF($E$18=15,'Lista de Precios Business Ed.'!$C$12,IF($E$18=20,'Lista de Precios Business Ed.'!$C$13,IF($E$18=25,'Lista de Precios Business Ed.'!$C$14,"Error Cant.")))))</f>
        <v>Error Cant.</v>
      </c>
      <c r="D102" s="19" t="str">
        <f>IF($E$19=5,'Lista de Precios Business Ed.'!$C$10,IF($E$19=10,'Lista de Precios Business Ed.'!$C$11,IF($E$19=15,'Lista de Precios Business Ed.'!$C$12,IF($E$19=20,'Lista de Precios Business Ed.'!$C$13,IF($E$19=25,'Lista de Precios Business Ed.'!$C$14,"Error Cant.")))))</f>
        <v>Error Cant.</v>
      </c>
      <c r="E102" s="19" t="str">
        <f>IF($E$20=5,'Lista de Precios Business Ed.'!$C$10,IF($E$20=10,'Lista de Precios Business Ed.'!$C$11,IF($E$20=15,'Lista de Precios Business Ed.'!$C$12,IF($E$20=20,'Lista de Precios Business Ed.'!$C$13,IF($E$20=25,'Lista de Precios Business Ed.'!$C$14,"Error Cant.")))))</f>
        <v>Error Cant.</v>
      </c>
      <c r="F102" s="19" t="str">
        <f>IF($E$21=5,'Lista de Precios Business Ed.'!$C$10,IF($E$21=10,'Lista de Precios Business Ed.'!$C$11,IF($E$21=15,'Lista de Precios Business Ed.'!$C$12,IF($E$21=20,'Lista de Precios Business Ed.'!$C$13,IF($E$21=25,'Lista de Precios Business Ed.'!$C$14,"Error Cant.")))))</f>
        <v>Error Cant.</v>
      </c>
      <c r="G102" s="19" t="str">
        <f>IF($E$22=5,'Lista de Precios Business Ed.'!$C$10,IF($E$22=10,'Lista de Precios Business Ed.'!$C$11,IF($E$22=15,'Lista de Precios Business Ed.'!$C$12,IF($E$22=20,'Lista de Precios Business Ed.'!$C$13,IF($E$22=25,'Lista de Precios Business Ed.'!$C$14,"Error Cant.")))))</f>
        <v>Error Cant.</v>
      </c>
      <c r="H102" s="17"/>
      <c r="I102" s="17"/>
      <c r="J102" s="17"/>
      <c r="K102" s="17"/>
      <c r="L102" s="17"/>
    </row>
    <row r="103" spans="1:12" hidden="1" x14ac:dyDescent="0.25">
      <c r="A103" s="17" t="s">
        <v>140</v>
      </c>
      <c r="B103" s="17"/>
      <c r="C103" s="19" t="str">
        <f>IF($E$18=5,'Lista de Precios Business Ed.'!$E$10,IF($E$18=10,'Lista de Precios Business Ed.'!$E$11,IF($E$18=15,'Lista de Precios Business Ed.'!$E$12,IF($E$18=20,'Lista de Precios Business Ed.'!$E$13,IF($E$18=25,'Lista de Precios Business Ed.'!$E$14,"Error Cant.")))))</f>
        <v>Error Cant.</v>
      </c>
      <c r="D103" s="19" t="str">
        <f>IF($E$19=5,'Lista de Precios Business Ed.'!$E$10,IF($E$19=10,'Lista de Precios Business Ed.'!$E$11,IF($E$19=15,'Lista de Precios Business Ed.'!$E$12,IF($E$19=20,'Lista de Precios Business Ed.'!$E$13,IF($E$19=25,'Lista de Precios Business Ed.'!$E$14,"Error Cant.")))))</f>
        <v>Error Cant.</v>
      </c>
      <c r="E103" s="19" t="str">
        <f>IF($E$20=5,'Lista de Precios Business Ed.'!$E$10,IF($E$20=10,'Lista de Precios Business Ed.'!$E$11,IF($E$20=15,'Lista de Precios Business Ed.'!$E$12,IF($E$20=20,'Lista de Precios Business Ed.'!$E$13,IF($E$20=25,'Lista de Precios Business Ed.'!$E$14,"Error Cant.")))))</f>
        <v>Error Cant.</v>
      </c>
      <c r="F103" s="19" t="str">
        <f>IF($E$21=5,'Lista de Precios Business Ed.'!$E$10,IF($E$21=10,'Lista de Precios Business Ed.'!$E$11,IF($E$21=15,'Lista de Precios Business Ed.'!$E$12,IF($E$21=20,'Lista de Precios Business Ed.'!$E$13,IF($E$21=25,'Lista de Precios Business Ed.'!$E$14,"Error Cant.")))))</f>
        <v>Error Cant.</v>
      </c>
      <c r="G103" s="19" t="str">
        <f>IF($E$22=5,'Lista de Precios Business Ed.'!$E$10,IF($E$22=10,'Lista de Precios Business Ed.'!$E$11,IF($E$22=15,'Lista de Precios Business Ed.'!$E$12,IF($E$22=20,'Lista de Precios Business Ed.'!$E$13,IF($E$22=25,'Lista de Precios Business Ed.'!$E$14,"Error Cant.")))))</f>
        <v>Error Cant.</v>
      </c>
      <c r="H103" s="17"/>
      <c r="I103" s="17"/>
      <c r="J103" s="17"/>
      <c r="K103" s="17"/>
      <c r="L103" s="17"/>
    </row>
    <row r="104" spans="1:12" hidden="1" x14ac:dyDescent="0.25">
      <c r="A104" s="17" t="s">
        <v>141</v>
      </c>
      <c r="B104" s="17"/>
      <c r="C104" s="19" t="str">
        <f>IF($E$18=5,'Lista de Precios Business Ed.'!$D$10,IF($E$18=10,'Lista de Precios Business Ed.'!$D$11,IF($E$18=15,'Lista de Precios Business Ed.'!$D$12,IF($E$18=20,'Lista de Precios Business Ed.'!$D$13,IF($E$18=25,'Lista de Precios Business Ed.'!$D$14,"Error Cant.")))))</f>
        <v>Error Cant.</v>
      </c>
      <c r="D104" s="19" t="str">
        <f>IF($E$19=5,'Lista de Precios Business Ed.'!$D$10,IF($E$19=10,'Lista de Precios Business Ed.'!$D$11,IF($E$19=15,'Lista de Precios Business Ed.'!$D$12,IF($E$19=20,'Lista de Precios Business Ed.'!$D$13,IF($E$19=25,'Lista de Precios Business Ed.'!$D$14,"Error Cant.")))))</f>
        <v>Error Cant.</v>
      </c>
      <c r="E104" s="19" t="str">
        <f>IF($E$20=5,'Lista de Precios Business Ed.'!$D$10,IF($E$20=10,'Lista de Precios Business Ed.'!$D$11,IF($E$20=15,'Lista de Precios Business Ed.'!$D$12,IF($E$20=20,'Lista de Precios Business Ed.'!$D$13,IF($E$20=25,'Lista de Precios Business Ed.'!$D$14,"Error Cant.")))))</f>
        <v>Error Cant.</v>
      </c>
      <c r="F104" s="19" t="str">
        <f>IF($E$21=5,'Lista de Precios Business Ed.'!$D$10,IF($E$21=10,'Lista de Precios Business Ed.'!$D$11,IF($E$21=15,'Lista de Precios Business Ed.'!$D$12,IF($E$21=20,'Lista de Precios Business Ed.'!$D$13,IF($E$21=25,'Lista de Precios Business Ed.'!$D$14,"Error Cant.")))))</f>
        <v>Error Cant.</v>
      </c>
      <c r="G104" s="19" t="str">
        <f>IF($E$22=5,'Lista de Precios Business Ed.'!$D$10,IF($E$22=10,'Lista de Precios Business Ed.'!$D$11,IF($E$22=15,'Lista de Precios Business Ed.'!$D$12,IF($E$22=20,'Lista de Precios Business Ed.'!$D$13,IF($E$22=25,'Lista de Precios Business Ed.'!$D$14,"Error Cant.")))))</f>
        <v>Error Cant.</v>
      </c>
      <c r="H104" s="17"/>
      <c r="I104" s="17"/>
      <c r="J104" s="17"/>
      <c r="K104" s="17"/>
      <c r="L104" s="17"/>
    </row>
    <row r="105" spans="1:12" hidden="1" x14ac:dyDescent="0.25">
      <c r="A105" s="17" t="s">
        <v>142</v>
      </c>
      <c r="B105" s="17"/>
      <c r="C105" s="19" t="str">
        <f>IF($E$18=5,'Lista de Precios Business Ed.'!$F$10,IF($E$18=10,'Lista de Precios Business Ed.'!$F$11,IF($E$18=15,'Lista de Precios Business Ed.'!$F$12,IF($E$18=20,'Lista de Precios Business Ed.'!$F$13,IF($E$18=25,'Lista de Precios Business Ed.'!$F$14,"Error Cant.")))))</f>
        <v>Error Cant.</v>
      </c>
      <c r="D105" s="19" t="str">
        <f>IF($E$19=5,'Lista de Precios Business Ed.'!$F$10,IF($E$19=10,'Lista de Precios Business Ed.'!$F$11,IF($E$19=15,'Lista de Precios Business Ed.'!$F$12,IF($E$19=20,'Lista de Precios Business Ed.'!$F$13,IF($E$19=25,'Lista de Precios Business Ed.'!$F$14,"Error Cant.")))))</f>
        <v>Error Cant.</v>
      </c>
      <c r="E105" s="19" t="str">
        <f>IF($E$20=5,'Lista de Precios Business Ed.'!$F$10,IF($E$20=10,'Lista de Precios Business Ed.'!$F$11,IF($E$20=15,'Lista de Precios Business Ed.'!$F$12,IF($E$20=20,'Lista de Precios Business Ed.'!$F$13,IF($E$20=25,'Lista de Precios Business Ed.'!$F$14,"Error Cant.")))))</f>
        <v>Error Cant.</v>
      </c>
      <c r="F105" s="19" t="str">
        <f>IF($E$21=5,'Lista de Precios Business Ed.'!$F$10,IF($E$21=10,'Lista de Precios Business Ed.'!$F$11,IF($E$21=15,'Lista de Precios Business Ed.'!$F$12,IF($E$21=20,'Lista de Precios Business Ed.'!$F$13,IF($E$21=25,'Lista de Precios Business Ed.'!$F$14,"Error Cant.")))))</f>
        <v>Error Cant.</v>
      </c>
      <c r="G105" s="19" t="str">
        <f>IF($E$22=5,'Lista de Precios Business Ed.'!$F$10,IF($E$22=10,'Lista de Precios Business Ed.'!$F$11,IF($E$22=15,'Lista de Precios Business Ed.'!$F$12,IF($E$22=20,'Lista de Precios Business Ed.'!$F$13,IF($E$22=25,'Lista de Precios Business Ed.'!$F$14,"Error Cant.")))))</f>
        <v>Error Cant.</v>
      </c>
      <c r="H105" s="17"/>
      <c r="I105" s="17"/>
      <c r="J105" s="17"/>
      <c r="K105" s="17"/>
      <c r="L105" s="17"/>
    </row>
    <row r="106" spans="1:12" hidden="1" x14ac:dyDescent="0.25">
      <c r="A106" s="17" t="s">
        <v>88</v>
      </c>
      <c r="B106" s="17"/>
      <c r="C106" s="19" t="str">
        <f>IF($E$18&lt;26,"Error Cant.",IF($E$18&lt;50,'Lista de Precios Business Ed.'!$C$19,IF($E$18&lt;100,'Lista de Precios Business Ed.'!$C$20,IF($E$18&lt;250,'Lista de Precios Business Ed.'!$C$21,IF($E$18&lt;500,'Lista de Precios Business Ed.'!$C$22,IF($E$18&lt;1000,'Lista de Precios Business Ed.'!$C$23,H106))))))</f>
        <v>Error Cant.</v>
      </c>
      <c r="D106" s="19" t="str">
        <f>IF($E$19&lt;26,"Error Cant.",IF($E$19&lt;50,'Lista de Precios Business Ed.'!$C$19,IF($E$19&lt;100,'Lista de Precios Business Ed.'!$C$20,IF($E$19&lt;250,'Lista de Precios Business Ed.'!$C$21,IF($E$19&lt;500,'Lista de Precios Business Ed.'!$C$22,IF($E$19&lt;1000,'Lista de Precios Business Ed.'!$C$23,I106))))))</f>
        <v>Error Cant.</v>
      </c>
      <c r="E106" s="19" t="str">
        <f>IF($E$20&lt;26,"Error Cant.",IF($E$20&lt;50,'Lista de Precios Business Ed.'!$C$19,IF($E$20&lt;100,'Lista de Precios Business Ed.'!$C$20,IF($E$20&lt;250,'Lista de Precios Business Ed.'!$C$21,IF($E$20&lt;500,'Lista de Precios Business Ed.'!$C$22,IF($E$20&lt;1000,'Lista de Precios Business Ed.'!$C$23,J106))))))</f>
        <v>Error Cant.</v>
      </c>
      <c r="F106" s="19" t="str">
        <f>IF($E$21&lt;26,"Error Cant.",IF($E$21&lt;50,'Lista de Precios Business Ed.'!$C$19,IF($E$21&lt;100,'Lista de Precios Business Ed.'!$C$20,IF($E$21&lt;250,'Lista de Precios Business Ed.'!$C$21,IF($E$21&lt;500,'Lista de Precios Business Ed.'!$C$22,IF($E$21&lt;1000,'Lista de Precios Business Ed.'!$C$23,K106))))))</f>
        <v>Error Cant.</v>
      </c>
      <c r="G106" s="19" t="str">
        <f>IF($E$22&lt;26,"Error Cant.",IF($E$22&lt;50,'Lista de Precios Business Ed.'!$C$19,IF($E$22&lt;100,'Lista de Precios Business Ed.'!$C$20,IF($E$22&lt;250,'Lista de Precios Business Ed.'!$C$21,IF($E$22&lt;500,'Lista de Precios Business Ed.'!$C$22,IF($E$22&lt;1000,'Lista de Precios Business Ed.'!$C$23,L106))))))</f>
        <v>Error Cant.</v>
      </c>
      <c r="H106" s="17" t="str">
        <f>IF($E$18&lt;2000,'Lista de Precios Business Ed.'!$C$24,IF($E$18&lt;5000,'Lista de Precios Business Ed.'!$C$25,IF($E$18&lt;10000,'Lista de Precios Business Ed.'!$C$26,"Error Cant.")))</f>
        <v>Solicitar</v>
      </c>
      <c r="I106" s="17" t="str">
        <f>IF($E$19&lt;2000,'Lista de Precios Business Ed.'!$C$24,IF($E$19&lt;5000,'Lista de Precios Business Ed.'!$C$25,IF($E$19&lt;10000,'Lista de Precios Business Ed.'!$C$26,"Error Cant.")))</f>
        <v>Solicitar</v>
      </c>
      <c r="J106" s="17" t="str">
        <f>IF($E$20&lt;2000,'Lista de Precios Business Ed.'!$C$24,IF($E$20&lt;5000,'Lista de Precios Business Ed.'!$C$25,IF($E$20&lt;10000,'Lista de Precios Business Ed.'!$C$26,"Error Cant.")))</f>
        <v>Solicitar</v>
      </c>
      <c r="K106" s="17" t="str">
        <f>IF($E$21&lt;2000,'Lista de Precios Business Ed.'!$C$24,IF($E$21&lt;5000,'Lista de Precios Business Ed.'!$C$25,IF($E$21&lt;10000,'Lista de Precios Business Ed.'!$C$26,"Error Cant.")))</f>
        <v>Solicitar</v>
      </c>
      <c r="L106" s="17" t="str">
        <f>IF($E$22&lt;2000,'Lista de Precios Business Ed.'!$C$24,IF($E$22&lt;5000,'Lista de Precios Business Ed.'!$C$25,IF($E$22&lt;10000,'Lista de Precios Business Ed.'!$C$26,"Error Cant.")))</f>
        <v>Solicitar</v>
      </c>
    </row>
    <row r="107" spans="1:12" hidden="1" x14ac:dyDescent="0.25">
      <c r="A107" s="17" t="s">
        <v>89</v>
      </c>
      <c r="B107" s="17"/>
      <c r="C107" s="19" t="str">
        <f>IF($E$18&lt;26,"Error Cant.",IF($E$18&lt;50,'Lista de Precios Business Ed.'!$E$19,IF($E$18&lt;100,'Lista de Precios Business Ed.'!$E$20,IF($E$18&lt;250,'Lista de Precios Business Ed.'!$E$21,IF($E$18&lt;500,'Lista de Precios Business Ed.'!$E$22,IF($E$18&lt;1000,'Lista de Precios Business Ed.'!$E$23,H107))))))</f>
        <v>Error Cant.</v>
      </c>
      <c r="D107" s="19" t="str">
        <f>IF($E$19&lt;26,"Error Cant.",IF($E$19&lt;50,'Lista de Precios Business Ed.'!$E$19,IF($E$19&lt;100,'Lista de Precios Business Ed.'!$E$20,IF($E$19&lt;250,'Lista de Precios Business Ed.'!$E$21,IF($E$19&lt;500,'Lista de Precios Business Ed.'!$E$22,IF($E$19&lt;1000,'Lista de Precios Business Ed.'!$E$23,I107))))))</f>
        <v>Error Cant.</v>
      </c>
      <c r="E107" s="19" t="str">
        <f>IF($E$20&lt;26,"Error Cant.",IF($E$20&lt;50,'Lista de Precios Business Ed.'!$E$19,IF($E$20&lt;100,'Lista de Precios Business Ed.'!$E$20,IF($E$20&lt;250,'Lista de Precios Business Ed.'!$E$21,IF($E$20&lt;500,'Lista de Precios Business Ed.'!$E$22,IF($E$20&lt;1000,'Lista de Precios Business Ed.'!$E$23,J107))))))</f>
        <v>Error Cant.</v>
      </c>
      <c r="F107" s="19" t="str">
        <f>IF($E$21&lt;26,"Error Cant.",IF($E$21&lt;50,'Lista de Precios Business Ed.'!$E$19,IF($E$21&lt;100,'Lista de Precios Business Ed.'!$E$20,IF($E$21&lt;250,'Lista de Precios Business Ed.'!$E$21,IF($E$21&lt;500,'Lista de Precios Business Ed.'!$E$22,IF($E$21&lt;1000,'Lista de Precios Business Ed.'!$E$23,K107))))))</f>
        <v>Error Cant.</v>
      </c>
      <c r="G107" s="19" t="str">
        <f>IF($E$22&lt;26,"Error Cant.",IF($E$22&lt;50,'Lista de Precios Business Ed.'!$E$19,IF($E$22&lt;100,'Lista de Precios Business Ed.'!$E$20,IF($E$22&lt;250,'Lista de Precios Business Ed.'!$E$21,IF($E$22&lt;500,'Lista de Precios Business Ed.'!$E$22,IF($E$22&lt;1000,'Lista de Precios Business Ed.'!$E$23,L107))))))</f>
        <v>Error Cant.</v>
      </c>
      <c r="H107" s="17" t="str">
        <f>IF($E$18&lt;2000,'Lista de Precios Business Ed.'!$E$24,IF($E$18&lt;5000,'Lista de Precios Business Ed.'!$E$25,IF($E$18&lt;10000,'Lista de Precios Business Ed.'!$E$26,"Error Cant.")))</f>
        <v>Solicitar</v>
      </c>
      <c r="I107" s="17" t="str">
        <f>IF($E$19&lt;2000,'Lista de Precios Business Ed.'!$E$24,IF($E$19&lt;5000,'Lista de Precios Business Ed.'!$E$25,IF($E$19&lt;10000,'Lista de Precios Business Ed.'!$E$26,"Error Cant.")))</f>
        <v>Solicitar</v>
      </c>
      <c r="J107" s="17" t="str">
        <f>IF($E$20&lt;2000,'Lista de Precios Business Ed.'!$E$24,IF($E$20&lt;5000,'Lista de Precios Business Ed.'!$E$25,IF($E$20&lt;10000,'Lista de Precios Business Ed.'!$E$26,"Error Cant.")))</f>
        <v>Solicitar</v>
      </c>
      <c r="K107" s="17" t="str">
        <f>IF($E$21&lt;2000,'Lista de Precios Business Ed.'!$E$24,IF($E$21&lt;5000,'Lista de Precios Business Ed.'!$E$25,IF($E$21&lt;10000,'Lista de Precios Business Ed.'!$E$26,"Error Cant.")))</f>
        <v>Solicitar</v>
      </c>
      <c r="L107" s="17" t="str">
        <f>IF($E$22&lt;2000,'Lista de Precios Business Ed.'!$E$24,IF($E$22&lt;5000,'Lista de Precios Business Ed.'!$E$25,IF($E$22&lt;10000,'Lista de Precios Business Ed.'!$E$26,"Error Cant.")))</f>
        <v>Solicitar</v>
      </c>
    </row>
    <row r="108" spans="1:12" hidden="1" x14ac:dyDescent="0.25">
      <c r="A108" s="17" t="s">
        <v>90</v>
      </c>
      <c r="B108" s="17"/>
      <c r="C108" s="19" t="str">
        <f>IF($E$18&lt;26,"Error Cant.",IF($E$18&lt;50,'Lista de Precios Business Ed.'!$D$19,IF($E$18&lt;100,'Lista de Precios Business Ed.'!$D$20,IF($E$18&lt;250,'Lista de Precios Business Ed.'!$D$21,IF($E$18&lt;500,'Lista de Precios Business Ed.'!$D$22,IF($E$18&lt;1000,'Lista de Precios Business Ed.'!$D$23,H108))))))</f>
        <v>Error Cant.</v>
      </c>
      <c r="D108" s="19" t="str">
        <f>IF($E$19&lt;26,"Error Cant.",IF($E$19&lt;50,'Lista de Precios Business Ed.'!$D$19,IF($E$19&lt;100,'Lista de Precios Business Ed.'!$D$20,IF($E$19&lt;250,'Lista de Precios Business Ed.'!$D$21,IF($E$19&lt;500,'Lista de Precios Business Ed.'!$D$22,IF($E$19&lt;1000,'Lista de Precios Business Ed.'!$D$23,I108))))))</f>
        <v>Error Cant.</v>
      </c>
      <c r="E108" s="19" t="str">
        <f>IF($E$20&lt;26,"Error Cant.",IF($E$20&lt;50,'Lista de Precios Business Ed.'!$D$19,IF($E$20&lt;100,'Lista de Precios Business Ed.'!$D$20,IF($E$20&lt;250,'Lista de Precios Business Ed.'!$D$21,IF($E$20&lt;500,'Lista de Precios Business Ed.'!$D$22,IF($E$20&lt;1000,'Lista de Precios Business Ed.'!$D$23,J108))))))</f>
        <v>Error Cant.</v>
      </c>
      <c r="F108" s="19" t="str">
        <f>IF($E$21&lt;26,"Error Cant.",IF($E$21&lt;50,'Lista de Precios Business Ed.'!$D$19,IF($E$21&lt;100,'Lista de Precios Business Ed.'!$D$20,IF($E$21&lt;250,'Lista de Precios Business Ed.'!$D$21,IF($E$21&lt;500,'Lista de Precios Business Ed.'!$D$22,IF($E$21&lt;1000,'Lista de Precios Business Ed.'!$D$23,K108))))))</f>
        <v>Error Cant.</v>
      </c>
      <c r="G108" s="19" t="str">
        <f>IF($E$22&lt;26,"Error Cant.",IF($E$22&lt;50,'Lista de Precios Business Ed.'!$D$19,IF($E$22&lt;100,'Lista de Precios Business Ed.'!$D$20,IF($E$22&lt;250,'Lista de Precios Business Ed.'!$D$21,IF($E$22&lt;500,'Lista de Precios Business Ed.'!$D$22,IF($E$22&lt;1000,'Lista de Precios Business Ed.'!$D$23,L108))))))</f>
        <v>Error Cant.</v>
      </c>
      <c r="H108" s="17" t="str">
        <f>IF($E$18&lt;2000,'Lista de Precios Business Ed.'!$D$24,IF($E$18&lt;5000,'Lista de Precios Business Ed.'!$D$25,IF($E$18&lt;10000,'Lista de Precios Business Ed.'!$D$26,"Error Cant.")))</f>
        <v>Solicitar</v>
      </c>
      <c r="I108" s="17" t="str">
        <f>IF($E$19&lt;2000,'Lista de Precios Business Ed.'!$D$24,IF($E$19&lt;5000,'Lista de Precios Business Ed.'!$D$25,IF($E$19&lt;10000,'Lista de Precios Business Ed.'!$D$26,"Error Cant.")))</f>
        <v>Solicitar</v>
      </c>
      <c r="J108" s="17" t="str">
        <f>IF($E$20&lt;2000,'Lista de Precios Business Ed.'!$D$24,IF($E$20&lt;5000,'Lista de Precios Business Ed.'!$D$25,IF($E$20&lt;10000,'Lista de Precios Business Ed.'!$D$26,"Error Cant.")))</f>
        <v>Solicitar</v>
      </c>
      <c r="K108" s="17" t="str">
        <f>IF($E$21&lt;2000,'Lista de Precios Business Ed.'!$D$24,IF($E$21&lt;5000,'Lista de Precios Business Ed.'!$D$25,IF($E$21&lt;10000,'Lista de Precios Business Ed.'!$D$26,"Error Cant.")))</f>
        <v>Solicitar</v>
      </c>
      <c r="L108" s="17" t="str">
        <f>IF($E$22&lt;2000,'Lista de Precios Business Ed.'!$D$24,IF($E$22&lt;5000,'Lista de Precios Business Ed.'!$D$25,IF($E$22&lt;10000,'Lista de Precios Business Ed.'!$D$26,"Error Cant.")))</f>
        <v>Solicitar</v>
      </c>
    </row>
    <row r="109" spans="1:12" hidden="1" x14ac:dyDescent="0.25">
      <c r="A109" s="17" t="s">
        <v>91</v>
      </c>
      <c r="B109" s="17"/>
      <c r="C109" s="19" t="str">
        <f>IF($E$18&lt;26,"Error Cant.",IF($E$18&lt;50,'Lista de Precios Business Ed.'!$F$19,IF($E$18&lt;100,'Lista de Precios Business Ed.'!$F$20,IF($E$18&lt;250,'Lista de Precios Business Ed.'!$F$21,IF($E$18&lt;500,'Lista de Precios Business Ed.'!$F$22,IF($E$18&lt;1000,'Lista de Precios Business Ed.'!$F$23,H109))))))</f>
        <v>Error Cant.</v>
      </c>
      <c r="D109" s="19" t="str">
        <f>IF($E$19&lt;26,"Error Cant.",IF($E$19&lt;50,'Lista de Precios Business Ed.'!$F$19,IF($E$19&lt;100,'Lista de Precios Business Ed.'!$F$20,IF($E$19&lt;250,'Lista de Precios Business Ed.'!$F$21,IF($E$19&lt;500,'Lista de Precios Business Ed.'!$F$22,IF($E$19&lt;1000,'Lista de Precios Business Ed.'!$F$23,I109))))))</f>
        <v>Error Cant.</v>
      </c>
      <c r="E109" s="19" t="str">
        <f>IF($E$20&lt;26,"Error Cant.",IF($E$20&lt;50,'Lista de Precios Business Ed.'!$F$19,IF($E$20&lt;100,'Lista de Precios Business Ed.'!$F$20,IF($E$20&lt;250,'Lista de Precios Business Ed.'!$F$21,IF($E$20&lt;500,'Lista de Precios Business Ed.'!$F$22,IF($E$20&lt;1000,'Lista de Precios Business Ed.'!$F$23,J109))))))</f>
        <v>Error Cant.</v>
      </c>
      <c r="F109" s="19" t="str">
        <f>IF($E$21&lt;26,"Error Cant.",IF($E$21&lt;50,'Lista de Precios Business Ed.'!$F$19,IF($E$21&lt;100,'Lista de Precios Business Ed.'!$F$20,IF($E$21&lt;250,'Lista de Precios Business Ed.'!$F$21,IF($E$21&lt;500,'Lista de Precios Business Ed.'!$F$22,IF($E$21&lt;1000,'Lista de Precios Business Ed.'!$F$23,K109))))))</f>
        <v>Error Cant.</v>
      </c>
      <c r="G109" s="19" t="str">
        <f>IF($E$22&lt;26,"Error Cant.",IF($E$22&lt;50,'Lista de Precios Business Ed.'!$F$19,IF($E$22&lt;100,'Lista de Precios Business Ed.'!$F$20,IF($E$22&lt;250,'Lista de Precios Business Ed.'!$F$21,IF($E$22&lt;500,'Lista de Precios Business Ed.'!$F$22,IF($E$22&lt;1000,'Lista de Precios Business Ed.'!$F$23,L109))))))</f>
        <v>Error Cant.</v>
      </c>
      <c r="H109" s="17" t="str">
        <f>IF($E$18&lt;2000,'Lista de Precios Business Ed.'!$F$24,IF($E$18&lt;5000,'Lista de Precios Business Ed.'!$F$25,IF($E$18&lt;10000,'Lista de Precios Business Ed.'!$F$26,"Error Cant.")))</f>
        <v>Solicitar</v>
      </c>
      <c r="I109" s="17" t="str">
        <f>IF($E$19&lt;2000,'Lista de Precios Business Ed.'!$F$24,IF($E$19&lt;5000,'Lista de Precios Business Ed.'!$F$25,IF($E$19&lt;10000,'Lista de Precios Business Ed.'!$F$26,"Error Cant.")))</f>
        <v>Solicitar</v>
      </c>
      <c r="J109" s="17" t="str">
        <f>IF($E$20&lt;2000,'Lista de Precios Business Ed.'!$F$24,IF($E$20&lt;5000,'Lista de Precios Business Ed.'!$F$25,IF($E$20&lt;10000,'Lista de Precios Business Ed.'!$F$26,"Error Cant.")))</f>
        <v>Solicitar</v>
      </c>
      <c r="K109" s="17" t="str">
        <f>IF($E$21&lt;2000,'Lista de Precios Business Ed.'!$F$24,IF($E$21&lt;5000,'Lista de Precios Business Ed.'!$F$25,IF($E$21&lt;10000,'Lista de Precios Business Ed.'!$F$26,"Error Cant.")))</f>
        <v>Solicitar</v>
      </c>
      <c r="L109" s="17" t="str">
        <f>IF($E$22&lt;2000,'Lista de Precios Business Ed.'!$F$24,IF($E$22&lt;5000,'Lista de Precios Business Ed.'!$F$25,IF($E$22&lt;10000,'Lista de Precios Business Ed.'!$F$26,"Error Cant.")))</f>
        <v>Solicitar</v>
      </c>
    </row>
    <row r="110" spans="1:12" hidden="1" x14ac:dyDescent="0.25">
      <c r="A110" s="17" t="s">
        <v>92</v>
      </c>
      <c r="B110" s="17"/>
      <c r="C110" s="19" t="str">
        <f>IF($E$18&lt;26,"Error Cant.",IF($E$18&lt;50,'Lista de Precios Business Ed.'!$C$31,IF($E$18&lt;100,'Lista de Precios Business Ed.'!$C$32,IF($E$18&lt;250,'Lista de Precios Business Ed.'!$C$33,IF($E$18&lt;500,'Lista de Precios Business Ed.'!$C$34,IF($E$18&lt;1000,'Lista de Precios Business Ed.'!$C$35,H110))))))</f>
        <v>Error Cant.</v>
      </c>
      <c r="D110" s="19" t="str">
        <f>IF($E$19&lt;26,"Error Cant.",IF($E$19&lt;50,'Lista de Precios Business Ed.'!$C$31,IF($E$19&lt;100,'Lista de Precios Business Ed.'!$C$32,IF($E$19&lt;250,'Lista de Precios Business Ed.'!$C$33,IF($E$19&lt;500,'Lista de Precios Business Ed.'!$C$34,IF($E$19&lt;1000,'Lista de Precios Business Ed.'!$C$35,I110))))))</f>
        <v>Error Cant.</v>
      </c>
      <c r="E110" s="19" t="str">
        <f>IF($E$20&lt;26,"Error Cant.",IF($E$20&lt;50,'Lista de Precios Business Ed.'!$C$31,IF($E$20&lt;100,'Lista de Precios Business Ed.'!$C$32,IF($E$20&lt;250,'Lista de Precios Business Ed.'!$C$33,IF($E$20&lt;500,'Lista de Precios Business Ed.'!$C$34,IF($E$20&lt;1000,'Lista de Precios Business Ed.'!$C$35,J110))))))</f>
        <v>Error Cant.</v>
      </c>
      <c r="F110" s="19" t="str">
        <f>IF($E$21&lt;26,"Error Cant.",IF($E$21&lt;50,'Lista de Precios Business Ed.'!$C$31,IF($E$21&lt;100,'Lista de Precios Business Ed.'!$C$32,IF($E$21&lt;250,'Lista de Precios Business Ed.'!$C$33,IF($E$21&lt;500,'Lista de Precios Business Ed.'!$C$34,IF($E$21&lt;1000,'Lista de Precios Business Ed.'!$C$35,K110))))))</f>
        <v>Error Cant.</v>
      </c>
      <c r="G110" s="19" t="str">
        <f>IF($E$22&lt;26,"Error Cant.",IF($E$22&lt;50,'Lista de Precios Business Ed.'!$C$31,IF($E$22&lt;100,'Lista de Precios Business Ed.'!$C$32,IF($E$22&lt;250,'Lista de Precios Business Ed.'!$C$33,IF($E$22&lt;500,'Lista de Precios Business Ed.'!$C$34,IF($E$22&lt;1000,'Lista de Precios Business Ed.'!$C$35,L110))))))</f>
        <v>Error Cant.</v>
      </c>
      <c r="H110" s="17" t="str">
        <f>IF($E$18&lt;2000,'Lista de Precios Business Ed.'!$C$36,IF($E$18&lt;5000,'Lista de Precios Business Ed.'!$C$37,IF($E$18&lt;10000,'Lista de Precios Business Ed.'!$C$38,"Error Cant.")))</f>
        <v>Solicitar</v>
      </c>
      <c r="I110" s="17" t="str">
        <f>IF($E$19&lt;2000,'Lista de Precios Business Ed.'!$C$36,IF($E$19&lt;5000,'Lista de Precios Business Ed.'!$C$37,IF($E$19&lt;10000,'Lista de Precios Business Ed.'!$C$38,"Error Cant.")))</f>
        <v>Solicitar</v>
      </c>
      <c r="J110" s="17" t="str">
        <f>IF($E$20&lt;2000,'Lista de Precios Business Ed.'!$C$36,IF($E$20&lt;5000,'Lista de Precios Business Ed.'!$C$37,IF($E$20&lt;10000,'Lista de Precios Business Ed.'!$C$38,"Error Cant.")))</f>
        <v>Solicitar</v>
      </c>
      <c r="K110" s="17" t="str">
        <f>IF($E$21&lt;2000,'Lista de Precios Business Ed.'!$C$36,IF($E$21&lt;5000,'Lista de Precios Business Ed.'!$C$37,IF($E$21&lt;10000,'Lista de Precios Business Ed.'!$C$38,"Error Cant.")))</f>
        <v>Solicitar</v>
      </c>
      <c r="L110" s="17" t="str">
        <f>IF($E$22&lt;2000,'Lista de Precios Business Ed.'!$C$36,IF($E$22&lt;5000,'Lista de Precios Business Ed.'!$C$37,IF($E$22&lt;10000,'Lista de Precios Business Ed.'!$C$38,"Error Cant.")))</f>
        <v>Solicitar</v>
      </c>
    </row>
    <row r="111" spans="1:12" hidden="1" x14ac:dyDescent="0.25">
      <c r="A111" s="17" t="s">
        <v>93</v>
      </c>
      <c r="B111" s="17"/>
      <c r="C111" s="19" t="str">
        <f>IF($E$18&lt;26,"Error Cant.",IF($E$18&lt;50,'Lista de Precios Business Ed.'!$E$31,IF($E$18&lt;100,'Lista de Precios Business Ed.'!$E$32,IF($E$18&lt;250,'Lista de Precios Business Ed.'!$E$33,IF($E$18&lt;500,'Lista de Precios Business Ed.'!$E$34,IF($E$18&lt;1000,'Lista de Precios Business Ed.'!$E$35,H111))))))</f>
        <v>Error Cant.</v>
      </c>
      <c r="D111" s="19" t="str">
        <f>IF($E$19&lt;26,"Error Cant.",IF($E$19&lt;50,'Lista de Precios Business Ed.'!$E$31,IF($E$19&lt;100,'Lista de Precios Business Ed.'!$E$32,IF($E$19&lt;250,'Lista de Precios Business Ed.'!$E$33,IF($E$19&lt;500,'Lista de Precios Business Ed.'!$E$34,IF($E$19&lt;1000,'Lista de Precios Business Ed.'!$E$35,I111))))))</f>
        <v>Error Cant.</v>
      </c>
      <c r="E111" s="19" t="str">
        <f>IF($E$20&lt;26,"Error Cant.",IF($E$20&lt;50,'Lista de Precios Business Ed.'!$E$31,IF($E$20&lt;100,'Lista de Precios Business Ed.'!$E$32,IF($E$20&lt;250,'Lista de Precios Business Ed.'!$E$33,IF($E$20&lt;500,'Lista de Precios Business Ed.'!$E$34,IF($E$20&lt;1000,'Lista de Precios Business Ed.'!$E$35,J111))))))</f>
        <v>Error Cant.</v>
      </c>
      <c r="F111" s="19" t="str">
        <f>IF($E$21&lt;26,"Error Cant.",IF($E$21&lt;50,'Lista de Precios Business Ed.'!$E$31,IF($E$21&lt;100,'Lista de Precios Business Ed.'!$E$32,IF($E$21&lt;250,'Lista de Precios Business Ed.'!$E$33,IF($E$21&lt;500,'Lista de Precios Business Ed.'!$E$34,IF($E$21&lt;1000,'Lista de Precios Business Ed.'!$E$35,K111))))))</f>
        <v>Error Cant.</v>
      </c>
      <c r="G111" s="19" t="str">
        <f>IF($E$22&lt;26,"Error Cant.",IF($E$22&lt;50,'Lista de Precios Business Ed.'!$E$31,IF($E$22&lt;100,'Lista de Precios Business Ed.'!$E$32,IF($E$22&lt;250,'Lista de Precios Business Ed.'!$E$33,IF($E$22&lt;500,'Lista de Precios Business Ed.'!$E$34,IF($E$22&lt;1000,'Lista de Precios Business Ed.'!$E$35,L111))))))</f>
        <v>Error Cant.</v>
      </c>
      <c r="H111" s="17" t="str">
        <f>IF($E$18&lt;2000,'Lista de Precios Business Ed.'!$E$36,IF($E$18&lt;5000,'Lista de Precios Business Ed.'!$E$37,IF($E$18&lt;10000,'Lista de Precios Business Ed.'!$E$38,"Error Cant.")))</f>
        <v>Solicitar</v>
      </c>
      <c r="I111" s="17" t="str">
        <f>IF($E$19&lt;2000,'Lista de Precios Business Ed.'!$E$36,IF($E$19&lt;5000,'Lista de Precios Business Ed.'!$E$37,IF($E$19&lt;10000,'Lista de Precios Business Ed.'!$E$38,"Error Cant.")))</f>
        <v>Solicitar</v>
      </c>
      <c r="J111" s="17" t="str">
        <f>IF($E$20&lt;2000,'Lista de Precios Business Ed.'!$E$36,IF($E$20&lt;5000,'Lista de Precios Business Ed.'!$E$37,IF($E$20&lt;10000,'Lista de Precios Business Ed.'!$E$38,"Error Cant.")))</f>
        <v>Solicitar</v>
      </c>
      <c r="K111" s="17" t="str">
        <f>IF($E$21&lt;2000,'Lista de Precios Business Ed.'!$E$36,IF($E$21&lt;5000,'Lista de Precios Business Ed.'!$E$37,IF($E$21&lt;10000,'Lista de Precios Business Ed.'!$E$38,"Error Cant.")))</f>
        <v>Solicitar</v>
      </c>
      <c r="L111" s="17" t="str">
        <f>IF($E$22&lt;2000,'Lista de Precios Business Ed.'!$E$36,IF($E$22&lt;5000,'Lista de Precios Business Ed.'!$E$37,IF($E$22&lt;10000,'Lista de Precios Business Ed.'!$E$38,"Error Cant.")))</f>
        <v>Solicitar</v>
      </c>
    </row>
    <row r="112" spans="1:12" hidden="1" x14ac:dyDescent="0.25">
      <c r="A112" s="17" t="s">
        <v>94</v>
      </c>
      <c r="B112" s="17"/>
      <c r="C112" s="19" t="str">
        <f>IF($E$18&lt;26,"Error Cant.",IF($E$18&lt;50,'Lista de Precios Business Ed.'!$C$31,IF($E$18&lt;100,'Lista de Precios Business Ed.'!$C$32,IF($E$18&lt;250,'Lista de Precios Business Ed.'!$C$33,IF($E$18&lt;500,'Lista de Precios Business Ed.'!$C$34,IF($E$18&lt;1000,'Lista de Precios Business Ed.'!$C$35,H112))))))</f>
        <v>Error Cant.</v>
      </c>
      <c r="D112" s="19" t="str">
        <f>IF($E$19&lt;26,"Error Cant.",IF($E$19&lt;50,'Lista de Precios Business Ed.'!$C$31,IF($E$19&lt;100,'Lista de Precios Business Ed.'!$C$32,IF($E$19&lt;250,'Lista de Precios Business Ed.'!$C$33,IF($E$19&lt;500,'Lista de Precios Business Ed.'!$C$34,IF($E$19&lt;1000,'Lista de Precios Business Ed.'!$C$35,I112))))))</f>
        <v>Error Cant.</v>
      </c>
      <c r="E112" s="19" t="str">
        <f>IF($E$20&lt;26,"Error Cant.",IF($E$20&lt;50,'Lista de Precios Business Ed.'!$C$31,IF($E$20&lt;100,'Lista de Precios Business Ed.'!$C$32,IF($E$20&lt;250,'Lista de Precios Business Ed.'!$C$33,IF($E$20&lt;500,'Lista de Precios Business Ed.'!$C$34,IF($E$20&lt;1000,'Lista de Precios Business Ed.'!$C$35,J112))))))</f>
        <v>Error Cant.</v>
      </c>
      <c r="F112" s="19" t="str">
        <f>IF($E$21&lt;26,"Error Cant.",IF($E$21&lt;50,'Lista de Precios Business Ed.'!$C$31,IF($E$21&lt;100,'Lista de Precios Business Ed.'!$C$32,IF($E$21&lt;250,'Lista de Precios Business Ed.'!$C$33,IF($E$21&lt;500,'Lista de Precios Business Ed.'!$C$34,IF($E$21&lt;1000,'Lista de Precios Business Ed.'!$C$35,K112))))))</f>
        <v>Error Cant.</v>
      </c>
      <c r="G112" s="19" t="str">
        <f>IF($E$22&lt;26,"Error Cant.",IF($E$22&lt;50,'Lista de Precios Business Ed.'!$C$31,IF($E$22&lt;100,'Lista de Precios Business Ed.'!$C$32,IF($E$22&lt;250,'Lista de Precios Business Ed.'!$C$33,IF($E$22&lt;500,'Lista de Precios Business Ed.'!$C$34,IF($E$22&lt;1000,'Lista de Precios Business Ed.'!$C$35,L112))))))</f>
        <v>Error Cant.</v>
      </c>
      <c r="H112" s="17" t="str">
        <f>IF($E$18&lt;2000,'Lista de Precios Business Ed.'!$C$36,IF($E$18&lt;5000,'Lista de Precios Business Ed.'!$C$37,IF($E$18&lt;10000,'Lista de Precios Business Ed.'!$C$38,"Error Cant.")))</f>
        <v>Solicitar</v>
      </c>
      <c r="I112" s="17" t="str">
        <f>IF($E$19&lt;2000,'Lista de Precios Business Ed.'!$C$36,IF($E$19&lt;5000,'Lista de Precios Business Ed.'!$C$37,IF($E$19&lt;10000,'Lista de Precios Business Ed.'!$C$38,"Error Cant.")))</f>
        <v>Solicitar</v>
      </c>
      <c r="J112" s="17" t="str">
        <f>IF($E$20&lt;2000,'Lista de Precios Business Ed.'!$C$36,IF($E$20&lt;5000,'Lista de Precios Business Ed.'!$C$37,IF($E$20&lt;10000,'Lista de Precios Business Ed.'!$C$38,"Error Cant.")))</f>
        <v>Solicitar</v>
      </c>
      <c r="K112" s="17" t="str">
        <f>IF($E$21&lt;2000,'Lista de Precios Business Ed.'!$C$36,IF($E$21&lt;5000,'Lista de Precios Business Ed.'!$C$37,IF($E$21&lt;10000,'Lista de Precios Business Ed.'!$C$38,"Error Cant.")))</f>
        <v>Solicitar</v>
      </c>
      <c r="L112" s="17" t="str">
        <f>IF($E$22&lt;2000,'Lista de Precios Business Ed.'!$C$36,IF($E$22&lt;5000,'Lista de Precios Business Ed.'!$C$37,IF($E$22&lt;10000,'Lista de Precios Business Ed.'!$C$38,"Error Cant.")))</f>
        <v>Solicitar</v>
      </c>
    </row>
    <row r="113" spans="1:12" hidden="1" x14ac:dyDescent="0.25">
      <c r="A113" s="17" t="s">
        <v>95</v>
      </c>
      <c r="B113" s="17"/>
      <c r="C113" s="19" t="str">
        <f>IF($E$18&lt;26,"Error Cant.",IF($E$18&lt;50,'Lista de Precios Business Ed.'!$E$31,IF($E$18&lt;100,'Lista de Precios Business Ed.'!$E$32,IF($E$18&lt;250,'Lista de Precios Business Ed.'!$E$33,IF($E$18&lt;500,'Lista de Precios Business Ed.'!$E$34,IF($E$18&lt;1000,'Lista de Precios Business Ed.'!$E$35,H113))))))</f>
        <v>Error Cant.</v>
      </c>
      <c r="D113" s="19" t="str">
        <f>IF($E$19&lt;26,"Error Cant.",IF($E$19&lt;50,'Lista de Precios Business Ed.'!$E$31,IF($E$19&lt;100,'Lista de Precios Business Ed.'!$E$32,IF($E$19&lt;250,'Lista de Precios Business Ed.'!$E$33,IF($E$19&lt;500,'Lista de Precios Business Ed.'!$E$34,IF($E$19&lt;1000,'Lista de Precios Business Ed.'!$E$35,I113))))))</f>
        <v>Error Cant.</v>
      </c>
      <c r="E113" s="19" t="str">
        <f>IF($E$20&lt;26,"Error Cant.",IF($E$20&lt;50,'Lista de Precios Business Ed.'!$E$31,IF($E$20&lt;100,'Lista de Precios Business Ed.'!$E$32,IF($E$20&lt;250,'Lista de Precios Business Ed.'!$E$33,IF($E$20&lt;500,'Lista de Precios Business Ed.'!$E$34,IF($E$20&lt;1000,'Lista de Precios Business Ed.'!$E$35,J113))))))</f>
        <v>Error Cant.</v>
      </c>
      <c r="F113" s="19" t="str">
        <f>IF($E$21&lt;26,"Error Cant.",IF($E$21&lt;50,'Lista de Precios Business Ed.'!$E$31,IF($E$21&lt;100,'Lista de Precios Business Ed.'!$E$32,IF($E$21&lt;250,'Lista de Precios Business Ed.'!$E$33,IF($E$21&lt;500,'Lista de Precios Business Ed.'!$E$34,IF($E$21&lt;1000,'Lista de Precios Business Ed.'!$E$35,K113))))))</f>
        <v>Error Cant.</v>
      </c>
      <c r="G113" s="19" t="str">
        <f>IF($E$22&lt;26,"Error Cant.",IF($E$22&lt;50,'Lista de Precios Business Ed.'!$E$31,IF($E$22&lt;100,'Lista de Precios Business Ed.'!$E$32,IF($E$22&lt;250,'Lista de Precios Business Ed.'!$E$33,IF($E$22&lt;500,'Lista de Precios Business Ed.'!$E$34,IF($E$22&lt;1000,'Lista de Precios Business Ed.'!$E$35,L113))))))</f>
        <v>Error Cant.</v>
      </c>
      <c r="H113" s="17" t="str">
        <f>IF($E$18&lt;2000,'Lista de Precios Business Ed.'!$E$36,IF($E$18&lt;5000,'Lista de Precios Business Ed.'!$E$37,IF($E$18&lt;10000,'Lista de Precios Business Ed.'!$E$38,"Error Cant.")))</f>
        <v>Solicitar</v>
      </c>
      <c r="I113" s="17" t="str">
        <f>IF($E$19&lt;2000,'Lista de Precios Business Ed.'!$E$36,IF($E$19&lt;5000,'Lista de Precios Business Ed.'!$E$37,IF($E$19&lt;10000,'Lista de Precios Business Ed.'!$E$38,"Error Cant.")))</f>
        <v>Solicitar</v>
      </c>
      <c r="J113" s="17" t="str">
        <f>IF($E$20&lt;2000,'Lista de Precios Business Ed.'!$E$36,IF($E$20&lt;5000,'Lista de Precios Business Ed.'!$E$37,IF($E$20&lt;10000,'Lista de Precios Business Ed.'!$E$38,"Error Cant.")))</f>
        <v>Solicitar</v>
      </c>
      <c r="K113" s="17" t="str">
        <f>IF($E$21&lt;2000,'Lista de Precios Business Ed.'!$E$36,IF($E$21&lt;5000,'Lista de Precios Business Ed.'!$E$37,IF($E$21&lt;10000,'Lista de Precios Business Ed.'!$E$38,"Error Cant.")))</f>
        <v>Solicitar</v>
      </c>
      <c r="L113" s="17" t="str">
        <f>IF($E$22&lt;2000,'Lista de Precios Business Ed.'!$E$36,IF($E$22&lt;5000,'Lista de Precios Business Ed.'!$E$37,IF($E$22&lt;10000,'Lista de Precios Business Ed.'!$E$38,"Error Cant.")))</f>
        <v>Solicitar</v>
      </c>
    </row>
    <row r="114" spans="1:12" hidden="1" x14ac:dyDescent="0.25">
      <c r="A114" s="17" t="s">
        <v>96</v>
      </c>
      <c r="B114" s="17"/>
      <c r="C114" s="19" t="str">
        <f>IF($E$18&lt;26,"Error Cant.",IF($E$18&lt;50,'Lista de Precios Business Ed.'!$C$43,IF($E$18&lt;100,'Lista de Precios Business Ed.'!$C$44,IF($E$18&lt;250,'Lista de Precios Business Ed.'!$C$45,IF($E$18&lt;500,'Lista de Precios Business Ed.'!$C$46,IF($E$18&lt;1000,'Lista de Precios Business Ed.'!$C$47,H114))))))</f>
        <v>Error Cant.</v>
      </c>
      <c r="D114" s="19" t="str">
        <f>IF($E$19&lt;26,"Error Cant.",IF($E$19&lt;50,'Lista de Precios Business Ed.'!$C$43,IF($E$19&lt;100,'Lista de Precios Business Ed.'!$C$44,IF($E$19&lt;250,'Lista de Precios Business Ed.'!$C$45,IF($E$19&lt;500,'Lista de Precios Business Ed.'!$C$46,IF($E$19&lt;1000,'Lista de Precios Business Ed.'!$C$47,I114))))))</f>
        <v>Error Cant.</v>
      </c>
      <c r="E114" s="19" t="str">
        <f>IF($E$20&lt;26,"Error Cant.",IF($E$20&lt;50,'Lista de Precios Business Ed.'!$C$43,IF($E$20&lt;100,'Lista de Precios Business Ed.'!$C$44,IF($E$20&lt;250,'Lista de Precios Business Ed.'!$C$45,IF($E$20&lt;500,'Lista de Precios Business Ed.'!$C$46,IF($E$20&lt;1000,'Lista de Precios Business Ed.'!$C$47,J114))))))</f>
        <v>Error Cant.</v>
      </c>
      <c r="F114" s="19" t="str">
        <f>IF($E$21&lt;26,"Error Cant.",IF($E$21&lt;50,'Lista de Precios Business Ed.'!$C$43,IF($E$21&lt;100,'Lista de Precios Business Ed.'!$C$44,IF($E$21&lt;250,'Lista de Precios Business Ed.'!$C$45,IF($E$21&lt;500,'Lista de Precios Business Ed.'!$C$46,IF($E$21&lt;1000,'Lista de Precios Business Ed.'!$C$47,K114))))))</f>
        <v>Error Cant.</v>
      </c>
      <c r="G114" s="19" t="str">
        <f>IF($E$22&lt;26,"Error Cant.",IF($E$22&lt;50,'Lista de Precios Business Ed.'!$C$43,IF($E$22&lt;100,'Lista de Precios Business Ed.'!$C$44,IF($E$22&lt;250,'Lista de Precios Business Ed.'!$C$45,IF($E$22&lt;500,'Lista de Precios Business Ed.'!$C$46,IF($E$22&lt;1000,'Lista de Precios Business Ed.'!$C$47,L114))))))</f>
        <v>Error Cant.</v>
      </c>
      <c r="H114" s="17" t="str">
        <f>IF($E$18&lt;2000,'Lista de Precios Business Ed.'!$C$48,IF($E$18&lt;5000,'Lista de Precios Business Ed.'!$C$49,IF($E$18&lt;10000,'Lista de Precios Business Ed.'!$C$50,"Error Cant.")))</f>
        <v>Solicitar</v>
      </c>
      <c r="I114" s="17" t="str">
        <f>IF($E$19&lt;2000,'Lista de Precios Business Ed.'!$C$48,IF($E$19&lt;5000,'Lista de Precios Business Ed.'!$C$49,IF($E$19&lt;10000,'Lista de Precios Business Ed.'!$C$50,"Error Cant.")))</f>
        <v>Solicitar</v>
      </c>
      <c r="J114" s="17" t="str">
        <f>IF($E$20&lt;2000,'Lista de Precios Business Ed.'!$C$48,IF($E$20&lt;5000,'Lista de Precios Business Ed.'!$C$49,IF($E$20&lt;10000,'Lista de Precios Business Ed.'!$C$50,"Error Cant.")))</f>
        <v>Solicitar</v>
      </c>
      <c r="K114" s="17" t="str">
        <f>IF($E$21&lt;2000,'Lista de Precios Business Ed.'!$C$48,IF($E$21&lt;5000,'Lista de Precios Business Ed.'!$C$49,IF($E$21&lt;10000,'Lista de Precios Business Ed.'!$C$50,"Error Cant.")))</f>
        <v>Solicitar</v>
      </c>
      <c r="L114" s="17" t="str">
        <f>IF($E$22&lt;2000,'Lista de Precios Business Ed.'!$C$48,IF($E$22&lt;5000,'Lista de Precios Business Ed.'!$C$49,IF($E$22&lt;10000,'Lista de Precios Business Ed.'!$C$50,"Error Cant.")))</f>
        <v>Solicitar</v>
      </c>
    </row>
    <row r="115" spans="1:12" hidden="1" x14ac:dyDescent="0.25">
      <c r="A115" s="17" t="s">
        <v>97</v>
      </c>
      <c r="B115" s="17"/>
      <c r="C115" s="19" t="str">
        <f>IF($E$18&lt;26,"Error Cant.",IF($E$18&lt;50,'Lista de Precios Business Ed.'!$E$43,IF($E$18&lt;100,'Lista de Precios Business Ed.'!$E$44,IF($E$18&lt;250,'Lista de Precios Business Ed.'!$E$45,IF($E$18&lt;500,'Lista de Precios Business Ed.'!$E$46,IF($E$18&lt;1000,'Lista de Precios Business Ed.'!$E$47,H115))))))</f>
        <v>Error Cant.</v>
      </c>
      <c r="D115" s="19" t="str">
        <f>IF($E$19&lt;26,"Error Cant.",IF($E$19&lt;50,'Lista de Precios Business Ed.'!$E$43,IF($E$19&lt;100,'Lista de Precios Business Ed.'!$E$44,IF($E$19&lt;250,'Lista de Precios Business Ed.'!$E$45,IF($E$19&lt;500,'Lista de Precios Business Ed.'!$E$46,IF($E$19&lt;1000,'Lista de Precios Business Ed.'!$E$47,I115))))))</f>
        <v>Error Cant.</v>
      </c>
      <c r="E115" s="19" t="str">
        <f>IF($E$20&lt;26,"Error Cant.",IF($E$20&lt;50,'Lista de Precios Business Ed.'!$E$43,IF($E$20&lt;100,'Lista de Precios Business Ed.'!$E$44,IF($E$20&lt;250,'Lista de Precios Business Ed.'!$E$45,IF($E$20&lt;500,'Lista de Precios Business Ed.'!$E$46,IF($E$20&lt;1000,'Lista de Precios Business Ed.'!$E$47,J115))))))</f>
        <v>Error Cant.</v>
      </c>
      <c r="F115" s="19" t="str">
        <f>IF($E$21&lt;26,"Error Cant.",IF($E$21&lt;50,'Lista de Precios Business Ed.'!$E$43,IF($E$21&lt;100,'Lista de Precios Business Ed.'!$E$44,IF($E$21&lt;250,'Lista de Precios Business Ed.'!$E$45,IF($E$21&lt;500,'Lista de Precios Business Ed.'!$E$46,IF($E$21&lt;1000,'Lista de Precios Business Ed.'!$E$47,K115))))))</f>
        <v>Error Cant.</v>
      </c>
      <c r="G115" s="19" t="str">
        <f>IF($E$22&lt;26,"Error Cant.",IF($E$22&lt;50,'Lista de Precios Business Ed.'!$E$43,IF($E$22&lt;100,'Lista de Precios Business Ed.'!$E$44,IF($E$22&lt;250,'Lista de Precios Business Ed.'!$E$45,IF($E$22&lt;500,'Lista de Precios Business Ed.'!$E$46,IF($E$22&lt;1000,'Lista de Precios Business Ed.'!$E$47,L115))))))</f>
        <v>Error Cant.</v>
      </c>
      <c r="H115" s="17" t="str">
        <f>IF($E$18&lt;2000,'Lista de Precios Business Ed.'!$E$48,IF($E$18&lt;5000,'Lista de Precios Business Ed.'!$E$49,IF($E$18&lt;10000,'Lista de Precios Business Ed.'!$E$50,"Error Cant.")))</f>
        <v>Solicitar</v>
      </c>
      <c r="I115" s="17" t="str">
        <f>IF($E$19&lt;2000,'Lista de Precios Business Ed.'!$E$48,IF($E$19&lt;5000,'Lista de Precios Business Ed.'!$E$49,IF($E$19&lt;10000,'Lista de Precios Business Ed.'!$E$50,"Error Cant.")))</f>
        <v>Solicitar</v>
      </c>
      <c r="J115" s="17" t="str">
        <f>IF($E$20&lt;2000,'Lista de Precios Business Ed.'!$E$48,IF($E$20&lt;5000,'Lista de Precios Business Ed.'!$E$49,IF($E$20&lt;10000,'Lista de Precios Business Ed.'!$E$50,"Error Cant.")))</f>
        <v>Solicitar</v>
      </c>
      <c r="K115" s="17" t="str">
        <f>IF($E$21&lt;2000,'Lista de Precios Business Ed.'!$E$48,IF($E$21&lt;5000,'Lista de Precios Business Ed.'!$E$49,IF($E$21&lt;10000,'Lista de Precios Business Ed.'!$E$50,"Error Cant.")))</f>
        <v>Solicitar</v>
      </c>
      <c r="L115" s="17" t="str">
        <f>IF($E$22&lt;2000,'Lista de Precios Business Ed.'!$E$48,IF($E$22&lt;5000,'Lista de Precios Business Ed.'!$E$49,IF($E$22&lt;10000,'Lista de Precios Business Ed.'!$E$50,"Error Cant.")))</f>
        <v>Solicitar</v>
      </c>
    </row>
    <row r="116" spans="1:12" hidden="1" x14ac:dyDescent="0.25">
      <c r="A116" s="17" t="s">
        <v>98</v>
      </c>
      <c r="B116" s="17"/>
      <c r="C116" s="19" t="str">
        <f>IF($E$18&lt;26,"Error Cant.",IF($E$18&lt;50,'Lista de Precios Business Ed.'!$D$43,IF($E$18&lt;100,'Lista de Precios Business Ed.'!$D$44,IF($E$18&lt;250,'Lista de Precios Business Ed.'!$D$45,IF($E$18&lt;500,'Lista de Precios Business Ed.'!$D$46,IF($E$18&lt;1000,'Lista de Precios Business Ed.'!$D$47,H116))))))</f>
        <v>Error Cant.</v>
      </c>
      <c r="D116" s="19" t="str">
        <f>IF($E$19&lt;26,"Error Cant.",IF($E$19&lt;50,'Lista de Precios Business Ed.'!$D$43,IF($E$19&lt;100,'Lista de Precios Business Ed.'!$D$44,IF($E$19&lt;250,'Lista de Precios Business Ed.'!$D$45,IF($E$19&lt;500,'Lista de Precios Business Ed.'!$D$46,IF($E$19&lt;1000,'Lista de Precios Business Ed.'!$D$47,I116))))))</f>
        <v>Error Cant.</v>
      </c>
      <c r="E116" s="19" t="str">
        <f>IF($E$20&lt;26,"Error Cant.",IF($E$20&lt;50,'Lista de Precios Business Ed.'!$D$43,IF($E$20&lt;100,'Lista de Precios Business Ed.'!$D$44,IF($E$20&lt;250,'Lista de Precios Business Ed.'!$D$45,IF($E$20&lt;500,'Lista de Precios Business Ed.'!$D$46,IF($E$20&lt;1000,'Lista de Precios Business Ed.'!$D$47,J116))))))</f>
        <v>Error Cant.</v>
      </c>
      <c r="F116" s="19" t="str">
        <f>IF($E$21&lt;26,"Error Cant.",IF($E$21&lt;50,'Lista de Precios Business Ed.'!$D$43,IF($E$21&lt;100,'Lista de Precios Business Ed.'!$D$44,IF($E$21&lt;250,'Lista de Precios Business Ed.'!$D$45,IF($E$21&lt;500,'Lista de Precios Business Ed.'!$D$46,IF($E$21&lt;1000,'Lista de Precios Business Ed.'!$D$47,K116))))))</f>
        <v>Error Cant.</v>
      </c>
      <c r="G116" s="19" t="str">
        <f>IF($E$22&lt;26,"Error Cant.",IF($E$22&lt;50,'Lista de Precios Business Ed.'!$D$43,IF($E$22&lt;100,'Lista de Precios Business Ed.'!$D$44,IF($E$22&lt;250,'Lista de Precios Business Ed.'!$D$45,IF($E$22&lt;500,'Lista de Precios Business Ed.'!$D$46,IF($E$22&lt;1000,'Lista de Precios Business Ed.'!$D$47,L116))))))</f>
        <v>Error Cant.</v>
      </c>
      <c r="H116" s="17" t="str">
        <f>IF($E$18&lt;2000,'Lista de Precios Business Ed.'!$D$48,IF($E$18&lt;5000,'Lista de Precios Business Ed.'!$D$49,IF($E$18&lt;10000,'Lista de Precios Business Ed.'!$D$50,"Error Cant.")))</f>
        <v>Solicitar</v>
      </c>
      <c r="I116" s="17" t="str">
        <f>IF($E$19&lt;2000,'Lista de Precios Business Ed.'!$D$48,IF($E$19&lt;5000,'Lista de Precios Business Ed.'!$D$49,IF($E$19&lt;10000,'Lista de Precios Business Ed.'!$D$50,"Error Cant.")))</f>
        <v>Solicitar</v>
      </c>
      <c r="J116" s="17" t="str">
        <f>IF($E$20&lt;2000,'Lista de Precios Business Ed.'!$D$48,IF($E$20&lt;5000,'Lista de Precios Business Ed.'!$D$49,IF($E$20&lt;10000,'Lista de Precios Business Ed.'!$D$50,"Error Cant.")))</f>
        <v>Solicitar</v>
      </c>
      <c r="K116" s="17" t="str">
        <f>IF($E$21&lt;2000,'Lista de Precios Business Ed.'!$D$48,IF($E$21&lt;5000,'Lista de Precios Business Ed.'!$D$49,IF($E$21&lt;10000,'Lista de Precios Business Ed.'!$D$50,"Error Cant.")))</f>
        <v>Solicitar</v>
      </c>
      <c r="L116" s="17" t="str">
        <f>IF($E$22&lt;2000,'Lista de Precios Business Ed.'!$D$48,IF($E$22&lt;5000,'Lista de Precios Business Ed.'!$D$49,IF($E$22&lt;10000,'Lista de Precios Business Ed.'!$D$50,"Error Cant.")))</f>
        <v>Solicitar</v>
      </c>
    </row>
    <row r="117" spans="1:12" hidden="1" x14ac:dyDescent="0.25">
      <c r="A117" s="17" t="s">
        <v>99</v>
      </c>
      <c r="B117" s="17"/>
      <c r="C117" s="19" t="str">
        <f>IF($E$18&lt;26,"Error Cant.",IF($E$18&lt;50,'Lista de Precios Business Ed.'!$F$43,IF($E$18&lt;100,'Lista de Precios Business Ed.'!$F$44,IF($E$18&lt;250,'Lista de Precios Business Ed.'!$F$45,IF($E$18&lt;500,'Lista de Precios Business Ed.'!$F$46,IF($E$18&lt;1000,'Lista de Precios Business Ed.'!$F$47,H117))))))</f>
        <v>Error Cant.</v>
      </c>
      <c r="D117" s="19" t="str">
        <f>IF($E$19&lt;26,"Error Cant.",IF($E$19&lt;50,'Lista de Precios Business Ed.'!$F$43,IF($E$19&lt;100,'Lista de Precios Business Ed.'!$F$44,IF($E$19&lt;250,'Lista de Precios Business Ed.'!$F$45,IF($E$19&lt;500,'Lista de Precios Business Ed.'!$F$46,IF($E$19&lt;1000,'Lista de Precios Business Ed.'!$F$47,I117))))))</f>
        <v>Error Cant.</v>
      </c>
      <c r="E117" s="19" t="str">
        <f>IF($E$20&lt;26,"Error Cant.",IF($E$20&lt;50,'Lista de Precios Business Ed.'!$F$43,IF($E$20&lt;100,'Lista de Precios Business Ed.'!$F$44,IF($E$20&lt;250,'Lista de Precios Business Ed.'!$F$45,IF($E$20&lt;500,'Lista de Precios Business Ed.'!$F$46,IF($E$20&lt;1000,'Lista de Precios Business Ed.'!$F$47,J117))))))</f>
        <v>Error Cant.</v>
      </c>
      <c r="F117" s="19" t="str">
        <f>IF($E$21&lt;26,"Error Cant.",IF($E$21&lt;50,'Lista de Precios Business Ed.'!$F$43,IF($E$21&lt;100,'Lista de Precios Business Ed.'!$F$44,IF($E$21&lt;250,'Lista de Precios Business Ed.'!$F$45,IF($E$21&lt;500,'Lista de Precios Business Ed.'!$F$46,IF($E$21&lt;1000,'Lista de Precios Business Ed.'!$F$47,K117))))))</f>
        <v>Error Cant.</v>
      </c>
      <c r="G117" s="19" t="str">
        <f>IF($E$22&lt;26,"Error Cant.",IF($E$22&lt;50,'Lista de Precios Business Ed.'!$F$43,IF($E$22&lt;100,'Lista de Precios Business Ed.'!$F$44,IF($E$22&lt;250,'Lista de Precios Business Ed.'!$F$45,IF($E$22&lt;500,'Lista de Precios Business Ed.'!$F$46,IF($E$22&lt;1000,'Lista de Precios Business Ed.'!$F$47,L117))))))</f>
        <v>Error Cant.</v>
      </c>
      <c r="H117" s="17" t="str">
        <f>IF($E$18&lt;2000,'Lista de Precios Business Ed.'!$F$48,IF($E$18&lt;5000,'Lista de Precios Business Ed.'!$F$49,IF($E$18&lt;10000,'Lista de Precios Business Ed.'!$F$50,"Error Cant.")))</f>
        <v>Solicitar</v>
      </c>
      <c r="I117" s="17" t="str">
        <f>IF($E$19&lt;2000,'Lista de Precios Business Ed.'!$F$48,IF($E$19&lt;5000,'Lista de Precios Business Ed.'!$F$49,IF($E$19&lt;10000,'Lista de Precios Business Ed.'!$F$50,"Error Cant.")))</f>
        <v>Solicitar</v>
      </c>
      <c r="J117" s="17" t="str">
        <f>IF($E$20&lt;2000,'Lista de Precios Business Ed.'!$F$48,IF($E$20&lt;5000,'Lista de Precios Business Ed.'!$F$49,IF($E$20&lt;10000,'Lista de Precios Business Ed.'!$F$50,"Error Cant.")))</f>
        <v>Solicitar</v>
      </c>
      <c r="K117" s="17" t="str">
        <f>IF($E$21&lt;2000,'Lista de Precios Business Ed.'!$F$48,IF($E$21&lt;5000,'Lista de Precios Business Ed.'!$F$49,IF($E$21&lt;10000,'Lista de Precios Business Ed.'!$F$50,"Error Cant.")))</f>
        <v>Solicitar</v>
      </c>
      <c r="L117" s="17" t="str">
        <f>IF($E$22&lt;2000,'Lista de Precios Business Ed.'!$F$48,IF($E$22&lt;5000,'Lista de Precios Business Ed.'!$F$49,IF($E$22&lt;10000,'Lista de Precios Business Ed.'!$F$50,"Error Cant.")))</f>
        <v>Solicitar</v>
      </c>
    </row>
    <row r="118" spans="1:12" hidden="1" x14ac:dyDescent="0.25">
      <c r="A118" s="17" t="s">
        <v>100</v>
      </c>
      <c r="B118" s="17"/>
      <c r="C118" s="19" t="str">
        <f>IF($E$18&lt;26,"Error Cant.",IF($E$18&lt;50,'Lista de Precios Business Ed.'!$C$55,IF($E$18&lt;100,'Lista de Precios Business Ed.'!$C$56,IF($E$18&lt;250,'Lista de Precios Business Ed.'!$C$57,IF($E$18&lt;500,'Lista de Precios Business Ed.'!$C$58,IF($E$18&lt;1000,'Lista de Precios Business Ed.'!$C$59,H118))))))</f>
        <v>Error Cant.</v>
      </c>
      <c r="D118" s="19" t="str">
        <f>IF($E$19&lt;26,"Error Cant.",IF($E$19&lt;50,'Lista de Precios Business Ed.'!$C$55,IF($E$19&lt;100,'Lista de Precios Business Ed.'!$C$56,IF($E$19&lt;250,'Lista de Precios Business Ed.'!$C$57,IF($E$19&lt;500,'Lista de Precios Business Ed.'!$C$58,IF($E$19&lt;1000,'Lista de Precios Business Ed.'!$C$59,I118))))))</f>
        <v>Error Cant.</v>
      </c>
      <c r="E118" s="19" t="str">
        <f>IF($E$20&lt;26,"Error Cant.",IF($E$20&lt;50,'Lista de Precios Business Ed.'!$C$55,IF($E$20&lt;100,'Lista de Precios Business Ed.'!$C$56,IF($E$20&lt;250,'Lista de Precios Business Ed.'!$C$57,IF($E$20&lt;500,'Lista de Precios Business Ed.'!$C$58,IF($E$20&lt;1000,'Lista de Precios Business Ed.'!$C$59,J118))))))</f>
        <v>Error Cant.</v>
      </c>
      <c r="F118" s="19" t="str">
        <f>IF($E$21&lt;26,"Error Cant.",IF($E$21&lt;50,'Lista de Precios Business Ed.'!$C$55,IF($E$21&lt;100,'Lista de Precios Business Ed.'!$C$56,IF($E$21&lt;250,'Lista de Precios Business Ed.'!$C$57,IF($E$21&lt;500,'Lista de Precios Business Ed.'!$C$58,IF($E$21&lt;1000,'Lista de Precios Business Ed.'!$C$59,K118))))))</f>
        <v>Error Cant.</v>
      </c>
      <c r="G118" s="19" t="str">
        <f>IF($E$22&lt;26,"Error Cant.",IF($E$22&lt;50,'Lista de Precios Business Ed.'!$C$55,IF($E$22&lt;100,'Lista de Precios Business Ed.'!$C$56,IF($E$22&lt;250,'Lista de Precios Business Ed.'!$C$57,IF($E$22&lt;500,'Lista de Precios Business Ed.'!$C$58,IF($E$22&lt;1000,'Lista de Precios Business Ed.'!$C$59,L118))))))</f>
        <v>Error Cant.</v>
      </c>
      <c r="H118" s="17" t="str">
        <f>IF($E$18&lt;2000,'Lista de Precios Business Ed.'!$C$60,IF($E$18&lt;5000,'Lista de Precios Business Ed.'!$C$61,IF($E$18&lt;10000,'Lista de Precios Business Ed.'!$C$62,"Error Cant.")))</f>
        <v>Solicitar</v>
      </c>
      <c r="I118" s="17" t="str">
        <f>IF($E$19&lt;2000,'Lista de Precios Business Ed.'!$C$60,IF($E$19&lt;5000,'Lista de Precios Business Ed.'!$C$61,IF($E$19&lt;10000,'Lista de Precios Business Ed.'!$C$62,"Error Cant.")))</f>
        <v>Solicitar</v>
      </c>
      <c r="J118" s="17" t="str">
        <f>IF($E$20&lt;2000,'Lista de Precios Business Ed.'!$C$60,IF($E$20&lt;5000,'Lista de Precios Business Ed.'!$C$61,IF($E$20&lt;10000,'Lista de Precios Business Ed.'!$C$62,"Error Cant.")))</f>
        <v>Solicitar</v>
      </c>
      <c r="K118" s="17" t="str">
        <f>IF($E$21&lt;2000,'Lista de Precios Business Ed.'!$C$60,IF($E$21&lt;5000,'Lista de Precios Business Ed.'!$C$61,IF($E$21&lt;10000,'Lista de Precios Business Ed.'!$C$62,"Error Cant.")))</f>
        <v>Solicitar</v>
      </c>
      <c r="L118" s="17" t="str">
        <f>IF($E$22&lt;2000,'Lista de Precios Business Ed.'!$C$60,IF($E$22&lt;5000,'Lista de Precios Business Ed.'!$C$61,IF($E$22&lt;10000,'Lista de Precios Business Ed.'!$C$62,"Error Cant.")))</f>
        <v>Solicitar</v>
      </c>
    </row>
    <row r="119" spans="1:12" hidden="1" x14ac:dyDescent="0.25">
      <c r="A119" s="17" t="s">
        <v>101</v>
      </c>
      <c r="B119" s="17"/>
      <c r="C119" s="19" t="str">
        <f>IF($E$18&lt;26,"Error Cant.",IF($E$18&lt;50,'Lista de Precios Business Ed.'!$E$55,IF($E$18&lt;100,'Lista de Precios Business Ed.'!$E$56,IF($E$18&lt;250,'Lista de Precios Business Ed.'!$E$57,IF($E$18&lt;500,'Lista de Precios Business Ed.'!$E$58,IF($E$18&lt;1000,'Lista de Precios Business Ed.'!$E$59,H119))))))</f>
        <v>Error Cant.</v>
      </c>
      <c r="D119" s="19" t="str">
        <f>IF($E$19&lt;26,"Error Cant.",IF($E$19&lt;50,'Lista de Precios Business Ed.'!$E$55,IF($E$19&lt;100,'Lista de Precios Business Ed.'!$E$56,IF($E$19&lt;250,'Lista de Precios Business Ed.'!$E$57,IF($E$19&lt;500,'Lista de Precios Business Ed.'!$E$58,IF($E$19&lt;1000,'Lista de Precios Business Ed.'!$E$59,I119))))))</f>
        <v>Error Cant.</v>
      </c>
      <c r="E119" s="19" t="str">
        <f>IF($E$20&lt;26,"Error Cant.",IF($E$20&lt;50,'Lista de Precios Business Ed.'!$E$55,IF($E$20&lt;100,'Lista de Precios Business Ed.'!$E$56,IF($E$20&lt;250,'Lista de Precios Business Ed.'!$E$57,IF($E$20&lt;500,'Lista de Precios Business Ed.'!$E$58,IF($E$20&lt;1000,'Lista de Precios Business Ed.'!$E$59,J119))))))</f>
        <v>Error Cant.</v>
      </c>
      <c r="F119" s="19" t="str">
        <f>IF($E$21&lt;26,"Error Cant.",IF($E$21&lt;50,'Lista de Precios Business Ed.'!$E$55,IF($E$21&lt;100,'Lista de Precios Business Ed.'!$E$56,IF($E$21&lt;250,'Lista de Precios Business Ed.'!$E$57,IF($E$21&lt;500,'Lista de Precios Business Ed.'!$E$58,IF($E$21&lt;1000,'Lista de Precios Business Ed.'!$E$59,K119))))))</f>
        <v>Error Cant.</v>
      </c>
      <c r="G119" s="19" t="str">
        <f>IF($E$22&lt;26,"Error Cant.",IF($E$22&lt;50,'Lista de Precios Business Ed.'!$E$55,IF($E$22&lt;100,'Lista de Precios Business Ed.'!$E$56,IF($E$22&lt;250,'Lista de Precios Business Ed.'!$E$57,IF($E$22&lt;500,'Lista de Precios Business Ed.'!$E$58,IF($E$22&lt;1000,'Lista de Precios Business Ed.'!$E$59,L119))))))</f>
        <v>Error Cant.</v>
      </c>
      <c r="H119" s="17" t="str">
        <f>IF($E$18&lt;2000,'Lista de Precios Business Ed.'!$E$60,IF($E$18&lt;5000,'Lista de Precios Business Ed.'!$E$61,IF($E$18&lt;10000,'Lista de Precios Business Ed.'!$E$62,"Error Cant.")))</f>
        <v>Solicitar</v>
      </c>
      <c r="I119" s="17" t="str">
        <f>IF($E$19&lt;2000,'Lista de Precios Business Ed.'!$E$60,IF($E$19&lt;5000,'Lista de Precios Business Ed.'!$E$61,IF($E$19&lt;10000,'Lista de Precios Business Ed.'!$E$62,"Error Cant.")))</f>
        <v>Solicitar</v>
      </c>
      <c r="J119" s="17" t="str">
        <f>IF($E$20&lt;2000,'Lista de Precios Business Ed.'!$E$60,IF($E$20&lt;5000,'Lista de Precios Business Ed.'!$E$61,IF($E$20&lt;10000,'Lista de Precios Business Ed.'!$E$62,"Error Cant.")))</f>
        <v>Solicitar</v>
      </c>
      <c r="K119" s="17" t="str">
        <f>IF($E$21&lt;2000,'Lista de Precios Business Ed.'!$E$60,IF($E$21&lt;5000,'Lista de Precios Business Ed.'!$E$61,IF($E$21&lt;10000,'Lista de Precios Business Ed.'!$E$62,"Error Cant.")))</f>
        <v>Solicitar</v>
      </c>
      <c r="L119" s="17" t="str">
        <f>IF($E$22&lt;2000,'Lista de Precios Business Ed.'!$E$60,IF($E$22&lt;5000,'Lista de Precios Business Ed.'!$E$61,IF($E$22&lt;10000,'Lista de Precios Business Ed.'!$E$62,"Error Cant.")))</f>
        <v>Solicitar</v>
      </c>
    </row>
    <row r="120" spans="1:12" hidden="1" x14ac:dyDescent="0.25">
      <c r="A120" s="17" t="s">
        <v>102</v>
      </c>
      <c r="B120" s="17"/>
      <c r="C120" s="19" t="str">
        <f>IF($E$18&lt;26,"Error Cant.",IF($E$18&lt;50,'Lista de Precios Business Ed.'!$D$55,IF($E$18&lt;100,'Lista de Precios Business Ed.'!$D$56,IF($E$18&lt;250,'Lista de Precios Business Ed.'!$D$57,IF($E$18&lt;500,'Lista de Precios Business Ed.'!$D$58,IF($E$18&lt;1000,'Lista de Precios Business Ed.'!$D$59,H120))))))</f>
        <v>Error Cant.</v>
      </c>
      <c r="D120" s="19" t="str">
        <f>IF($E$19&lt;26,"Error Cant.",IF($E$19&lt;50,'Lista de Precios Business Ed.'!$D$55,IF($E$19&lt;100,'Lista de Precios Business Ed.'!$D$56,IF($E$19&lt;250,'Lista de Precios Business Ed.'!$D$57,IF($E$19&lt;500,'Lista de Precios Business Ed.'!$D$58,IF($E$19&lt;1000,'Lista de Precios Business Ed.'!$D$59,I120))))))</f>
        <v>Error Cant.</v>
      </c>
      <c r="E120" s="19" t="str">
        <f>IF($E$20&lt;26,"Error Cant.",IF($E$20&lt;50,'Lista de Precios Business Ed.'!$D$55,IF($E$20&lt;100,'Lista de Precios Business Ed.'!$D$56,IF($E$20&lt;250,'Lista de Precios Business Ed.'!$D$57,IF($E$20&lt;500,'Lista de Precios Business Ed.'!$D$58,IF($E$20&lt;1000,'Lista de Precios Business Ed.'!$D$59,J120))))))</f>
        <v>Error Cant.</v>
      </c>
      <c r="F120" s="19" t="str">
        <f>IF($E$21&lt;26,"Error Cant.",IF($E$21&lt;50,'Lista de Precios Business Ed.'!$D$55,IF($E$21&lt;100,'Lista de Precios Business Ed.'!$D$56,IF($E$21&lt;250,'Lista de Precios Business Ed.'!$D$57,IF($E$21&lt;500,'Lista de Precios Business Ed.'!$D$58,IF($E$21&lt;1000,'Lista de Precios Business Ed.'!$D$59,K120))))))</f>
        <v>Error Cant.</v>
      </c>
      <c r="G120" s="19" t="str">
        <f>IF($E$22&lt;26,"Error Cant.",IF($E$22&lt;50,'Lista de Precios Business Ed.'!$D$55,IF($E$22&lt;100,'Lista de Precios Business Ed.'!$D$56,IF($E$22&lt;250,'Lista de Precios Business Ed.'!$D$57,IF($E$22&lt;500,'Lista de Precios Business Ed.'!$D$58,IF($E$22&lt;1000,'Lista de Precios Business Ed.'!$D$59,L120))))))</f>
        <v>Error Cant.</v>
      </c>
      <c r="H120" s="17" t="str">
        <f>IF($E$18&lt;2000,'Lista de Precios Business Ed.'!$D$60,IF($E$18&lt;5000,'Lista de Precios Business Ed.'!$D$61,IF($E$18&lt;10000,'Lista de Precios Business Ed.'!$D$62,"Error Cant.")))</f>
        <v>Solicitar</v>
      </c>
      <c r="I120" s="17" t="str">
        <f>IF($E$19&lt;2000,'Lista de Precios Business Ed.'!$D$60,IF($E$19&lt;5000,'Lista de Precios Business Ed.'!$D$61,IF($E$19&lt;10000,'Lista de Precios Business Ed.'!$D$62,"Error Cant.")))</f>
        <v>Solicitar</v>
      </c>
      <c r="J120" s="17" t="str">
        <f>IF($E$20&lt;2000,'Lista de Precios Business Ed.'!$D$60,IF($E$20&lt;5000,'Lista de Precios Business Ed.'!$D$61,IF($E$20&lt;10000,'Lista de Precios Business Ed.'!$D$62,"Error Cant.")))</f>
        <v>Solicitar</v>
      </c>
      <c r="K120" s="17" t="str">
        <f>IF($E$21&lt;2000,'Lista de Precios Business Ed.'!$D$60,IF($E$21&lt;5000,'Lista de Precios Business Ed.'!$D$61,IF($E$21&lt;10000,'Lista de Precios Business Ed.'!$D$62,"Error Cant.")))</f>
        <v>Solicitar</v>
      </c>
      <c r="L120" s="17" t="str">
        <f>IF($E$22&lt;2000,'Lista de Precios Business Ed.'!$D$60,IF($E$22&lt;5000,'Lista de Precios Business Ed.'!$D$61,IF($E$22&lt;10000,'Lista de Precios Business Ed.'!$D$62,"Error Cant.")))</f>
        <v>Solicitar</v>
      </c>
    </row>
    <row r="121" spans="1:12" hidden="1" x14ac:dyDescent="0.25">
      <c r="A121" s="17" t="s">
        <v>103</v>
      </c>
      <c r="B121" s="17"/>
      <c r="C121" s="19" t="str">
        <f>IF($E$18&lt;26,"Error Cant.",IF($E$18&lt;50,'Lista de Precios Business Ed.'!$F$55,IF($E$18&lt;100,'Lista de Precios Business Ed.'!$F$56,IF($E$18&lt;250,'Lista de Precios Business Ed.'!$F$57,IF($E$18&lt;500,'Lista de Precios Business Ed.'!$F$58,IF($E$18&lt;1000,'Lista de Precios Business Ed.'!$F$59,H121))))))</f>
        <v>Error Cant.</v>
      </c>
      <c r="D121" s="19" t="str">
        <f>IF($E$19&lt;26,"Error Cant.",IF($E$19&lt;50,'Lista de Precios Business Ed.'!$F$55,IF($E$19&lt;100,'Lista de Precios Business Ed.'!$F$56,IF($E$19&lt;250,'Lista de Precios Business Ed.'!$F$57,IF($E$19&lt;500,'Lista de Precios Business Ed.'!$F$58,IF($E$19&lt;1000,'Lista de Precios Business Ed.'!$F$59,I121))))))</f>
        <v>Error Cant.</v>
      </c>
      <c r="E121" s="19" t="str">
        <f>IF($E$20&lt;26,"Error Cant.",IF($E$20&lt;50,'Lista de Precios Business Ed.'!$F$55,IF($E$20&lt;100,'Lista de Precios Business Ed.'!$F$56,IF($E$20&lt;250,'Lista de Precios Business Ed.'!$F$57,IF($E$20&lt;500,'Lista de Precios Business Ed.'!$F$58,IF($E$20&lt;1000,'Lista de Precios Business Ed.'!$F$59,J121))))))</f>
        <v>Error Cant.</v>
      </c>
      <c r="F121" s="19" t="str">
        <f>IF($E$21&lt;26,"Error Cant.",IF($E$21&lt;50,'Lista de Precios Business Ed.'!$F$55,IF($E$21&lt;100,'Lista de Precios Business Ed.'!$F$56,IF($E$21&lt;250,'Lista de Precios Business Ed.'!$F$57,IF($E$21&lt;500,'Lista de Precios Business Ed.'!$F$58,IF($E$21&lt;1000,'Lista de Precios Business Ed.'!$F$59,K121))))))</f>
        <v>Error Cant.</v>
      </c>
      <c r="G121" s="19" t="str">
        <f>IF($E$22&lt;26,"Error Cant.",IF($E$22&lt;50,'Lista de Precios Business Ed.'!$F$55,IF($E$22&lt;100,'Lista de Precios Business Ed.'!$F$56,IF($E$22&lt;250,'Lista de Precios Business Ed.'!$F$57,IF($E$22&lt;500,'Lista de Precios Business Ed.'!$F$58,IF($E$22&lt;1000,'Lista de Precios Business Ed.'!$F$59,L121))))))</f>
        <v>Error Cant.</v>
      </c>
      <c r="H121" s="17" t="str">
        <f>IF($E$18&lt;2000,'Lista de Precios Business Ed.'!$F$60,IF($E$18&lt;5000,'Lista de Precios Business Ed.'!$F$61,IF($E$18&lt;10000,'Lista de Precios Business Ed.'!$F$62,"Error Cant.")))</f>
        <v>Solicitar</v>
      </c>
      <c r="I121" s="17" t="str">
        <f>IF($E$19&lt;2000,'Lista de Precios Business Ed.'!$F$60,IF($E$19&lt;5000,'Lista de Precios Business Ed.'!$F$61,IF($E$19&lt;10000,'Lista de Precios Business Ed.'!$F$62,"Error Cant.")))</f>
        <v>Solicitar</v>
      </c>
      <c r="J121" s="17" t="str">
        <f>IF($E$20&lt;2000,'Lista de Precios Business Ed.'!$F$60,IF($E$20&lt;5000,'Lista de Precios Business Ed.'!$F$61,IF($E$20&lt;10000,'Lista de Precios Business Ed.'!$F$62,"Error Cant.")))</f>
        <v>Solicitar</v>
      </c>
      <c r="K121" s="17" t="str">
        <f>IF($E$21&lt;2000,'Lista de Precios Business Ed.'!$F$60,IF($E$21&lt;5000,'Lista de Precios Business Ed.'!$F$61,IF($E$21&lt;10000,'Lista de Precios Business Ed.'!$F$62,"Error Cant.")))</f>
        <v>Solicitar</v>
      </c>
      <c r="L121" s="17" t="str">
        <f>IF($E$22&lt;2000,'Lista de Precios Business Ed.'!$F$60,IF($E$22&lt;5000,'Lista de Precios Business Ed.'!$F$61,IF($E$22&lt;10000,'Lista de Precios Business Ed.'!$F$62,"Error Cant.")))</f>
        <v>Solicitar</v>
      </c>
    </row>
    <row r="122" spans="1:12" hidden="1" x14ac:dyDescent="0.25">
      <c r="A122" s="17" t="s">
        <v>104</v>
      </c>
      <c r="B122" s="17"/>
      <c r="C122" s="19" t="str">
        <f>IF($E$18&lt;26,"Error Cant.",IF($E$18&lt;50,'Lista de Precios Business Ed.'!$C$67,IF($E$18&lt;100,'Lista de Precios Business Ed.'!$C$68,IF($E$18&lt;250,'Lista de Precios Business Ed.'!$C$69,IF($E$18&lt;500,'Lista de Precios Business Ed.'!$C$70,IF($E$18&lt;1000,'Lista de Precios Business Ed.'!$C$71,H122))))))</f>
        <v>Error Cant.</v>
      </c>
      <c r="D122" s="19" t="str">
        <f>IF($E$19&lt;26,"Error Cant.",IF($E$19&lt;50,'Lista de Precios Business Ed.'!$C$67,IF($E$19&lt;100,'Lista de Precios Business Ed.'!$C$68,IF($E$19&lt;250,'Lista de Precios Business Ed.'!$C$69,IF($E$19&lt;500,'Lista de Precios Business Ed.'!$C$70,IF($E$19&lt;1000,'Lista de Precios Business Ed.'!$C$71,I122))))))</f>
        <v>Error Cant.</v>
      </c>
      <c r="E122" s="19" t="str">
        <f>IF($E$20&lt;26,"Error Cant.",IF($E$20&lt;50,'Lista de Precios Business Ed.'!$C$67,IF($E$20&lt;100,'Lista de Precios Business Ed.'!$C$68,IF($E$20&lt;250,'Lista de Precios Business Ed.'!$C$69,IF($E$20&lt;500,'Lista de Precios Business Ed.'!$C$70,IF($E$20&lt;1000,'Lista de Precios Business Ed.'!$C$71,J122))))))</f>
        <v>Error Cant.</v>
      </c>
      <c r="F122" s="19" t="str">
        <f>IF($E$21&lt;26,"Error Cant.",IF($E$21&lt;50,'Lista de Precios Business Ed.'!$C$67,IF($E$21&lt;100,'Lista de Precios Business Ed.'!$C$68,IF($E$21&lt;250,'Lista de Precios Business Ed.'!$C$69,IF($E$21&lt;500,'Lista de Precios Business Ed.'!$C$70,IF($E$21&lt;1000,'Lista de Precios Business Ed.'!$C$71,K122))))))</f>
        <v>Error Cant.</v>
      </c>
      <c r="G122" s="19" t="str">
        <f>IF($E$22&lt;26,"Error Cant.",IF($E$22&lt;50,'Lista de Precios Business Ed.'!$C$67,IF($E$22&lt;100,'Lista de Precios Business Ed.'!$C$68,IF($E$22&lt;250,'Lista de Precios Business Ed.'!$C$69,IF($E$22&lt;500,'Lista de Precios Business Ed.'!$C$70,IF($E$22&lt;1000,'Lista de Precios Business Ed.'!$C$71,L122))))))</f>
        <v>Error Cant.</v>
      </c>
      <c r="H122" s="17" t="str">
        <f>IF($E$18&lt;2000,'Lista de Precios Business Ed.'!$C$72,IF($E$18&lt;5000,'Lista de Precios Business Ed.'!$C$73,IF($E$18&lt;10000,'Lista de Precios Business Ed.'!$C$74,"Error Cant.")))</f>
        <v>Solicitar</v>
      </c>
      <c r="I122" s="17" t="str">
        <f>IF($E$19&lt;2000,'Lista de Precios Business Ed.'!$C$72,IF($E$19&lt;5000,'Lista de Precios Business Ed.'!$C$73,IF($E$19&lt;10000,'Lista de Precios Business Ed.'!$C$74,"Error Cant.")))</f>
        <v>Solicitar</v>
      </c>
      <c r="J122" s="17" t="str">
        <f>IF($E$20&lt;2000,'Lista de Precios Business Ed.'!$C$72,IF($E$20&lt;5000,'Lista de Precios Business Ed.'!$C$73,IF($E$20&lt;10000,'Lista de Precios Business Ed.'!$C$74,"Error Cant.")))</f>
        <v>Solicitar</v>
      </c>
      <c r="K122" s="17" t="str">
        <f>IF($E$21&lt;2000,'Lista de Precios Business Ed.'!$C$72,IF($E$21&lt;5000,'Lista de Precios Business Ed.'!$C$73,IF($E$21&lt;10000,'Lista de Precios Business Ed.'!$C$74,"Error Cant.")))</f>
        <v>Solicitar</v>
      </c>
      <c r="L122" s="17" t="str">
        <f>IF($E$22&lt;2000,'Lista de Precios Business Ed.'!$C$72,IF($E$22&lt;5000,'Lista de Precios Business Ed.'!$C$73,IF($E$22&lt;10000,'Lista de Precios Business Ed.'!$C$74,"Error Cant.")))</f>
        <v>Solicitar</v>
      </c>
    </row>
    <row r="123" spans="1:12" hidden="1" x14ac:dyDescent="0.25">
      <c r="A123" s="17" t="s">
        <v>105</v>
      </c>
      <c r="B123" s="17"/>
      <c r="C123" s="19" t="str">
        <f>IF($E$18&lt;26,"Error Cant.",IF($E$18&lt;50,'Lista de Precios Business Ed.'!$E$67,IF($E$18&lt;100,'Lista de Precios Business Ed.'!$E$68,IF($E$18&lt;250,'Lista de Precios Business Ed.'!$E$69,IF($E$18&lt;500,'Lista de Precios Business Ed.'!$E$70,IF($E$18&lt;1000,'Lista de Precios Business Ed.'!$E$71,H123))))))</f>
        <v>Error Cant.</v>
      </c>
      <c r="D123" s="19" t="str">
        <f>IF($E$19&lt;26,"Error Cant.",IF($E$19&lt;50,'Lista de Precios Business Ed.'!$E$67,IF($E$19&lt;100,'Lista de Precios Business Ed.'!$E$68,IF($E$19&lt;250,'Lista de Precios Business Ed.'!$E$69,IF($E$19&lt;500,'Lista de Precios Business Ed.'!$E$70,IF($E$19&lt;1000,'Lista de Precios Business Ed.'!$E$71,I123))))))</f>
        <v>Error Cant.</v>
      </c>
      <c r="E123" s="19" t="str">
        <f>IF($E$20&lt;26,"Error Cant.",IF($E$20&lt;50,'Lista de Precios Business Ed.'!$E$67,IF($E$20&lt;100,'Lista de Precios Business Ed.'!$E$68,IF($E$20&lt;250,'Lista de Precios Business Ed.'!$E$69,IF($E$20&lt;500,'Lista de Precios Business Ed.'!$E$70,IF($E$20&lt;1000,'Lista de Precios Business Ed.'!$E$71,J123))))))</f>
        <v>Error Cant.</v>
      </c>
      <c r="F123" s="19" t="str">
        <f>IF($E$21&lt;26,"Error Cant.",IF($E$21&lt;50,'Lista de Precios Business Ed.'!$E$67,IF($E$21&lt;100,'Lista de Precios Business Ed.'!$E$68,IF($E$21&lt;250,'Lista de Precios Business Ed.'!$E$69,IF($E$21&lt;500,'Lista de Precios Business Ed.'!$E$70,IF($E$21&lt;1000,'Lista de Precios Business Ed.'!$E$71,K123))))))</f>
        <v>Error Cant.</v>
      </c>
      <c r="G123" s="19" t="str">
        <f>IF($E$22&lt;26,"Error Cant.",IF($E$22&lt;50,'Lista de Precios Business Ed.'!$E$67,IF($E$22&lt;100,'Lista de Precios Business Ed.'!$E$68,IF($E$22&lt;250,'Lista de Precios Business Ed.'!$E$69,IF($E$22&lt;500,'Lista de Precios Business Ed.'!$E$70,IF($E$22&lt;1000,'Lista de Precios Business Ed.'!$E$71,L123))))))</f>
        <v>Error Cant.</v>
      </c>
      <c r="H123" s="17" t="str">
        <f>IF($E$18&lt;2000,'Lista de Precios Business Ed.'!$E$72,IF($E$18&lt;5000,'Lista de Precios Business Ed.'!$E$73,IF($E$18&lt;10000,'Lista de Precios Business Ed.'!$E$74,"Error Cant.")))</f>
        <v>Solicitar</v>
      </c>
      <c r="I123" s="17" t="str">
        <f>IF($E$19&lt;2000,'Lista de Precios Business Ed.'!$E$72,IF($E$19&lt;5000,'Lista de Precios Business Ed.'!$E$73,IF($E$19&lt;10000,'Lista de Precios Business Ed.'!$E$74,"Error Cant.")))</f>
        <v>Solicitar</v>
      </c>
      <c r="J123" s="17" t="str">
        <f>IF($E$20&lt;2000,'Lista de Precios Business Ed.'!$E$72,IF($E$20&lt;5000,'Lista de Precios Business Ed.'!$E$73,IF($E$20&lt;10000,'Lista de Precios Business Ed.'!$E$74,"Error Cant.")))</f>
        <v>Solicitar</v>
      </c>
      <c r="K123" s="17" t="str">
        <f>IF($E$21&lt;2000,'Lista de Precios Business Ed.'!$E$72,IF($E$21&lt;5000,'Lista de Precios Business Ed.'!$E$73,IF($E$21&lt;10000,'Lista de Precios Business Ed.'!$E$74,"Error Cant.")))</f>
        <v>Solicitar</v>
      </c>
      <c r="L123" s="17" t="str">
        <f>IF($E$22&lt;2000,'Lista de Precios Business Ed.'!$E$72,IF($E$22&lt;5000,'Lista de Precios Business Ed.'!$E$73,IF($E$22&lt;10000,'Lista de Precios Business Ed.'!$E$74,"Error Cant.")))</f>
        <v>Solicitar</v>
      </c>
    </row>
    <row r="124" spans="1:12" hidden="1" x14ac:dyDescent="0.25">
      <c r="A124" s="17" t="s">
        <v>106</v>
      </c>
      <c r="B124" s="17"/>
      <c r="C124" s="19" t="str">
        <f>IF($E$18&lt;26,"Error Cant.",IF($E$18&lt;50,'Lista de Precios Business Ed.'!$D$67,IF($E$18&lt;100,'Lista de Precios Business Ed.'!$D$68,IF($E$18&lt;250,'Lista de Precios Business Ed.'!$D$69,IF($E$18&lt;500,'Lista de Precios Business Ed.'!$D$70,IF($E$18&lt;1000,'Lista de Precios Business Ed.'!$D$71,H124))))))</f>
        <v>Error Cant.</v>
      </c>
      <c r="D124" s="19" t="str">
        <f>IF($E$19&lt;26,"Error Cant.",IF($E$19&lt;50,'Lista de Precios Business Ed.'!$D$67,IF($E$19&lt;100,'Lista de Precios Business Ed.'!$D$68,IF($E$19&lt;250,'Lista de Precios Business Ed.'!$D$69,IF($E$19&lt;500,'Lista de Precios Business Ed.'!$D$70,IF($E$19&lt;1000,'Lista de Precios Business Ed.'!$D$71,I124))))))</f>
        <v>Error Cant.</v>
      </c>
      <c r="E124" s="19" t="str">
        <f>IF($E$20&lt;26,"Error Cant.",IF($E$20&lt;50,'Lista de Precios Business Ed.'!$D$67,IF($E$20&lt;100,'Lista de Precios Business Ed.'!$D$68,IF($E$20&lt;250,'Lista de Precios Business Ed.'!$D$69,IF($E$20&lt;500,'Lista de Precios Business Ed.'!$D$70,IF($E$20&lt;1000,'Lista de Precios Business Ed.'!$D$71,J124))))))</f>
        <v>Error Cant.</v>
      </c>
      <c r="F124" s="19" t="str">
        <f>IF($E$21&lt;26,"Error Cant.",IF($E$21&lt;50,'Lista de Precios Business Ed.'!$D$67,IF($E$21&lt;100,'Lista de Precios Business Ed.'!$D$68,IF($E$21&lt;250,'Lista de Precios Business Ed.'!$D$69,IF($E$21&lt;500,'Lista de Precios Business Ed.'!$D$70,IF($E$21&lt;1000,'Lista de Precios Business Ed.'!$D$71,K124))))))</f>
        <v>Error Cant.</v>
      </c>
      <c r="G124" s="19" t="str">
        <f>IF($E$22&lt;26,"Error Cant.",IF($E$22&lt;50,'Lista de Precios Business Ed.'!$D$67,IF($E$22&lt;100,'Lista de Precios Business Ed.'!$D$68,IF($E$22&lt;250,'Lista de Precios Business Ed.'!$D$69,IF($E$22&lt;500,'Lista de Precios Business Ed.'!$D$70,IF($E$22&lt;1000,'Lista de Precios Business Ed.'!$D$71,L124))))))</f>
        <v>Error Cant.</v>
      </c>
      <c r="H124" s="17" t="str">
        <f>IF($E$18&lt;2000,'Lista de Precios Business Ed.'!$D$72,IF($E$18&lt;5000,'Lista de Precios Business Ed.'!$D$73,IF($E$18&lt;10000,'Lista de Precios Business Ed.'!$D$74,"Error Cant.")))</f>
        <v>Solicitar</v>
      </c>
      <c r="I124" s="17" t="str">
        <f>IF($E$19&lt;2000,'Lista de Precios Business Ed.'!$D$72,IF($E$19&lt;5000,'Lista de Precios Business Ed.'!$D$73,IF($E$19&lt;10000,'Lista de Precios Business Ed.'!$D$74,"Error Cant.")))</f>
        <v>Solicitar</v>
      </c>
      <c r="J124" s="17" t="str">
        <f>IF($E$20&lt;2000,'Lista de Precios Business Ed.'!$D$72,IF($E$20&lt;5000,'Lista de Precios Business Ed.'!$D$73,IF($E$20&lt;10000,'Lista de Precios Business Ed.'!$D$74,"Error Cant.")))</f>
        <v>Solicitar</v>
      </c>
      <c r="K124" s="17" t="str">
        <f>IF($E$21&lt;2000,'Lista de Precios Business Ed.'!$D$72,IF($E$21&lt;5000,'Lista de Precios Business Ed.'!$D$73,IF($E$21&lt;10000,'Lista de Precios Business Ed.'!$D$74,"Error Cant.")))</f>
        <v>Solicitar</v>
      </c>
      <c r="L124" s="17" t="str">
        <f>IF($E$22&lt;2000,'Lista de Precios Business Ed.'!$D$72,IF($E$22&lt;5000,'Lista de Precios Business Ed.'!$D$73,IF($E$22&lt;10000,'Lista de Precios Business Ed.'!$D$74,"Error Cant.")))</f>
        <v>Solicitar</v>
      </c>
    </row>
    <row r="125" spans="1:12" hidden="1" x14ac:dyDescent="0.25">
      <c r="A125" s="17" t="s">
        <v>107</v>
      </c>
      <c r="B125" s="17"/>
      <c r="C125" s="19" t="str">
        <f>IF($E$18&lt;26,"Error Cant.",IF($E$18&lt;50,'Lista de Precios Business Ed.'!$F$67,IF($E$18&lt;100,'Lista de Precios Business Ed.'!$F$68,IF($E$18&lt;250,'Lista de Precios Business Ed.'!$F$69,IF($E$18&lt;500,'Lista de Precios Business Ed.'!$F$70,IF($E$18&lt;1000,'Lista de Precios Business Ed.'!$F$71,H125))))))</f>
        <v>Error Cant.</v>
      </c>
      <c r="D125" s="19" t="str">
        <f>IF($E$19&lt;26,"Error Cant.",IF($E$19&lt;50,'Lista de Precios Business Ed.'!$F$67,IF($E$19&lt;100,'Lista de Precios Business Ed.'!$F$68,IF($E$19&lt;250,'Lista de Precios Business Ed.'!$F$69,IF($E$19&lt;500,'Lista de Precios Business Ed.'!$F$70,IF($E$19&lt;1000,'Lista de Precios Business Ed.'!$F$71,I125))))))</f>
        <v>Error Cant.</v>
      </c>
      <c r="E125" s="19" t="str">
        <f>IF($E$20&lt;26,"Error Cant.",IF($E$20&lt;50,'Lista de Precios Business Ed.'!$F$67,IF($E$20&lt;100,'Lista de Precios Business Ed.'!$F$68,IF($E$20&lt;250,'Lista de Precios Business Ed.'!$F$69,IF($E$20&lt;500,'Lista de Precios Business Ed.'!$F$70,IF($E$20&lt;1000,'Lista de Precios Business Ed.'!$F$71,J125))))))</f>
        <v>Error Cant.</v>
      </c>
      <c r="F125" s="19" t="str">
        <f>IF($E$21&lt;26,"Error Cant.",IF($E$21&lt;50,'Lista de Precios Business Ed.'!$F$67,IF($E$21&lt;100,'Lista de Precios Business Ed.'!$F$68,IF($E$21&lt;250,'Lista de Precios Business Ed.'!$F$69,IF($E$21&lt;500,'Lista de Precios Business Ed.'!$F$70,IF($E$21&lt;1000,'Lista de Precios Business Ed.'!$F$71,K125))))))</f>
        <v>Error Cant.</v>
      </c>
      <c r="G125" s="19" t="str">
        <f>IF($E$22&lt;26,"Error Cant.",IF($E$22&lt;50,'Lista de Precios Business Ed.'!$F$67,IF($E$22&lt;100,'Lista de Precios Business Ed.'!$F$68,IF($E$22&lt;250,'Lista de Precios Business Ed.'!$F$69,IF($E$22&lt;500,'Lista de Precios Business Ed.'!$F$70,IF($E$22&lt;1000,'Lista de Precios Business Ed.'!$F$71,L125))))))</f>
        <v>Error Cant.</v>
      </c>
      <c r="H125" s="17" t="str">
        <f>IF($E$18&lt;2000,'Lista de Precios Business Ed.'!$F$72,IF($E$18&lt;5000,'Lista de Precios Business Ed.'!$F$73,IF($E$18&lt;10000,'Lista de Precios Business Ed.'!$F$74,"Error Cant.")))</f>
        <v>Solicitar</v>
      </c>
      <c r="I125" s="17" t="str">
        <f>IF($E$19&lt;2000,'Lista de Precios Business Ed.'!$F$72,IF($E$19&lt;5000,'Lista de Precios Business Ed.'!$F$73,IF($E$19&lt;10000,'Lista de Precios Business Ed.'!$F$74,"Error Cant.")))</f>
        <v>Solicitar</v>
      </c>
      <c r="J125" s="17" t="str">
        <f>IF($E$20&lt;2000,'Lista de Precios Business Ed.'!$F$72,IF($E$20&lt;5000,'Lista de Precios Business Ed.'!$F$73,IF($E$20&lt;10000,'Lista de Precios Business Ed.'!$F$74,"Error Cant.")))</f>
        <v>Solicitar</v>
      </c>
      <c r="K125" s="17" t="str">
        <f>IF($E$21&lt;2000,'Lista de Precios Business Ed.'!$F$72,IF($E$21&lt;5000,'Lista de Precios Business Ed.'!$F$73,IF($E$21&lt;10000,'Lista de Precios Business Ed.'!$F$74,"Error Cant.")))</f>
        <v>Solicitar</v>
      </c>
      <c r="L125" s="17" t="str">
        <f>IF($E$22&lt;2000,'Lista de Precios Business Ed.'!$F$72,IF($E$22&lt;5000,'Lista de Precios Business Ed.'!$F$73,IF($E$22&lt;10000,'Lista de Precios Business Ed.'!$F$74,"Error Cant.")))</f>
        <v>Solicitar</v>
      </c>
    </row>
    <row r="126" spans="1:12" s="18" customFormat="1" ht="15.75" hidden="1" customHeight="1" x14ac:dyDescent="0.25">
      <c r="A126" s="17" t="s">
        <v>54</v>
      </c>
      <c r="B126" s="17" t="s">
        <v>8</v>
      </c>
      <c r="C126" s="19" t="str">
        <f>IF(E18&lt;5,"Error Cant.",IF(E18&lt;11,'Lista de Precios Business Ed.'!C79,IF(E18&lt;25,'Lista de Precios Business Ed.'!C80,IF(E18&lt;50,'Lista de Precios Business Ed.'!C81,IF(E18&lt;100,'Lista de Precios Business Ed.'!C82,IF(E18&lt;250,'Lista de Precios Business Ed.'!C83,IF(E18&lt;500,'Lista de Precios Business Ed.'!C84,IF(E18&lt;1000,'Lista de Precios Business Ed.'!C85,H126))))))))</f>
        <v>Error Cant.</v>
      </c>
      <c r="D126" s="19" t="str">
        <f>IF(E19&lt;5,"Error Cant.",IF(E19&lt;11,'Lista de Precios Business Ed.'!C79,IF(E19&lt;25,'Lista de Precios Business Ed.'!C80,IF(E19&lt;50,'Lista de Precios Business Ed.'!C81,IF(E19&lt;100,'Lista de Precios Business Ed.'!C82,IF(E19&lt;250,'Lista de Precios Business Ed.'!C83,IF(E19&lt;500,'Lista de Precios Business Ed.'!C84,IF(E19&lt;1000,'Lista de Precios Business Ed.'!C85,I126))))))))</f>
        <v>Error Cant.</v>
      </c>
      <c r="E126" s="19" t="str">
        <f>IF(E20&lt;5,"Error Cant.",IF(E20&lt;11,'Lista de Precios Business Ed.'!C79,IF(E20&lt;25,'Lista de Precios Business Ed.'!C80,IF(E20&lt;50,'Lista de Precios Business Ed.'!C81,IF(E20&lt;100,'Lista de Precios Business Ed.'!C82,IF(E20&lt;250,'Lista de Precios Business Ed.'!C83,IF(E20&lt;500,'Lista de Precios Business Ed.'!C84,IF(E20&lt;1000,'Lista de Precios Business Ed.'!C85,J126))))))))</f>
        <v>Error Cant.</v>
      </c>
      <c r="F126" s="19" t="str">
        <f>IF(E21&lt;5,"Error Cant.",IF(E21&lt;11,'Lista de Precios Business Ed.'!C79,IF(E21&lt;25,'Lista de Precios Business Ed.'!C80,IF(E21&lt;50,'Lista de Precios Business Ed.'!C81,IF(E21&lt;100,'Lista de Precios Business Ed.'!C82,IF(E21&lt;250,'Lista de Precios Business Ed.'!C83,IF(E21&lt;500,'Lista de Precios Business Ed.'!C84,IF(E21&lt;1000,'Lista de Precios Business Ed.'!C85,K126))))))))</f>
        <v>Error Cant.</v>
      </c>
      <c r="G126" s="19" t="str">
        <f>IF(E22&lt;5,"Error Cant.",IF(E22&lt;11,'Lista de Precios Business Ed.'!C79,IF(E22&lt;25,'Lista de Precios Business Ed.'!C80,IF(E22&lt;50,'Lista de Precios Business Ed.'!C81,IF(E22&lt;100,'Lista de Precios Business Ed.'!C82,IF(E22&lt;250,'Lista de Precios Business Ed.'!C83,IF(E22&lt;500,'Lista de Precios Business Ed.'!C84,IF(E22&lt;1000,'Lista de Precios Business Ed.'!C85,L126))))))))</f>
        <v>Error Cant.</v>
      </c>
      <c r="H126" s="17" t="str">
        <f>IF(E18&lt;2000,'Lista de Precios Business Ed.'!C86,IF(E18&lt;5000,'Lista de Precios Business Ed.'!C87,IF(E18&lt;10000,'Lista de Precios Business Ed.'!C88,"Error Cant.")))</f>
        <v>Solicitar</v>
      </c>
      <c r="I126" s="17" t="str">
        <f>IF(E19&lt;2000,'Lista de Precios Business Ed.'!C86,IF(E19&lt;5000,'Lista de Precios Business Ed.'!C87,IF(E19&lt;10000,'Lista de Precios Business Ed.'!C88,"Error Cant.")))</f>
        <v>Solicitar</v>
      </c>
      <c r="J126" s="17" t="str">
        <f>IF(E20&lt;2000,'Lista de Precios Business Ed.'!C86,IF(E20&lt;5000,'Lista de Precios Business Ed.'!C87,IF(E20&lt;10000,'Lista de Precios Business Ed.'!C88,"Error Cant.")))</f>
        <v>Solicitar</v>
      </c>
      <c r="K126" s="17" t="str">
        <f>IF(E21&lt;2000,'Lista de Precios Business Ed.'!C86,IF(E21&lt;5000,'Lista de Precios Business Ed.'!C87,IF(E21&lt;10000,'Lista de Precios Business Ed.'!C88,"Error Cant.")))</f>
        <v>Solicitar</v>
      </c>
      <c r="L126" s="65" t="str">
        <f>IF(E22&lt;2000,'Lista de Precios Business Ed.'!C86,IF(E22&lt;5000,'Lista de Precios Business Ed.'!C87,IF(E22&lt;10000,'Lista de Precios Business Ed.'!C88,"Error Cant.")))</f>
        <v>Solicitar</v>
      </c>
    </row>
    <row r="127" spans="1:12" s="18" customFormat="1" ht="15.75" hidden="1" customHeight="1" x14ac:dyDescent="0.25">
      <c r="A127" s="17" t="s">
        <v>55</v>
      </c>
      <c r="B127" s="17" t="s">
        <v>9</v>
      </c>
      <c r="C127" s="19" t="str">
        <f>IF(E18&lt;5,"Error Cant.",IF(E18&lt;11,'Lista de Precios Business Ed.'!E79,IF(E18&lt;25,'Lista de Precios Business Ed.'!E80,IF(E18&lt;50,'Lista de Precios Business Ed.'!E81,IF(E18&lt;100,'Lista de Precios Business Ed.'!E82,IF(E18&lt;250,'Lista de Precios Business Ed.'!E83,IF(E18&lt;500,'Lista de Precios Business Ed.'!E84,IF(E18&lt;1000,'Lista de Precios Business Ed.'!E85,H127))))))))</f>
        <v>Error Cant.</v>
      </c>
      <c r="D127" s="19" t="str">
        <f>IF(E19&lt;5,"Error Cant.",IF(E19&lt;11,'Lista de Precios Business Ed.'!E79,IF(E19&lt;25,'Lista de Precios Business Ed.'!E80,IF(E19&lt;50,'Lista de Precios Business Ed.'!E81,IF(E19&lt;100,'Lista de Precios Business Ed.'!E82,IF(E19&lt;250,'Lista de Precios Business Ed.'!E83,IF(E19&lt;500,'Lista de Precios Business Ed.'!E84,IF(E19&lt;1000,'Lista de Precios Business Ed.'!E85,I127))))))))</f>
        <v>Error Cant.</v>
      </c>
      <c r="E127" s="19" t="str">
        <f>IF(E20&lt;5,"Error Cant.",IF(E20&lt;11,'Lista de Precios Business Ed.'!E79,IF(E20&lt;25,'Lista de Precios Business Ed.'!E80,IF(E20&lt;50,'Lista de Precios Business Ed.'!E81,IF(E20&lt;100,'Lista de Precios Business Ed.'!E82,IF(E20&lt;250,'Lista de Precios Business Ed.'!E83,IF(E20&lt;500,'Lista de Precios Business Ed.'!E84,IF(E20&lt;1000,'Lista de Precios Business Ed.'!E85,J127))))))))</f>
        <v>Error Cant.</v>
      </c>
      <c r="F127" s="19" t="str">
        <f>IF(E21&lt;5,"Error Cant.",IF(E21&lt;11,'Lista de Precios Business Ed.'!E79,IF(E21&lt;25,'Lista de Precios Business Ed.'!E80,IF(E21&lt;50,'Lista de Precios Business Ed.'!E81,IF(E21&lt;100,'Lista de Precios Business Ed.'!E82,IF(E21&lt;250,'Lista de Precios Business Ed.'!E83,IF(E21&lt;500,'Lista de Precios Business Ed.'!E84,IF(E21&lt;1000,'Lista de Precios Business Ed.'!E85,K127))))))))</f>
        <v>Error Cant.</v>
      </c>
      <c r="G127" s="19" t="str">
        <f>IF(E22&lt;5,"Error Cant.",IF(E22&lt;11,'Lista de Precios Business Ed.'!E79,IF(E22&lt;25,'Lista de Precios Business Ed.'!E80,IF(E22&lt;50,'Lista de Precios Business Ed.'!E81,IF(E22&lt;100,'Lista de Precios Business Ed.'!E82,IF(E22&lt;250,'Lista de Precios Business Ed.'!E83,IF(E22&lt;500,'Lista de Precios Business Ed.'!E84,IF(E22&lt;1000,'Lista de Precios Business Ed.'!E85,L127))))))))</f>
        <v>Error Cant.</v>
      </c>
      <c r="H127" s="17" t="str">
        <f>IF(E18&lt;2000,'Lista de Precios Business Ed.'!E86,IF(E18&lt;5000,'Lista de Precios Business Ed.'!E87,IF(E18&lt;10000,'Lista de Precios Business Ed.'!E88,"Error Cant.")))</f>
        <v>Solicitar</v>
      </c>
      <c r="I127" s="17" t="str">
        <f>IF(E19&lt;2000,'Lista de Precios Business Ed.'!E86,IF(E19&lt;5000,'Lista de Precios Business Ed.'!E87,IF(E19&lt;10000,'Lista de Precios Business Ed.'!E88,"Error Cant.")))</f>
        <v>Solicitar</v>
      </c>
      <c r="J127" s="17" t="str">
        <f>IF(E20&lt;2000,'Lista de Precios Business Ed.'!E86,IF(E20&lt;5000,'Lista de Precios Business Ed.'!E87,IF(E20&lt;10000,'Lista de Precios Business Ed.'!E88,"Error Cant.")))</f>
        <v>Solicitar</v>
      </c>
      <c r="K127" s="17" t="str">
        <f>IF(E21&lt;2000,'Lista de Precios Business Ed.'!E86,IF(E21&lt;5000,'Lista de Precios Business Ed.'!E87,IF(E21&lt;10000,'Lista de Precios Business Ed.'!E88,"Error Cant.")))</f>
        <v>Solicitar</v>
      </c>
      <c r="L127" s="65"/>
    </row>
    <row r="128" spans="1:12" s="18" customFormat="1" ht="15.75" hidden="1" customHeight="1" x14ac:dyDescent="0.25">
      <c r="A128" s="17" t="s">
        <v>56</v>
      </c>
      <c r="B128" s="17">
        <v>0</v>
      </c>
      <c r="C128" s="19" t="str">
        <f>IF(E18&lt;5,"Error Cant.",IF(E18&lt;11,'Lista de Precios Business Ed.'!D79,IF(E18&lt;25,'Lista de Precios Business Ed.'!D80,IF(E18&lt;50,'Lista de Precios Business Ed.'!D81,IF(E18&lt;100,'Lista de Precios Business Ed.'!D82,IF(E18&lt;250,'Lista de Precios Business Ed.'!D83,IF(E18&lt;500,'Lista de Precios Business Ed.'!D84,IF(E18&lt;1000,'Lista de Precios Business Ed.'!D85,H128))))))))</f>
        <v>Error Cant.</v>
      </c>
      <c r="D128" s="19" t="str">
        <f>IF(E19&lt;5,"Error Cant.",IF(E19&lt;11,'Lista de Precios Business Ed.'!D79,IF(E19&lt;25,'Lista de Precios Business Ed.'!D80,IF(E19&lt;50,'Lista de Precios Business Ed.'!D81,IF(E19&lt;100,'Lista de Precios Business Ed.'!D82,IF(E19&lt;250,'Lista de Precios Business Ed.'!D83,IF(E19&lt;500,'Lista de Precios Business Ed.'!D84,IF(E19&lt;1000,'Lista de Precios Business Ed.'!D85,I128))))))))</f>
        <v>Error Cant.</v>
      </c>
      <c r="E128" s="19" t="str">
        <f>IF(E20&lt;5,"Error Cant.",IF(E20&lt;11,'Lista de Precios Business Ed.'!D79,IF(E20&lt;25,'Lista de Precios Business Ed.'!D80,IF(E20&lt;50,'Lista de Precios Business Ed.'!D81,IF(E20&lt;100,'Lista de Precios Business Ed.'!D82,IF(E20&lt;250,'Lista de Precios Business Ed.'!D83,IF(E20&lt;500,'Lista de Precios Business Ed.'!D84,IF(E20&lt;1000,'Lista de Precios Business Ed.'!D85,J128))))))))</f>
        <v>Error Cant.</v>
      </c>
      <c r="F128" s="19" t="str">
        <f>IF(E21&lt;5,"Error Cant.",IF(E21&lt;11,'Lista de Precios Business Ed.'!D79,IF(E21&lt;25,'Lista de Precios Business Ed.'!D80,IF(E21&lt;50,'Lista de Precios Business Ed.'!D81,IF(E21&lt;100,'Lista de Precios Business Ed.'!D82,IF(E21&lt;250,'Lista de Precios Business Ed.'!D83,IF(E21&lt;500,'Lista de Precios Business Ed.'!D84,IF(E21&lt;1000,'Lista de Precios Business Ed.'!D85,K128))))))))</f>
        <v>Error Cant.</v>
      </c>
      <c r="G128" s="19" t="str">
        <f>IF(E22&lt;5,"Error Cant.",IF(E22&lt;11,'Lista de Precios Business Ed.'!D79,IF(E22&lt;25,'Lista de Precios Business Ed.'!D80,IF(E22&lt;50,'Lista de Precios Business Ed.'!D81,IF(E22&lt;100,'Lista de Precios Business Ed.'!D82,IF(E22&lt;250,'Lista de Precios Business Ed.'!D83,IF(E22&lt;500,'Lista de Precios Business Ed.'!D84,IF(E22&lt;1000,'Lista de Precios Business Ed.'!D85,L128))))))))</f>
        <v>Error Cant.</v>
      </c>
      <c r="H128" s="17" t="str">
        <f>IF(E18&lt;2000,'Lista de Precios Business Ed.'!D86,IF(E18&lt;5000,'Lista de Precios Business Ed.'!D87,IF(E18&lt;10000,'Lista de Precios Business Ed.'!D88,"Error Cant.")))</f>
        <v>Solicitar</v>
      </c>
      <c r="I128" s="17" t="str">
        <f>IF(E19&lt;2000,'Lista de Precios Business Ed.'!D86,IF(E19&lt;5000,'Lista de Precios Business Ed.'!D87,IF(E19&lt;10000,'Lista de Precios Business Ed.'!D88,"Error Cant.")))</f>
        <v>Solicitar</v>
      </c>
      <c r="J128" s="17" t="str">
        <f>IF(E20&lt;2000,'Lista de Precios Business Ed.'!D86,IF(E20&lt;5000,'Lista de Precios Business Ed.'!D87,IF(E20&lt;10000,'Lista de Precios Business Ed.'!D88,"Error Cant.")))</f>
        <v>Solicitar</v>
      </c>
      <c r="K128" s="17" t="str">
        <f>IF(E21&lt;2000,'Lista de Precios Business Ed.'!D86,IF(E21&lt;5000,'Lista de Precios Business Ed.'!D87,IF(E21&lt;10000,'Lista de Precios Business Ed.'!D88,"Error Cant.")))</f>
        <v>Solicitar</v>
      </c>
      <c r="L128" s="65"/>
    </row>
    <row r="129" spans="1:12" s="18" customFormat="1" ht="15.75" hidden="1" customHeight="1" x14ac:dyDescent="0.25">
      <c r="A129" s="17" t="s">
        <v>57</v>
      </c>
      <c r="B129" s="17">
        <v>5</v>
      </c>
      <c r="C129" s="19" t="str">
        <f>IF(E18&lt;5,"Error Cant.",IF(E18&lt;11,'Lista de Precios Business Ed.'!F79,IF(E18&lt;25,'Lista de Precios Business Ed.'!F80,IF(E18&lt;50,'Lista de Precios Business Ed.'!F81,IF(E18&lt;100,'Lista de Precios Business Ed.'!F82,IF(E18&lt;250,'Lista de Precios Business Ed.'!F83,IF(E18&lt;500,'Lista de Precios Business Ed.'!F84,IF(E18&lt;1000,'Lista de Precios Business Ed.'!F85,H129))))))))</f>
        <v>Error Cant.</v>
      </c>
      <c r="D129" s="19" t="str">
        <f>IF(E19&lt;5,"Error Cant.",IF(E19&lt;11,'Lista de Precios Business Ed.'!F79,IF(E19&lt;25,'Lista de Precios Business Ed.'!F80,IF(E19&lt;50,'Lista de Precios Business Ed.'!F81,IF(E19&lt;100,'Lista de Precios Business Ed.'!F82,IF(E19&lt;250,'Lista de Precios Business Ed.'!F83,IF(E19&lt;500,'Lista de Precios Business Ed.'!F84,IF(E19&lt;1000,'Lista de Precios Business Ed.'!F85,I129))))))))</f>
        <v>Error Cant.</v>
      </c>
      <c r="E129" s="19" t="str">
        <f>IF(E20&lt;5,"Error Cant.",IF(E20&lt;11,'Lista de Precios Business Ed.'!F79,IF(E20&lt;25,'Lista de Precios Business Ed.'!F80,IF(E20&lt;50,'Lista de Precios Business Ed.'!F81,IF(E20&lt;100,'Lista de Precios Business Ed.'!F82,IF(E20&lt;250,'Lista de Precios Business Ed.'!F83,IF(E20&lt;500,'Lista de Precios Business Ed.'!F84,IF(E20&lt;1000,'Lista de Precios Business Ed.'!F85,J129))))))))</f>
        <v>Error Cant.</v>
      </c>
      <c r="F129" s="19" t="str">
        <f>IF(E21&lt;5,"Error Cant.",IF(E21&lt;11,'Lista de Precios Business Ed.'!F79,IF(E21&lt;25,'Lista de Precios Business Ed.'!F80,IF(E21&lt;50,'Lista de Precios Business Ed.'!F81,IF(E21&lt;100,'Lista de Precios Business Ed.'!F82,IF(E21&lt;250,'Lista de Precios Business Ed.'!F83,IF(E21&lt;500,'Lista de Precios Business Ed.'!F84,IF(E21&lt;1000,'Lista de Precios Business Ed.'!F85,K129))))))))</f>
        <v>Error Cant.</v>
      </c>
      <c r="G129" s="19" t="str">
        <f>IF(E22&lt;5,"Error Cant.",IF(E22&lt;11,'Lista de Precios Business Ed.'!F79,IF(E22&lt;25,'Lista de Precios Business Ed.'!F80,IF(E22&lt;50,'Lista de Precios Business Ed.'!F81,IF(E22&lt;100,'Lista de Precios Business Ed.'!F82,IF(E22&lt;250,'Lista de Precios Business Ed.'!F83,IF(E22&lt;500,'Lista de Precios Business Ed.'!F84,IF(E22&lt;1000,'Lista de Precios Business Ed.'!F85,L129))))))))</f>
        <v>Error Cant.</v>
      </c>
      <c r="H129" s="17" t="str">
        <f>IF(E18&lt;2000,'Lista de Precios Business Ed.'!F86,IF(E18&lt;5000,'Lista de Precios Business Ed.'!F87,IF(E18&lt;10000,'Lista de Precios Business Ed.'!F88,"Error Cant.")))</f>
        <v>Solicitar</v>
      </c>
      <c r="I129" s="17" t="str">
        <f>IF(E19&lt;2000,'Lista de Precios Business Ed.'!F86,IF(E19&lt;5000,'Lista de Precios Business Ed.'!F87,IF(E19&lt;10000,'Lista de Precios Business Ed.'!F88,"Error Cant.")))</f>
        <v>Solicitar</v>
      </c>
      <c r="J129" s="17" t="str">
        <f>IF(E20&lt;2000,'Lista de Precios Business Ed.'!F86,IF(E20&lt;5000,'Lista de Precios Business Ed.'!F87,IF(E20&lt;10000,'Lista de Precios Business Ed.'!F88,"Error Cant.")))</f>
        <v>Solicitar</v>
      </c>
      <c r="K129" s="17" t="str">
        <f>IF(E21&lt;2000,'Lista de Precios Business Ed.'!F86,IF(E21&lt;5000,'Lista de Precios Business Ed.'!F87,IF(E21&lt;10000,'Lista de Precios Business Ed.'!F88,"Error Cant.")))</f>
        <v>Solicitar</v>
      </c>
      <c r="L129" s="65"/>
    </row>
    <row r="130" spans="1:12" s="18" customFormat="1" ht="15.75" hidden="1" customHeight="1" x14ac:dyDescent="0.25">
      <c r="A130" s="17" t="s">
        <v>58</v>
      </c>
      <c r="B130" s="17">
        <v>50</v>
      </c>
      <c r="C130" s="19" t="str">
        <f>IF(E18&lt;5,"Error Cant.",IF(E18&lt;25,'Lista de Precios Business Ed.'!C93,IF(E18&lt;50,'Lista de Precios Business Ed.'!C94,IF(E18&lt;100,'Lista de Precios Business Ed.'!C95,IF(E18&lt;250,'Lista de Precios Business Ed.'!C96,IF(E18&lt;500,'Lista de Precios Business Ed.'!C97,IF(E18&lt;1000,'Lista de Precios Business Ed.'!C98,H130)))))))</f>
        <v>Error Cant.</v>
      </c>
      <c r="D130" s="19" t="str">
        <f>IF(E19&lt;5,"Error Cant.",IF(E19&lt;25,'Lista de Precios Business Ed.'!C93,IF(E19&lt;50,'Lista de Precios Business Ed.'!C94,IF(E19&lt;100,'Lista de Precios Business Ed.'!C95,IF(E19&lt;250,'Lista de Precios Business Ed.'!C96,IF(E19&lt;500,'Lista de Precios Business Ed.'!C97,IF(E19&lt;1000,'Lista de Precios Business Ed.'!C98,I130)))))))</f>
        <v>Error Cant.</v>
      </c>
      <c r="E130" s="19" t="str">
        <f>IF(E20&lt;5,"Error Cant.",IF(E20&lt;25,'Lista de Precios Business Ed.'!C93,IF(E20&lt;50,'Lista de Precios Business Ed.'!C94,IF(E20&lt;100,'Lista de Precios Business Ed.'!C95,IF(E20&lt;250,'Lista de Precios Business Ed.'!C96,IF(E20&lt;500,'Lista de Precios Business Ed.'!C97,IF(E20&lt;1000,'Lista de Precios Business Ed.'!C98,J130)))))))</f>
        <v>Error Cant.</v>
      </c>
      <c r="F130" s="19" t="str">
        <f>IF(E21&lt;5,"Error Cant.",IF(E21&lt;25,'Lista de Precios Business Ed.'!C93,IF(E21&lt;50,'Lista de Precios Business Ed.'!C94,IF(E21&lt;100,'Lista de Precios Business Ed.'!C95,IF(E21&lt;250,'Lista de Precios Business Ed.'!C96,IF(E21&lt;500,'Lista de Precios Business Ed.'!C97,IF(E21&lt;1000,'Lista de Precios Business Ed.'!C98,K130)))))))</f>
        <v>Error Cant.</v>
      </c>
      <c r="G130" s="19" t="str">
        <f>IF(E22&lt;5,"Error Cant.",IF(E22&lt;25,'Lista de Precios Business Ed.'!C93,IF(E22&lt;50,'Lista de Precios Business Ed.'!C94,IF(E22&lt;100,'Lista de Precios Business Ed.'!C95,IF(E22&lt;250,'Lista de Precios Business Ed.'!C96,IF(E22&lt;500,'Lista de Precios Business Ed.'!C97,IF(E22&lt;1000,'Lista de Precios Business Ed.'!C98,L130)))))))</f>
        <v>Error Cant.</v>
      </c>
      <c r="H130" s="17" t="str">
        <f>IF(E18&lt;2000,'Lista de Precios Business Ed.'!C99,IF(E18&lt;5000,'Lista de Precios Business Ed.'!C100,IF(E18&lt;10000,'Lista de Precios Business Ed.'!C101,"Error Cant.")))</f>
        <v>Solicitar</v>
      </c>
      <c r="I130" s="17" t="str">
        <f>IF(E19&lt;2000,'Lista de Precios Business Ed.'!C99,IF(E19&lt;5000,'Lista de Precios Business Ed.'!C100,IF(E19&lt;10000,'Lista de Precios Business Ed.'!C101,"Error Cant.")))</f>
        <v>Solicitar</v>
      </c>
      <c r="J130" s="17" t="str">
        <f>IF(E20&lt;2000,'Lista de Precios Business Ed.'!C99,IF(E20&lt;5000,'Lista de Precios Business Ed.'!C100,IF(E20&lt;10000,'Lista de Precios Business Ed.'!C101,"Error Cant.")))</f>
        <v>Solicitar</v>
      </c>
      <c r="K130" s="17" t="str">
        <f>IF(E21&lt;2000,'Lista de Precios Business Ed.'!C99,IF(E21&lt;5000,'Lista de Precios Business Ed.'!C100,IF(E21&lt;10000,'Lista de Precios Business Ed.'!C101,"Error Cant.")))</f>
        <v>Solicitar</v>
      </c>
      <c r="L130" s="65"/>
    </row>
    <row r="131" spans="1:12" s="18" customFormat="1" ht="15.75" hidden="1" customHeight="1" x14ac:dyDescent="0.25">
      <c r="A131" s="17" t="s">
        <v>59</v>
      </c>
      <c r="B131" s="17">
        <v>55</v>
      </c>
      <c r="C131" s="19" t="str">
        <f>IF(E18&lt;5,"Error Cant.",IF(E18&lt;25,'Lista de Precios Business Ed.'!E93,IF(E18&lt;50,'Lista de Precios Business Ed.'!E94,IF(E18&lt;100,'Lista de Precios Business Ed.'!E95,IF(E18&lt;250,'Lista de Precios Business Ed.'!E96,IF(E18&lt;500,'Lista de Precios Business Ed.'!E97,IF(E18&lt;1000,'Lista de Precios Business Ed.'!E98,H131)))))))</f>
        <v>Error Cant.</v>
      </c>
      <c r="D131" s="19" t="str">
        <f>IF(E19&lt;5,"Error Cant.",IF(E19&lt;25,'Lista de Precios Business Ed.'!E93,IF(E19&lt;50,'Lista de Precios Business Ed.'!E94,IF(E19&lt;100,'Lista de Precios Business Ed.'!E95,IF(E19&lt;250,'Lista de Precios Business Ed.'!E96,IF(E19&lt;500,'Lista de Precios Business Ed.'!E97,IF(E19&lt;1000,'Lista de Precios Business Ed.'!E98,I131)))))))</f>
        <v>Error Cant.</v>
      </c>
      <c r="E131" s="19" t="str">
        <f>IF(E20&lt;5,"Error Cant.",IF(E20&lt;25,'Lista de Precios Business Ed.'!E93,IF(E20&lt;50,'Lista de Precios Business Ed.'!E94,IF(E20&lt;100,'Lista de Precios Business Ed.'!E95,IF(E20&lt;250,'Lista de Precios Business Ed.'!E96,IF(E20&lt;500,'Lista de Precios Business Ed.'!E97,IF(E20&lt;1000,'Lista de Precios Business Ed.'!E98,J131)))))))</f>
        <v>Error Cant.</v>
      </c>
      <c r="F131" s="19" t="str">
        <f>IF(E21&lt;5,"Error Cant.",IF(E21&lt;25,'Lista de Precios Business Ed.'!E93,IF(E21&lt;50,'Lista de Precios Business Ed.'!E94,IF(E21&lt;100,'Lista de Precios Business Ed.'!E95,IF(E21&lt;250,'Lista de Precios Business Ed.'!E96,IF(E21&lt;500,'Lista de Precios Business Ed.'!E97,IF(E21&lt;1000,'Lista de Precios Business Ed.'!E98,K131)))))))</f>
        <v>Error Cant.</v>
      </c>
      <c r="G131" s="19" t="str">
        <f>IF(E22&lt;5,"Error Cant.",IF(E22&lt;25,'Lista de Precios Business Ed.'!E93,IF(E22&lt;50,'Lista de Precios Business Ed.'!E94,IF(E22&lt;100,'Lista de Precios Business Ed.'!E95,IF(E22&lt;250,'Lista de Precios Business Ed.'!E96,IF(E22&lt;500,'Lista de Precios Business Ed.'!E97,IF(E22&lt;1000,'Lista de Precios Business Ed.'!E98,L131)))))))</f>
        <v>Error Cant.</v>
      </c>
      <c r="H131" s="17" t="str">
        <f>IF(E18&lt;2000,'Lista de Precios Business Ed.'!E99,IF(E18&lt;5000,'Lista de Precios Business Ed.'!E100,IF(E18&lt;10000,'Lista de Precios Business Ed.'!E101,"Error Cant.")))</f>
        <v>Solicitar</v>
      </c>
      <c r="I131" s="17" t="str">
        <f>IF(E19&lt;2000,'Lista de Precios Business Ed.'!E99,IF(E19&lt;5000,'Lista de Precios Business Ed.'!E100,IF(E19&lt;10000,'Lista de Precios Business Ed.'!E101,"Error Cant.")))</f>
        <v>Solicitar</v>
      </c>
      <c r="J131" s="17" t="str">
        <f>IF(E20&lt;2000,'Lista de Precios Business Ed.'!E99,IF(E20&lt;5000,'Lista de Precios Business Ed.'!E100,IF(E20&lt;10000,'Lista de Precios Business Ed.'!E101,"Error Cant.")))</f>
        <v>Solicitar</v>
      </c>
      <c r="K131" s="17" t="str">
        <f>IF(E21&lt;2000,'Lista de Precios Business Ed.'!E99,IF(E21&lt;5000,'Lista de Precios Business Ed.'!E100,IF(E21&lt;10000,'Lista de Precios Business Ed.'!E101,"Error Cant.")))</f>
        <v>Solicitar</v>
      </c>
      <c r="L131" s="65"/>
    </row>
    <row r="132" spans="1:12" s="18" customFormat="1" ht="15.75" hidden="1" customHeight="1" x14ac:dyDescent="0.25">
      <c r="A132" s="17" t="s">
        <v>60</v>
      </c>
      <c r="B132" s="17">
        <v>60</v>
      </c>
      <c r="C132" s="19" t="str">
        <f>IF(E18&lt;5,"Error Cant.",IF(E18&lt;25,'Lista de Precios Business Ed.'!D93,IF(E18&lt;50,'Lista de Precios Business Ed.'!D94,IF(E18&lt;100,'Lista de Precios Business Ed.'!D95,IF(E18&lt;250,'Lista de Precios Business Ed.'!D96,IF(E18&lt;500,'Lista de Precios Business Ed.'!D97,IF(E18&lt;1000,'Lista de Precios Business Ed.'!D98,H132)))))))</f>
        <v>Error Cant.</v>
      </c>
      <c r="D132" s="19" t="str">
        <f>IF(E19&lt;5,"Error Cant.",IF(E19&lt;25,'Lista de Precios Business Ed.'!D93,IF(E19&lt;50,'Lista de Precios Business Ed.'!D94,IF(E19&lt;100,'Lista de Precios Business Ed.'!D95,IF(E19&lt;250,'Lista de Precios Business Ed.'!D96,IF(E19&lt;500,'Lista de Precios Business Ed.'!D97,IF(E19&lt;1000,'Lista de Precios Business Ed.'!D98,I132)))))))</f>
        <v>Error Cant.</v>
      </c>
      <c r="E132" s="19" t="str">
        <f>IF(E20&lt;5,"Error Cant.",IF(E20&lt;25,'Lista de Precios Business Ed.'!D93,IF(E20&lt;50,'Lista de Precios Business Ed.'!D94,IF(E20&lt;100,'Lista de Precios Business Ed.'!D95,IF(E20&lt;250,'Lista de Precios Business Ed.'!D96,IF(E20&lt;500,'Lista de Precios Business Ed.'!D97,IF(E20&lt;1000,'Lista de Precios Business Ed.'!D98,J132)))))))</f>
        <v>Error Cant.</v>
      </c>
      <c r="F132" s="19" t="str">
        <f>IF(E21&lt;5,"Error Cant.",IF(E21&lt;25,'Lista de Precios Business Ed.'!D93,IF(E21&lt;50,'Lista de Precios Business Ed.'!D94,IF(E21&lt;100,'Lista de Precios Business Ed.'!D95,IF(E21&lt;250,'Lista de Precios Business Ed.'!D96,IF(E21&lt;500,'Lista de Precios Business Ed.'!D97,IF(E21&lt;1000,'Lista de Precios Business Ed.'!D98,K132)))))))</f>
        <v>Error Cant.</v>
      </c>
      <c r="G132" s="19" t="str">
        <f>IF(E22&lt;5,"Error Cant.",IF(E22&lt;25,'Lista de Precios Business Ed.'!D93,IF(E22&lt;50,'Lista de Precios Business Ed.'!D94,IF(E22&lt;100,'Lista de Precios Business Ed.'!D95,IF(E22&lt;250,'Lista de Precios Business Ed.'!D96,IF(E22&lt;500,'Lista de Precios Business Ed.'!D97,IF(E22&lt;1000,'Lista de Precios Business Ed.'!D98,L132)))))))</f>
        <v>Error Cant.</v>
      </c>
      <c r="H132" s="17" t="str">
        <f>IF(E18&lt;2000,'Lista de Precios Business Ed.'!D99,IF(E18&lt;5000,'Lista de Precios Business Ed.'!D100,IF(E18&lt;10000,'Lista de Precios Business Ed.'!D101,"Error Cant.")))</f>
        <v>Solicitar</v>
      </c>
      <c r="I132" s="17" t="str">
        <f>IF(E19&lt;2000,'Lista de Precios Business Ed.'!D99,IF(E19&lt;5000,'Lista de Precios Business Ed.'!D100,IF(E19&lt;10000,'Lista de Precios Business Ed.'!D101,"Error Cant.")))</f>
        <v>Solicitar</v>
      </c>
      <c r="J132" s="17" t="str">
        <f>IF(E20&lt;2000,'Lista de Precios Business Ed.'!D99,IF(E20&lt;5000,'Lista de Precios Business Ed.'!D100,IF(E20&lt;10000,'Lista de Precios Business Ed.'!D101,"Error Cant.")))</f>
        <v>Solicitar</v>
      </c>
      <c r="K132" s="17" t="str">
        <f>IF(E21&lt;2000,'Lista de Precios Business Ed.'!D99,IF(E21&lt;5000,'Lista de Precios Business Ed.'!D100,IF(E21&lt;10000,'Lista de Precios Business Ed.'!D101,"Error Cant.")))</f>
        <v>Solicitar</v>
      </c>
      <c r="L132" s="65"/>
    </row>
    <row r="133" spans="1:12" s="18" customFormat="1" ht="15.75" hidden="1" customHeight="1" x14ac:dyDescent="0.25">
      <c r="A133" s="17" t="s">
        <v>61</v>
      </c>
      <c r="B133" s="17">
        <v>65</v>
      </c>
      <c r="C133" s="19" t="str">
        <f>IF(E18&lt;5,"Error Cant.",IF(E18&lt;25,'Lista de Precios Business Ed.'!F93,IF(E18&lt;50,'Lista de Precios Business Ed.'!F94,IF(E18&lt;100,'Lista de Precios Business Ed.'!F95,IF(E18&lt;250,'Lista de Precios Business Ed.'!F96,IF(E18&lt;500,'Lista de Precios Business Ed.'!F97,IF(E18&lt;1000,'Lista de Precios Business Ed.'!F98,H132)))))))</f>
        <v>Error Cant.</v>
      </c>
      <c r="D133" s="19" t="str">
        <f>IF(E19&lt;5,"Error Cant.",IF(E19&lt;25,'Lista de Precios Business Ed.'!F93,IF(E19&lt;50,'Lista de Precios Business Ed.'!F94,IF(E19&lt;100,'Lista de Precios Business Ed.'!F95,IF(E19&lt;250,'Lista de Precios Business Ed.'!F96,IF(E19&lt;500,'Lista de Precios Business Ed.'!F97,IF(E19&lt;1000,'Lista de Precios Business Ed.'!F98,I133)))))))</f>
        <v>Error Cant.</v>
      </c>
      <c r="E133" s="19" t="str">
        <f>IF(E20&lt;5,"Error Cant.",IF(E20&lt;25,'Lista de Precios Business Ed.'!F93,IF(E20&lt;50,'Lista de Precios Business Ed.'!F94,IF(E20&lt;100,'Lista de Precios Business Ed.'!F95,IF(E20&lt;250,'Lista de Precios Business Ed.'!F96,IF(E20&lt;500,'Lista de Precios Business Ed.'!F97,IF(E20&lt;1000,'Lista de Precios Business Ed.'!F98,J133)))))))</f>
        <v>Error Cant.</v>
      </c>
      <c r="F133" s="19" t="str">
        <f>IF(E21&lt;5,"Error Cant.",IF(E21&lt;25,'Lista de Precios Business Ed.'!F93,IF(E21&lt;50,'Lista de Precios Business Ed.'!F94,IF(E21&lt;100,'Lista de Precios Business Ed.'!F95,IF(E21&lt;250,'Lista de Precios Business Ed.'!F96,IF(E21&lt;500,'Lista de Precios Business Ed.'!F97,IF(E21&lt;1000,'Lista de Precios Business Ed.'!F98,K133)))))))</f>
        <v>Error Cant.</v>
      </c>
      <c r="G133" s="19" t="str">
        <f>IF(E22&lt;5,"Error Cant.",IF(E22&lt;25,'Lista de Precios Business Ed.'!F93,IF(E22&lt;50,'Lista de Precios Business Ed.'!F94,IF(E22&lt;100,'Lista de Precios Business Ed.'!F95,IF(E22&lt;250,'Lista de Precios Business Ed.'!F96,IF(E22&lt;500,'Lista de Precios Business Ed.'!F97,IF(E22&lt;1000,'Lista de Precios Business Ed.'!F98,L133)))))))</f>
        <v>Error Cant.</v>
      </c>
      <c r="H133" s="17" t="str">
        <f>IF(E18&lt;2000,'Lista de Precios Business Ed.'!F99,IF(E18&lt;5000,'Lista de Precios Business Ed.'!F100,IF(E18&lt;10000,'Lista de Precios Business Ed.'!F101,"Error Cant.")))</f>
        <v>Solicitar</v>
      </c>
      <c r="I133" s="17" t="str">
        <f>IF(E19&lt;2000,'Lista de Precios Business Ed.'!F99,IF(E19&lt;5000,'Lista de Precios Business Ed.'!F100,IF(E19&lt;10000,'Lista de Precios Business Ed.'!F101,"Error Cant.")))</f>
        <v>Solicitar</v>
      </c>
      <c r="J133" s="17" t="str">
        <f>IF(E20&lt;2000,'Lista de Precios Business Ed.'!F99,IF(E20&lt;5000,'Lista de Precios Business Ed.'!F100,IF(E20&lt;10000,'Lista de Precios Business Ed.'!F101,"Error Cant.")))</f>
        <v>Solicitar</v>
      </c>
      <c r="K133" s="17" t="str">
        <f>IF(E21&lt;2000,'Lista de Precios Business Ed.'!F99,IF(E21&lt;5000,'Lista de Precios Business Ed.'!F100,IF(E21&lt;10000,'Lista de Precios Business Ed.'!F101,"Error Cant.")))</f>
        <v>Solicitar</v>
      </c>
      <c r="L133" s="65"/>
    </row>
    <row r="134" spans="1:12" s="18" customFormat="1" ht="15.75" hidden="1" customHeight="1" x14ac:dyDescent="0.25">
      <c r="A134" s="17" t="s">
        <v>84</v>
      </c>
      <c r="B134" s="17">
        <v>10</v>
      </c>
      <c r="C134" s="19" t="str">
        <f>IF($E$18&lt;5,"Error Cant.",IF($E$18&lt;11,'Lista de Precios Business Ed.'!$C$106,IF($E$18&lt;25,'Lista de Precios Business Ed.'!$C$107,
IF($E$18&lt;50,'Lista de Precios Business Ed.'!$C$108,IF($E$18&lt;100,'Lista de Precios Business Ed.'!$C$109,IF($E$18&lt;250,'Lista de Precios Business Ed.'!$C$110,
"Error Cant."))))))</f>
        <v>Error Cant.</v>
      </c>
      <c r="D134" s="19" t="str">
        <f>IF($E$19&lt;5,"Error Cant.",IF($E$19&lt;11,'Lista de Precios Business Ed.'!$C$106,IF($E$19&lt;25,'Lista de Precios Business Ed.'!$C$107,
IF($E$19&lt;50,'Lista de Precios Business Ed.'!$C$108,IF($E$19&lt;100,'Lista de Precios Business Ed.'!$C$109,IF($E$19&lt;250,'Lista de Precios Business Ed.'!$C$110,
"Error Cant."))))))</f>
        <v>Error Cant.</v>
      </c>
      <c r="E134" s="19" t="str">
        <f>IF($E$20&lt;5,"Error Cant.",IF($E$20&lt;11,'Lista de Precios Business Ed.'!$C$106,IF($E$20&lt;25,'Lista de Precios Business Ed.'!$C$107,
IF($E$20&lt;50,'Lista de Precios Business Ed.'!$C$108,IF($E$20&lt;100,'Lista de Precios Business Ed.'!$C$109,IF($E$20&lt;250,'Lista de Precios Business Ed.'!$C$110,
"Error Cant."))))))</f>
        <v>Error Cant.</v>
      </c>
      <c r="F134" s="19" t="str">
        <f>IF($E$21&lt;5,"Error Cant.",IF($E$21&lt;11,'Lista de Precios Business Ed.'!$C$106,IF($E$21&lt;25,'Lista de Precios Business Ed.'!$C$107,
IF($E$21&lt;50,'Lista de Precios Business Ed.'!$C$108,IF($E$21&lt;100,'Lista de Precios Business Ed.'!$C$109,IF($E$21&lt;250,'Lista de Precios Business Ed.'!$C$110,
"Error Cant."))))))</f>
        <v>Error Cant.</v>
      </c>
      <c r="G134" s="19" t="str">
        <f>IF($E$22&lt;5,"Error Cant.",IF($E$22&lt;11,'Lista de Precios Business Ed.'!$C$106,IF($E$22&lt;25,'Lista de Precios Business Ed.'!$C$107,
IF($E$22&lt;50,'Lista de Precios Business Ed.'!$C$108,IF($E$22&lt;100,'Lista de Precios Business Ed.'!$C$109,IF($E$22&lt;250,'Lista de Precios Business Ed.'!$C$110,
"Error Cant."))))))</f>
        <v>Error Cant.</v>
      </c>
      <c r="H134" s="17"/>
      <c r="I134" s="17"/>
      <c r="J134" s="17"/>
      <c r="K134" s="17"/>
      <c r="L134" s="65"/>
    </row>
    <row r="135" spans="1:12" s="18" customFormat="1" ht="15.75" hidden="1" customHeight="1" x14ac:dyDescent="0.25">
      <c r="A135" s="17" t="s">
        <v>85</v>
      </c>
      <c r="B135" s="17">
        <v>15</v>
      </c>
      <c r="C135" s="19" t="str">
        <f>IF($E$18&lt;5,"Error Cant.",IF($E$18&lt;11,'Lista de Precios Business Ed.'!$E$106,IF($E$18&lt;25,'Lista de Precios Business Ed.'!$E$107,
IF($E$18&lt;50,'Lista de Precios Business Ed.'!$E$108,IF($E$18&lt;100,'Lista de Precios Business Ed.'!$E$109,IF($E$18&lt;250,'Lista de Precios Business Ed.'!$E$110,
"Error Cant."))))))</f>
        <v>Error Cant.</v>
      </c>
      <c r="D135" s="19" t="str">
        <f>IF($E$19&lt;5,"Error Cant.",IF($E$19&lt;11,'Lista de Precios Business Ed.'!$E$106,IF($E$19&lt;25,'Lista de Precios Business Ed.'!$E$107,
IF($E$19&lt;50,'Lista de Precios Business Ed.'!$E$108,IF($E$19&lt;100,'Lista de Precios Business Ed.'!$E$109,IF($E$19&lt;250,'Lista de Precios Business Ed.'!$E$110,
"Error Cant."))))))</f>
        <v>Error Cant.</v>
      </c>
      <c r="E135" s="19" t="str">
        <f>IF($E$20&lt;5,"Error Cant.",IF($E$20&lt;11,'Lista de Precios Business Ed.'!$E$106,IF($E$20&lt;25,'Lista de Precios Business Ed.'!$E$107,
IF($E$20&lt;50,'Lista de Precios Business Ed.'!$E$108,IF($E$20&lt;100,'Lista de Precios Business Ed.'!$E$109,IF($E$20&lt;250,'Lista de Precios Business Ed.'!$E$110,
"Error Cant."))))))</f>
        <v>Error Cant.</v>
      </c>
      <c r="F135" s="19" t="str">
        <f>IF($E$21&lt;5,"Error Cant.",IF($E$21&lt;11,'Lista de Precios Business Ed.'!$E$106,IF($E$21&lt;25,'Lista de Precios Business Ed.'!$E$107,
IF($E$21&lt;50,'Lista de Precios Business Ed.'!$E$108,IF($E$21&lt;100,'Lista de Precios Business Ed.'!$E$109,IF($E$21&lt;250,'Lista de Precios Business Ed.'!$E$110,
"Error Cant."))))))</f>
        <v>Error Cant.</v>
      </c>
      <c r="G135" s="19" t="str">
        <f>IF($E$22&lt;5,"Error Cant.",IF($E$22&lt;11,'Lista de Precios Business Ed.'!$E$106,IF($E$22&lt;25,'Lista de Precios Business Ed.'!$E$107,
IF($E$22&lt;50,'Lista de Precios Business Ed.'!$E$108,IF($E$22&lt;100,'Lista de Precios Business Ed.'!$E$109,IF($E$22&lt;250,'Lista de Precios Business Ed.'!$E$110,
"Error Cant."))))))</f>
        <v>Error Cant.</v>
      </c>
      <c r="H135" s="17"/>
      <c r="I135" s="17"/>
      <c r="J135" s="17"/>
      <c r="K135" s="17"/>
      <c r="L135" s="65"/>
    </row>
    <row r="136" spans="1:12" s="18" customFormat="1" ht="15.75" hidden="1" customHeight="1" x14ac:dyDescent="0.25">
      <c r="A136" s="17" t="s">
        <v>86</v>
      </c>
      <c r="B136" s="17">
        <v>20</v>
      </c>
      <c r="C136" s="19" t="str">
        <f>IF($E$18&lt;5,"Error Cant.",IF($E$18&lt;11,'Lista de Precios Business Ed.'!$D$106,IF($E$18&lt;25,'Lista de Precios Business Ed.'!$D$107,
IF($E$18&lt;50,'Lista de Precios Business Ed.'!$D$108,IF($E$18&lt;100,'Lista de Precios Business Ed.'!$D$109,IF($E$18&lt;250,'Lista de Precios Business Ed.'!$D$110,
"Error Cant."))))))</f>
        <v>Error Cant.</v>
      </c>
      <c r="D136" s="19" t="str">
        <f>IF($E$19&lt;5,"Error Cant.",IF($E$19&lt;11,'Lista de Precios Business Ed.'!$D$106,IF($E$19&lt;25,'Lista de Precios Business Ed.'!$D$107,
IF($E$19&lt;50,'Lista de Precios Business Ed.'!$D$108,IF($E$19&lt;100,'Lista de Precios Business Ed.'!$D$109,IF($E$19&lt;250,'Lista de Precios Business Ed.'!$D$110,
"Error Cant."))))))</f>
        <v>Error Cant.</v>
      </c>
      <c r="E136" s="19" t="str">
        <f>IF($E$20&lt;5,"Error Cant.",IF($E$20&lt;11,'Lista de Precios Business Ed.'!$D$106,IF($E$20&lt;25,'Lista de Precios Business Ed.'!$D$107,
IF($E$20&lt;50,'Lista de Precios Business Ed.'!$D$108,IF($E$20&lt;100,'Lista de Precios Business Ed.'!$D$109,IF($E$20&lt;250,'Lista de Precios Business Ed.'!$D$110,
"Error Cant."))))))</f>
        <v>Error Cant.</v>
      </c>
      <c r="F136" s="19" t="str">
        <f>IF($E$21&lt;5,"Error Cant.",IF($E$21&lt;11,'Lista de Precios Business Ed.'!$D$106,IF($E$21&lt;25,'Lista de Precios Business Ed.'!$D$107,
IF($E$21&lt;50,'Lista de Precios Business Ed.'!$D$108,IF($E$21&lt;100,'Lista de Precios Business Ed.'!$D$109,IF($E$21&lt;250,'Lista de Precios Business Ed.'!$D$110,
"Error Cant."))))))</f>
        <v>Error Cant.</v>
      </c>
      <c r="G136" s="19" t="str">
        <f>IF($E$22&lt;5,"Error Cant.",IF($E$22&lt;11,'Lista de Precios Business Ed.'!$D$106,IF($E$22&lt;25,'Lista de Precios Business Ed.'!$D$107,
IF($E$22&lt;50,'Lista de Precios Business Ed.'!$D$108,IF($E$22&lt;100,'Lista de Precios Business Ed.'!$D$109,IF($E$22&lt;250,'Lista de Precios Business Ed.'!$D$110,
"Error Cant."))))))</f>
        <v>Error Cant.</v>
      </c>
      <c r="H136" s="17"/>
      <c r="I136" s="17"/>
      <c r="J136" s="17"/>
      <c r="K136" s="17"/>
      <c r="L136" s="65"/>
    </row>
    <row r="137" spans="1:12" s="18" customFormat="1" ht="15.75" hidden="1" customHeight="1" x14ac:dyDescent="0.25">
      <c r="A137" s="17" t="s">
        <v>87</v>
      </c>
      <c r="B137" s="17">
        <v>25</v>
      </c>
      <c r="C137" s="19" t="str">
        <f>IF($E$18&lt;5,"Error Cant.",IF($E$18&lt;11,'Lista de Precios Business Ed.'!$F$106,IF($E$18&lt;25,'Lista de Precios Business Ed.'!$F$107,
IF($E$18&lt;50,'Lista de Precios Business Ed.'!$F$108,IF($E$18&lt;100,'Lista de Precios Business Ed.'!$F$109,IF($E$18&lt;250,'Lista de Precios Business Ed.'!$F$110,
"Error Cant."))))))</f>
        <v>Error Cant.</v>
      </c>
      <c r="D137" s="19" t="str">
        <f>IF($E$19&lt;5,"Error Cant.",IF($E$19&lt;11,'Lista de Precios Business Ed.'!$F$106,IF($E$19&lt;25,'Lista de Precios Business Ed.'!$F$107,
IF($E$19&lt;50,'Lista de Precios Business Ed.'!$F$108,IF($E$19&lt;100,'Lista de Precios Business Ed.'!$F$109,IF($E$19&lt;250,'Lista de Precios Business Ed.'!$F$110,
"Error Cant."))))))</f>
        <v>Error Cant.</v>
      </c>
      <c r="E137" s="19" t="str">
        <f>IF($E$20&lt;5,"Error Cant.",IF($E$20&lt;11,'Lista de Precios Business Ed.'!$F$106,IF($E$20&lt;25,'Lista de Precios Business Ed.'!$F$107,
IF($E$20&lt;50,'Lista de Precios Business Ed.'!$F$108,IF($E$20&lt;100,'Lista de Precios Business Ed.'!$F$109,IF($E$20&lt;250,'Lista de Precios Business Ed.'!$F$110,
"Error Cant."))))))</f>
        <v>Error Cant.</v>
      </c>
      <c r="F137" s="19" t="str">
        <f>IF($E$21&lt;5,"Error Cant.",IF($E$21&lt;11,'Lista de Precios Business Ed.'!$F$106,IF($E$21&lt;25,'Lista de Precios Business Ed.'!$F$107,
IF($E$21&lt;50,'Lista de Precios Business Ed.'!$F$108,IF($E$21&lt;100,'Lista de Precios Business Ed.'!$F$109,IF($E$21&lt;250,'Lista de Precios Business Ed.'!$F$110,
"Error Cant."))))))</f>
        <v>Error Cant.</v>
      </c>
      <c r="G137" s="19" t="str">
        <f>IF($E$22&lt;5,"Error Cant.",IF($E$22&lt;11,'Lista de Precios Business Ed.'!$F$106,IF($E$22&lt;25,'Lista de Precios Business Ed.'!$F$107,
IF($E$22&lt;50,'Lista de Precios Business Ed.'!$F$108,IF($E$22&lt;100,'Lista de Precios Business Ed.'!$F$109,IF($E$22&lt;250,'Lista de Precios Business Ed.'!$F$110,
"Error Cant."))))))</f>
        <v>Error Cant.</v>
      </c>
      <c r="H137" s="17"/>
      <c r="I137" s="17"/>
      <c r="J137" s="17"/>
      <c r="K137" s="17"/>
      <c r="L137" s="65"/>
    </row>
    <row r="138" spans="1:12" s="18" customFormat="1" ht="15.75" hidden="1" customHeight="1" x14ac:dyDescent="0.25">
      <c r="A138" s="17" t="s">
        <v>108</v>
      </c>
      <c r="B138" s="17">
        <v>30</v>
      </c>
      <c r="C138" s="19">
        <f>'Lista de Precios Business Ed.'!C115</f>
        <v>26724</v>
      </c>
      <c r="D138" s="19">
        <f t="shared" ref="D138:D145" si="0">C138</f>
        <v>26724</v>
      </c>
      <c r="E138" s="19">
        <f t="shared" ref="E138:E145" si="1">C138</f>
        <v>26724</v>
      </c>
      <c r="F138" s="19">
        <f t="shared" ref="F138:F145" si="2">C138</f>
        <v>26724</v>
      </c>
      <c r="G138" s="19">
        <f t="shared" ref="G138:G145" si="3">C138</f>
        <v>26724</v>
      </c>
      <c r="H138" s="19"/>
      <c r="I138" s="19"/>
      <c r="J138" s="19"/>
      <c r="K138" s="19"/>
      <c r="L138" s="65"/>
    </row>
    <row r="139" spans="1:12" s="18" customFormat="1" ht="15.75" hidden="1" customHeight="1" x14ac:dyDescent="0.25">
      <c r="A139" s="17" t="s">
        <v>109</v>
      </c>
      <c r="B139" s="17">
        <v>35</v>
      </c>
      <c r="C139" s="19">
        <f>'Lista de Precios Business Ed.'!E115</f>
        <v>40086</v>
      </c>
      <c r="D139" s="19">
        <f t="shared" si="0"/>
        <v>40086</v>
      </c>
      <c r="E139" s="19">
        <f t="shared" si="1"/>
        <v>40086</v>
      </c>
      <c r="F139" s="19">
        <f t="shared" si="2"/>
        <v>40086</v>
      </c>
      <c r="G139" s="19">
        <f t="shared" si="3"/>
        <v>40086</v>
      </c>
      <c r="H139" s="19"/>
      <c r="I139" s="19"/>
      <c r="J139" s="19"/>
      <c r="K139" s="19"/>
      <c r="L139" s="65"/>
    </row>
    <row r="140" spans="1:12" s="18" customFormat="1" ht="15.75" hidden="1" customHeight="1" x14ac:dyDescent="0.25">
      <c r="A140" s="17" t="s">
        <v>110</v>
      </c>
      <c r="B140" s="17">
        <v>40</v>
      </c>
      <c r="C140" s="19">
        <f>'Lista de Precios Business Ed.'!D115</f>
        <v>16034.4</v>
      </c>
      <c r="D140" s="19">
        <f t="shared" si="0"/>
        <v>16034.4</v>
      </c>
      <c r="E140" s="19">
        <f t="shared" si="1"/>
        <v>16034.4</v>
      </c>
      <c r="F140" s="19">
        <f t="shared" si="2"/>
        <v>16034.4</v>
      </c>
      <c r="G140" s="19">
        <f t="shared" si="3"/>
        <v>16034.4</v>
      </c>
      <c r="H140" s="19"/>
      <c r="I140" s="19"/>
      <c r="J140" s="19"/>
      <c r="K140" s="19"/>
      <c r="L140" s="65"/>
    </row>
    <row r="141" spans="1:12" s="18" customFormat="1" ht="15.75" hidden="1" customHeight="1" x14ac:dyDescent="0.25">
      <c r="A141" s="17" t="s">
        <v>111</v>
      </c>
      <c r="B141" s="17">
        <v>45</v>
      </c>
      <c r="C141" s="19">
        <f>'Lista de Precios Business Ed.'!F115</f>
        <v>24051.599999999999</v>
      </c>
      <c r="D141" s="19">
        <f t="shared" si="0"/>
        <v>24051.599999999999</v>
      </c>
      <c r="E141" s="19">
        <f t="shared" si="1"/>
        <v>24051.599999999999</v>
      </c>
      <c r="F141" s="19">
        <f t="shared" si="2"/>
        <v>24051.599999999999</v>
      </c>
      <c r="G141" s="19">
        <f t="shared" si="3"/>
        <v>24051.599999999999</v>
      </c>
      <c r="H141" s="19"/>
      <c r="I141" s="19"/>
      <c r="J141" s="19"/>
      <c r="K141" s="19"/>
      <c r="L141" s="65"/>
    </row>
    <row r="142" spans="1:12" s="18" customFormat="1" ht="15.75" hidden="1" customHeight="1" x14ac:dyDescent="0.25">
      <c r="A142" s="17" t="s">
        <v>112</v>
      </c>
      <c r="B142" s="17">
        <v>70</v>
      </c>
      <c r="C142" s="19">
        <f>'Lista de Precios Business Ed.'!C115</f>
        <v>26724</v>
      </c>
      <c r="D142" s="19">
        <f t="shared" si="0"/>
        <v>26724</v>
      </c>
      <c r="E142" s="19">
        <f t="shared" si="1"/>
        <v>26724</v>
      </c>
      <c r="F142" s="19">
        <f t="shared" si="2"/>
        <v>26724</v>
      </c>
      <c r="G142" s="19">
        <f t="shared" si="3"/>
        <v>26724</v>
      </c>
      <c r="H142" s="19"/>
      <c r="I142" s="19"/>
      <c r="J142" s="19"/>
      <c r="K142" s="19"/>
      <c r="L142" s="65"/>
    </row>
    <row r="143" spans="1:12" s="18" customFormat="1" ht="15.75" hidden="1" customHeight="1" x14ac:dyDescent="0.25">
      <c r="A143" s="17" t="s">
        <v>113</v>
      </c>
      <c r="B143" s="17"/>
      <c r="C143" s="19">
        <f>'Lista de Precios Business Ed.'!E115</f>
        <v>40086</v>
      </c>
      <c r="D143" s="19">
        <f t="shared" si="0"/>
        <v>40086</v>
      </c>
      <c r="E143" s="19">
        <f t="shared" si="1"/>
        <v>40086</v>
      </c>
      <c r="F143" s="19">
        <f t="shared" si="2"/>
        <v>40086</v>
      </c>
      <c r="G143" s="19">
        <f t="shared" si="3"/>
        <v>40086</v>
      </c>
      <c r="H143" s="19"/>
      <c r="I143" s="19"/>
      <c r="J143" s="19"/>
      <c r="K143" s="19"/>
      <c r="L143" s="65"/>
    </row>
    <row r="144" spans="1:12" s="18" customFormat="1" ht="15.75" hidden="1" customHeight="1" x14ac:dyDescent="0.25">
      <c r="A144" s="17" t="s">
        <v>114</v>
      </c>
      <c r="B144" s="17"/>
      <c r="C144" s="19">
        <f>'Lista de Precios Business Ed.'!D115</f>
        <v>16034.4</v>
      </c>
      <c r="D144" s="19">
        <f t="shared" si="0"/>
        <v>16034.4</v>
      </c>
      <c r="E144" s="19">
        <f t="shared" si="1"/>
        <v>16034.4</v>
      </c>
      <c r="F144" s="19">
        <f t="shared" si="2"/>
        <v>16034.4</v>
      </c>
      <c r="G144" s="19">
        <f t="shared" si="3"/>
        <v>16034.4</v>
      </c>
      <c r="H144" s="19"/>
      <c r="I144" s="19"/>
      <c r="J144" s="19"/>
      <c r="K144" s="19"/>
      <c r="L144" s="65"/>
    </row>
    <row r="145" spans="1:12" s="18" customFormat="1" ht="15.75" hidden="1" customHeight="1" x14ac:dyDescent="0.25">
      <c r="A145" s="17" t="s">
        <v>115</v>
      </c>
      <c r="B145" s="17"/>
      <c r="C145" s="19">
        <f>'Lista de Precios Business Ed.'!F115</f>
        <v>24051.599999999999</v>
      </c>
      <c r="D145" s="19">
        <f t="shared" si="0"/>
        <v>24051.599999999999</v>
      </c>
      <c r="E145" s="19">
        <f t="shared" si="1"/>
        <v>24051.599999999999</v>
      </c>
      <c r="F145" s="19">
        <f t="shared" si="2"/>
        <v>24051.599999999999</v>
      </c>
      <c r="G145" s="19">
        <f t="shared" si="3"/>
        <v>24051.599999999999</v>
      </c>
      <c r="H145" s="19"/>
      <c r="I145" s="19"/>
      <c r="J145" s="19"/>
      <c r="K145" s="19"/>
      <c r="L145" s="65"/>
    </row>
    <row r="146" spans="1:12" s="18" customFormat="1" ht="15.75" hidden="1" customHeight="1" x14ac:dyDescent="0.25">
      <c r="A146" s="17" t="s">
        <v>116</v>
      </c>
      <c r="B146" s="17"/>
      <c r="C146" s="19" t="str">
        <f>IF($E$18&lt;5,"Error Cant.",IF($E$18&lt;11,'Lista de Precios Business Ed.'!$C$120,IF($E$18&lt;25,'Lista de Precios Business Ed.'!$C$121,IF($E$18&lt;50,'Lista de Precios Business Ed.'!$C$122,IF($E$18&lt;100,'Lista de Precios Business Ed.'!$C$123,IF($E$18&lt;250,'Lista de Precios Business Ed.'!$C$124,IF($E$18&lt;500,'Lista de Precios Business Ed.'!$C$125,IF($E$18&lt;1000,'Lista de Precios Business Ed.'!$C$126,H146))))))))</f>
        <v>Error Cant.</v>
      </c>
      <c r="D146" s="19" t="str">
        <f>IF($E$19&lt;5,"Error Cant.",IF($E$19&lt;11,'Lista de Precios Business Ed.'!$C$120,IF($E$19&lt;25,'Lista de Precios Business Ed.'!$C$121,IF($E$19&lt;50,'Lista de Precios Business Ed.'!$C$122,IF($E$19&lt;100,'Lista de Precios Business Ed.'!$C$123,IF($E$19&lt;250,'Lista de Precios Business Ed.'!$C$124,IF($E$19&lt;500,'Lista de Precios Business Ed.'!$C$125,IF($E$19&lt;1000,'Lista de Precios Business Ed.'!$C$126,I146))))))))</f>
        <v>Error Cant.</v>
      </c>
      <c r="E146" s="19" t="str">
        <f>IF($E$20&lt;5,"Error Cant.",IF($E$20&lt;11,'Lista de Precios Business Ed.'!$C$120,IF($E$20&lt;25,'Lista de Precios Business Ed.'!$C$121,IF($E$20&lt;50,'Lista de Precios Business Ed.'!$C$122,IF($E$20&lt;100,'Lista de Precios Business Ed.'!$C$123,IF($E$20&lt;250,'Lista de Precios Business Ed.'!$C$124,IF($E$20&lt;500,'Lista de Precios Business Ed.'!$C$125,IF($E$20&lt;1000,'Lista de Precios Business Ed.'!$C$126,J146))))))))</f>
        <v>Error Cant.</v>
      </c>
      <c r="F146" s="19" t="str">
        <f>IF($E$21&lt;5,"Error Cant.",IF($E$21&lt;11,'Lista de Precios Business Ed.'!$C$120,IF($E$21&lt;25,'Lista de Precios Business Ed.'!$C$121,IF($E$21&lt;50,'Lista de Precios Business Ed.'!$C$122,IF($E$21&lt;100,'Lista de Precios Business Ed.'!$C$123,IF($E$21&lt;250,'Lista de Precios Business Ed.'!$C$124,IF($E$21&lt;500,'Lista de Precios Business Ed.'!$C$125,IF($E$21&lt;1000,'Lista de Precios Business Ed.'!$C$126,K146))))))))</f>
        <v>Error Cant.</v>
      </c>
      <c r="G146" s="19" t="str">
        <f>IF($E$22&lt;5,"Error Cant.",IF($E$22&lt;11,'Lista de Precios Business Ed.'!$C$120,IF($E$22&lt;25,'Lista de Precios Business Ed.'!$C$121,IF($E$22&lt;50,'Lista de Precios Business Ed.'!$C$122,IF($E$22&lt;100,'Lista de Precios Business Ed.'!$C$123,IF($E$22&lt;250,'Lista de Precios Business Ed.'!$C$124,IF($E$22&lt;500,'Lista de Precios Business Ed.'!$C$125,IF($E$22&lt;1000,'Lista de Precios Business Ed.'!$C$126,L146))))))))</f>
        <v>Error Cant.</v>
      </c>
      <c r="H146" s="17" t="str">
        <f>IF($E$18&lt;2000,'Lista de Precios Business Ed.'!$C$127,IF($E$18&lt;5000,'Lista de Precios Business Ed.'!$C$128,IF($E$18&lt;10000,'Lista de Precios Business Ed.'!$C$129,"Error Cant.")))</f>
        <v>Solicitar</v>
      </c>
      <c r="I146" s="17" t="str">
        <f>IF($E$19&lt;2000,'Lista de Precios Business Ed.'!$C$127,IF($E$19&lt;5000,'Lista de Precios Business Ed.'!$C$128,IF($E$19&lt;10000,'Lista de Precios Business Ed.'!$C$129,"Error Cant.")))</f>
        <v>Solicitar</v>
      </c>
      <c r="J146" s="17" t="str">
        <f>IF($E$20&lt;2000,'Lista de Precios Business Ed.'!$C$127,IF($E$20&lt;5000,'Lista de Precios Business Ed.'!$C$128,IF($E$20&lt;10000,'Lista de Precios Business Ed.'!$C$129,"Error Cant.")))</f>
        <v>Solicitar</v>
      </c>
      <c r="K146" s="17" t="str">
        <f>IF($E$21&lt;2000,'Lista de Precios Business Ed.'!$C$127,IF($E$21&lt;5000,'Lista de Precios Business Ed.'!$C$128,IF($E$21&lt;10000,'Lista de Precios Business Ed.'!$C$129,"Error Cant.")))</f>
        <v>Solicitar</v>
      </c>
      <c r="L146" s="17" t="str">
        <f>IF($E$22&lt;2000,'Lista de Precios Business Ed.'!$C$127,IF($E$22&lt;5000,'Lista de Precios Business Ed.'!$C$128,IF($E$22&lt;10000,'Lista de Precios Business Ed.'!$C$129,"Error Cant.")))</f>
        <v>Solicitar</v>
      </c>
    </row>
    <row r="147" spans="1:12" s="18" customFormat="1" ht="15.75" hidden="1" customHeight="1" x14ac:dyDescent="0.25">
      <c r="A147" s="17" t="s">
        <v>117</v>
      </c>
      <c r="B147" s="17"/>
      <c r="C147" s="19" t="str">
        <f>IF($E$18&lt;5,"Error Cant.",IF($E$18&lt;11,'Lista de Precios Business Ed.'!$E$120,IF($E$18&lt;25,'Lista de Precios Business Ed.'!$E$121,IF($E$18&lt;50,'Lista de Precios Business Ed.'!$E$122,IF($E$18&lt;100,'Lista de Precios Business Ed.'!$E$123,IF($E$18&lt;250,'Lista de Precios Business Ed.'!$E$124,IF($E$18&lt;500,'Lista de Precios Business Ed.'!$E$125,IF($E$18&lt;1000,'Lista de Precios Business Ed.'!$E$126,H147))))))))</f>
        <v>Error Cant.</v>
      </c>
      <c r="D147" s="19" t="str">
        <f>IF($E$19&lt;5,"Error Cant.",IF($E$19&lt;11,'Lista de Precios Business Ed.'!$E$120,IF($E$19&lt;25,'Lista de Precios Business Ed.'!$E$121,IF($E$19&lt;50,'Lista de Precios Business Ed.'!$E$122,IF($E$19&lt;100,'Lista de Precios Business Ed.'!$E$123,IF($E$19&lt;250,'Lista de Precios Business Ed.'!$E$124,IF($E$19&lt;500,'Lista de Precios Business Ed.'!$E$125,IF($E$19&lt;1000,'Lista de Precios Business Ed.'!$E$126,I147))))))))</f>
        <v>Error Cant.</v>
      </c>
      <c r="E147" s="19" t="str">
        <f>IF($E$20&lt;5,"Error Cant.",IF($E$20&lt;11,'Lista de Precios Business Ed.'!$E$120,IF($E$20&lt;25,'Lista de Precios Business Ed.'!$E$121,IF($E$20&lt;50,'Lista de Precios Business Ed.'!$E$122,IF($E$20&lt;100,'Lista de Precios Business Ed.'!$E$123,IF($E$20&lt;250,'Lista de Precios Business Ed.'!$E$124,IF($E$20&lt;500,'Lista de Precios Business Ed.'!$E$125,IF($E$20&lt;1000,'Lista de Precios Business Ed.'!$E$126,J147))))))))</f>
        <v>Error Cant.</v>
      </c>
      <c r="F147" s="19" t="str">
        <f>IF($E$21&lt;5,"Error Cant.",IF($E$21&lt;11,'Lista de Precios Business Ed.'!$E$120,IF($E$21&lt;25,'Lista de Precios Business Ed.'!$E$121,IF($E$21&lt;50,'Lista de Precios Business Ed.'!$E$122,IF($E$21&lt;100,'Lista de Precios Business Ed.'!$E$123,IF($E$21&lt;250,'Lista de Precios Business Ed.'!$E$124,IF($E$21&lt;500,'Lista de Precios Business Ed.'!$E$125,IF($E$21&lt;1000,'Lista de Precios Business Ed.'!$E$126,K147))))))))</f>
        <v>Error Cant.</v>
      </c>
      <c r="G147" s="19" t="str">
        <f>IF($E$22&lt;5,"Error Cant.",IF($E$22&lt;11,'Lista de Precios Business Ed.'!$E$120,IF($E$22&lt;25,'Lista de Precios Business Ed.'!$E$121,IF($E$22&lt;50,'Lista de Precios Business Ed.'!$E$122,IF($E$22&lt;100,'Lista de Precios Business Ed.'!$E$123,IF($E$22&lt;250,'Lista de Precios Business Ed.'!$E$124,IF($E$22&lt;500,'Lista de Precios Business Ed.'!$E$125,IF($E$22&lt;1000,'Lista de Precios Business Ed.'!$E$126,L147))))))))</f>
        <v>Error Cant.</v>
      </c>
      <c r="H147" s="17" t="str">
        <f>IF($E$18&lt;2000,'Lista de Precios Business Ed.'!$E$127,IF($E$18&lt;5000,'Lista de Precios Business Ed.'!$E$128,IF($E$18&lt;10000,'Lista de Precios Business Ed.'!$E$129,"Error Cant.")))</f>
        <v>Solicitar</v>
      </c>
      <c r="I147" s="17" t="str">
        <f>IF($E$19&lt;2000,'Lista de Precios Business Ed.'!$E$127,IF($E$19&lt;5000,'Lista de Precios Business Ed.'!$E$128,IF($E$19&lt;10000,'Lista de Precios Business Ed.'!$E$129,"Error Cant.")))</f>
        <v>Solicitar</v>
      </c>
      <c r="J147" s="17" t="str">
        <f>IF($E$20&lt;2000,'Lista de Precios Business Ed.'!$E$127,IF($E$20&lt;5000,'Lista de Precios Business Ed.'!$E$128,IF($E$20&lt;10000,'Lista de Precios Business Ed.'!$E$129,"Error Cant.")))</f>
        <v>Solicitar</v>
      </c>
      <c r="K147" s="17" t="str">
        <f>IF($E$21&lt;2000,'Lista de Precios Business Ed.'!$E$127,IF($E$21&lt;5000,'Lista de Precios Business Ed.'!$E$128,IF($E$21&lt;10000,'Lista de Precios Business Ed.'!$E$129,"Error Cant.")))</f>
        <v>Solicitar</v>
      </c>
      <c r="L147" s="17" t="str">
        <f>IF($E$22&lt;2000,'Lista de Precios Business Ed.'!$E$127,IF($E$22&lt;5000,'Lista de Precios Business Ed.'!$E$128,IF($E$22&lt;10000,'Lista de Precios Business Ed.'!$E$129,"Error Cant.")))</f>
        <v>Solicitar</v>
      </c>
    </row>
    <row r="148" spans="1:12" s="18" customFormat="1" ht="15.75" hidden="1" customHeight="1" x14ac:dyDescent="0.25">
      <c r="A148" s="17" t="s">
        <v>118</v>
      </c>
      <c r="B148" s="17"/>
      <c r="C148" s="19" t="str">
        <f>IF($E$18&lt;5,"Error Cant.",IF($E$18&lt;11,'Lista de Precios Business Ed.'!$D$120,IF($E$18&lt;25,'Lista de Precios Business Ed.'!$D$121,IF($E$18&lt;50,'Lista de Precios Business Ed.'!$D$122,IF($E$18&lt;100,'Lista de Precios Business Ed.'!$D$123,IF($E$18&lt;250,'Lista de Precios Business Ed.'!$D$124,IF($E$18&lt;500,'Lista de Precios Business Ed.'!$D$125,IF($E$18&lt;1000,'Lista de Precios Business Ed.'!$D$126,H148))))))))</f>
        <v>Error Cant.</v>
      </c>
      <c r="D148" s="19" t="str">
        <f>IF($E$19&lt;5,"Error Cant.",IF($E$19&lt;11,'Lista de Precios Business Ed.'!$D$120,IF($E$19&lt;25,'Lista de Precios Business Ed.'!$D$121,IF($E$19&lt;50,'Lista de Precios Business Ed.'!$D$122,IF($E$19&lt;100,'Lista de Precios Business Ed.'!$D$123,IF($E$19&lt;250,'Lista de Precios Business Ed.'!$D$124,IF($E$19&lt;500,'Lista de Precios Business Ed.'!$D$125,IF($E$19&lt;1000,'Lista de Precios Business Ed.'!$D$126,I148))))))))</f>
        <v>Error Cant.</v>
      </c>
      <c r="E148" s="19" t="str">
        <f>IF($E$20&lt;5,"Error Cant.",IF($E$20&lt;11,'Lista de Precios Business Ed.'!$D$120,IF($E$20&lt;25,'Lista de Precios Business Ed.'!$D$121,IF($E$20&lt;50,'Lista de Precios Business Ed.'!$D$122,IF($E$20&lt;100,'Lista de Precios Business Ed.'!$D$123,IF($E$20&lt;250,'Lista de Precios Business Ed.'!$D$124,IF($E$20&lt;500,'Lista de Precios Business Ed.'!$D$125,IF($E$20&lt;1000,'Lista de Precios Business Ed.'!$D$126,J148))))))))</f>
        <v>Error Cant.</v>
      </c>
      <c r="F148" s="19" t="str">
        <f>IF($E$21&lt;5,"Error Cant.",IF($E$21&lt;11,'Lista de Precios Business Ed.'!$D$120,IF($E$21&lt;25,'Lista de Precios Business Ed.'!$D$121,IF($E$21&lt;50,'Lista de Precios Business Ed.'!$D$122,IF($E$21&lt;100,'Lista de Precios Business Ed.'!$D$123,IF($E$21&lt;250,'Lista de Precios Business Ed.'!$D$124,IF($E$21&lt;500,'Lista de Precios Business Ed.'!$D$125,IF($E$21&lt;1000,'Lista de Precios Business Ed.'!$D$126,K148))))))))</f>
        <v>Error Cant.</v>
      </c>
      <c r="G148" s="19" t="str">
        <f>IF($E$22&lt;5,"Error Cant.",IF($E$22&lt;11,'Lista de Precios Business Ed.'!$D$120,IF($E$22&lt;25,'Lista de Precios Business Ed.'!$D$121,IF($E$22&lt;50,'Lista de Precios Business Ed.'!$D$122,IF($E$22&lt;100,'Lista de Precios Business Ed.'!$D$123,IF($E$22&lt;250,'Lista de Precios Business Ed.'!$D$124,IF($E$22&lt;500,'Lista de Precios Business Ed.'!$D$125,IF($E$22&lt;1000,'Lista de Precios Business Ed.'!$D$126,L148))))))))</f>
        <v>Error Cant.</v>
      </c>
      <c r="H148" s="17" t="str">
        <f>IF($E$18&lt;2000,'Lista de Precios Business Ed.'!$D$127,IF($E$18&lt;5000,'Lista de Precios Business Ed.'!$D$128,IF($E$18&lt;10000,'Lista de Precios Business Ed.'!$D$129,"Error Cant.")))</f>
        <v>Solicitar</v>
      </c>
      <c r="I148" s="17" t="str">
        <f>IF($E$19&lt;2000,'Lista de Precios Business Ed.'!$D$127,IF($E$19&lt;5000,'Lista de Precios Business Ed.'!$D$128,IF($E$19&lt;10000,'Lista de Precios Business Ed.'!$D$129,"Error Cant.")))</f>
        <v>Solicitar</v>
      </c>
      <c r="J148" s="17" t="str">
        <f>IF($E$20&lt;2000,'Lista de Precios Business Ed.'!$D$127,IF($E$20&lt;5000,'Lista de Precios Business Ed.'!$D$128,IF($E$20&lt;10000,'Lista de Precios Business Ed.'!$D$129,"Error Cant.")))</f>
        <v>Solicitar</v>
      </c>
      <c r="K148" s="17" t="str">
        <f>IF($E$21&lt;2000,'Lista de Precios Business Ed.'!$D$127,IF($E$21&lt;5000,'Lista de Precios Business Ed.'!$D$128,IF($E$21&lt;10000,'Lista de Precios Business Ed.'!$D$129,"Error Cant.")))</f>
        <v>Solicitar</v>
      </c>
      <c r="L148" s="17" t="str">
        <f>IF($E$22&lt;2000,'Lista de Precios Business Ed.'!$D$127,IF($E$22&lt;5000,'Lista de Precios Business Ed.'!$D$128,IF($E$22&lt;10000,'Lista de Precios Business Ed.'!$D$129,"Error Cant.")))</f>
        <v>Solicitar</v>
      </c>
    </row>
    <row r="149" spans="1:12" s="18" customFormat="1" ht="15.75" hidden="1" customHeight="1" x14ac:dyDescent="0.25">
      <c r="A149" s="17" t="s">
        <v>119</v>
      </c>
      <c r="B149" s="17"/>
      <c r="C149" s="19" t="str">
        <f>IF($E$18&lt;5,"Error Cant.",IF($E$18&lt;11,'Lista de Precios Business Ed.'!$F$120,IF($E$18&lt;25,'Lista de Precios Business Ed.'!$F$121,IF($E$18&lt;50,'Lista de Precios Business Ed.'!$F$122,IF($E$18&lt;100,'Lista de Precios Business Ed.'!$F$123,IF($E$18&lt;250,'Lista de Precios Business Ed.'!$F$124,IF($E$18&lt;500,'Lista de Precios Business Ed.'!$F$125,IF($E$18&lt;1000,'Lista de Precios Business Ed.'!$F$126,H149))))))))</f>
        <v>Error Cant.</v>
      </c>
      <c r="D149" s="19" t="str">
        <f>IF($E$19&lt;5,"Error Cant.",IF($E$19&lt;11,'Lista de Precios Business Ed.'!$F$120,IF($E$19&lt;25,'Lista de Precios Business Ed.'!$F$121,IF($E$19&lt;50,'Lista de Precios Business Ed.'!$F$122,IF($E$19&lt;100,'Lista de Precios Business Ed.'!$F$123,IF($E$19&lt;250,'Lista de Precios Business Ed.'!$F$124,IF($E$19&lt;500,'Lista de Precios Business Ed.'!$F$125,IF($E$19&lt;1000,'Lista de Precios Business Ed.'!$F$126,I149))))))))</f>
        <v>Error Cant.</v>
      </c>
      <c r="E149" s="19" t="str">
        <f>IF($E$20&lt;5,"Error Cant.",IF($E$20&lt;11,'Lista de Precios Business Ed.'!$F$120,IF($E$20&lt;25,'Lista de Precios Business Ed.'!$F$121,IF($E$20&lt;50,'Lista de Precios Business Ed.'!$F$122,IF($E$20&lt;100,'Lista de Precios Business Ed.'!$F$123,IF($E$20&lt;250,'Lista de Precios Business Ed.'!$F$124,IF($E$20&lt;500,'Lista de Precios Business Ed.'!$F$125,IF($E$20&lt;1000,'Lista de Precios Business Ed.'!$F$126,J149))))))))</f>
        <v>Error Cant.</v>
      </c>
      <c r="F149" s="19" t="str">
        <f>IF($E$21&lt;5,"Error Cant.",IF($E$21&lt;11,'Lista de Precios Business Ed.'!$F$120,IF($E$21&lt;25,'Lista de Precios Business Ed.'!$F$121,IF($E$21&lt;50,'Lista de Precios Business Ed.'!$F$122,IF($E$21&lt;100,'Lista de Precios Business Ed.'!$F$123,IF($E$21&lt;250,'Lista de Precios Business Ed.'!$F$124,IF($E$21&lt;500,'Lista de Precios Business Ed.'!$F$125,IF($E$21&lt;1000,'Lista de Precios Business Ed.'!$F$126,K149))))))))</f>
        <v>Error Cant.</v>
      </c>
      <c r="G149" s="19" t="str">
        <f>IF($E$22&lt;5,"Error Cant.",IF($E$22&lt;11,'Lista de Precios Business Ed.'!$F$120,IF($E$22&lt;25,'Lista de Precios Business Ed.'!$F$121,IF($E$22&lt;50,'Lista de Precios Business Ed.'!$F$122,IF($E$22&lt;100,'Lista de Precios Business Ed.'!$F$123,IF($E$22&lt;250,'Lista de Precios Business Ed.'!$F$124,IF($E$22&lt;500,'Lista de Precios Business Ed.'!$F$125,IF($E$22&lt;1000,'Lista de Precios Business Ed.'!$F$126,L149))))))))</f>
        <v>Error Cant.</v>
      </c>
      <c r="H149" s="17" t="str">
        <f>IF($E$18&lt;2000,'Lista de Precios Business Ed.'!$F$127,IF($E$18&lt;5000,'Lista de Precios Business Ed.'!$F$128,IF($E$18&lt;10000,'Lista de Precios Business Ed.'!$F$129,"Error Cant.")))</f>
        <v>Solicitar</v>
      </c>
      <c r="I149" s="17" t="str">
        <f>IF($E$19&lt;2000,'Lista de Precios Business Ed.'!$F$127,IF($E$19&lt;5000,'Lista de Precios Business Ed.'!$F$128,IF($E$19&lt;10000,'Lista de Precios Business Ed.'!$F$129,"Error Cant.")))</f>
        <v>Solicitar</v>
      </c>
      <c r="J149" s="17" t="str">
        <f>IF($E$20&lt;2000,'Lista de Precios Business Ed.'!$F$127,IF($E$20&lt;5000,'Lista de Precios Business Ed.'!$F$128,IF($E$20&lt;10000,'Lista de Precios Business Ed.'!$F$129,"Error Cant.")))</f>
        <v>Solicitar</v>
      </c>
      <c r="K149" s="17" t="str">
        <f>IF($E$21&lt;2000,'Lista de Precios Business Ed.'!$F$127,IF($E$21&lt;5000,'Lista de Precios Business Ed.'!$F$128,IF($E$21&lt;10000,'Lista de Precios Business Ed.'!$F$129,"Error Cant.")))</f>
        <v>Solicitar</v>
      </c>
      <c r="L149" s="17" t="str">
        <f>IF($E$22&lt;2000,'Lista de Precios Business Ed.'!$F$127,IF($E$22&lt;5000,'Lista de Precios Business Ed.'!$F$128,IF($E$22&lt;10000,'Lista de Precios Business Ed.'!$F$129,"Error Cant.")))</f>
        <v>Solicitar</v>
      </c>
    </row>
    <row r="150" spans="1:12" s="18" customFormat="1" ht="15.75" hidden="1" customHeight="1" x14ac:dyDescent="0.25">
      <c r="A150" s="17" t="s">
        <v>120</v>
      </c>
      <c r="B150" s="17"/>
      <c r="C150" s="19" t="str">
        <f>IF($E$18&lt;5,"Error Cant.",IF($E$18&lt;11,'Lista de Precios Business Ed.'!$C$120,IF($E$18&lt;25,'Lista de Precios Business Ed.'!$C$121,IF($E$18&lt;50,'Lista de Precios Business Ed.'!$C$122,IF($E$18&lt;100,'Lista de Precios Business Ed.'!$C$123,IF($E$18&lt;250,'Lista de Precios Business Ed.'!$C$124,IF($E$18&lt;500,'Lista de Precios Business Ed.'!$C$125,IF($E$18&lt;1000,'Lista de Precios Business Ed.'!$C$126,H150))))))))</f>
        <v>Error Cant.</v>
      </c>
      <c r="D150" s="19" t="str">
        <f>IF($E$19&lt;5,"Error Cant.",IF($E$19&lt;11,'Lista de Precios Business Ed.'!$C$120,IF($E$19&lt;25,'Lista de Precios Business Ed.'!$C$121,IF($E$19&lt;50,'Lista de Precios Business Ed.'!$C$122,IF($E$19&lt;100,'Lista de Precios Business Ed.'!$C$123,IF($E$19&lt;250,'Lista de Precios Business Ed.'!$C$124,IF($E$19&lt;500,'Lista de Precios Business Ed.'!$C$125,IF($E$19&lt;1000,'Lista de Precios Business Ed.'!$C$126,I150))))))))</f>
        <v>Error Cant.</v>
      </c>
      <c r="E150" s="19" t="str">
        <f>IF($E$20&lt;5,"Error Cant.",IF($E$20&lt;11,'Lista de Precios Business Ed.'!$C$120,IF($E$20&lt;25,'Lista de Precios Business Ed.'!$C$121,IF($E$20&lt;50,'Lista de Precios Business Ed.'!$C$122,IF($E$20&lt;100,'Lista de Precios Business Ed.'!$C$123,IF($E$20&lt;250,'Lista de Precios Business Ed.'!$C$124,IF($E$20&lt;500,'Lista de Precios Business Ed.'!$C$125,IF($E$20&lt;1000,'Lista de Precios Business Ed.'!$C$126,J150))))))))</f>
        <v>Error Cant.</v>
      </c>
      <c r="F150" s="19" t="str">
        <f>IF($E$21&lt;5,"Error Cant.",IF($E$21&lt;11,'Lista de Precios Business Ed.'!$C$120,IF($E$21&lt;25,'Lista de Precios Business Ed.'!$C$121,IF($E$21&lt;50,'Lista de Precios Business Ed.'!$C$122,IF($E$21&lt;100,'Lista de Precios Business Ed.'!$C$123,IF($E$21&lt;250,'Lista de Precios Business Ed.'!$C$124,IF($E$21&lt;500,'Lista de Precios Business Ed.'!$C$125,IF($E$21&lt;1000,'Lista de Precios Business Ed.'!$C$126,K150))))))))</f>
        <v>Error Cant.</v>
      </c>
      <c r="G150" s="19" t="str">
        <f>IF($E$22&lt;5,"Error Cant.",IF($E$22&lt;11,'Lista de Precios Business Ed.'!$C$120,IF($E$22&lt;25,'Lista de Precios Business Ed.'!$C$121,IF($E$22&lt;50,'Lista de Precios Business Ed.'!$C$122,IF($E$22&lt;100,'Lista de Precios Business Ed.'!$C$123,IF($E$22&lt;250,'Lista de Precios Business Ed.'!$C$124,IF($E$22&lt;500,'Lista de Precios Business Ed.'!$C$125,IF($E$22&lt;1000,'Lista de Precios Business Ed.'!$C$126,L150))))))))</f>
        <v>Error Cant.</v>
      </c>
      <c r="H150" s="17" t="str">
        <f>IF($E$18&lt;2000,'Lista de Precios Business Ed.'!$C$127,IF($E$18&lt;5000,'Lista de Precios Business Ed.'!$C$128,IF($E$18&lt;10000,'Lista de Precios Business Ed.'!$C$129,"Error Cant.")))</f>
        <v>Solicitar</v>
      </c>
      <c r="I150" s="17" t="str">
        <f>IF($E$19&lt;2000,'Lista de Precios Business Ed.'!$C$127,IF($E$19&lt;5000,'Lista de Precios Business Ed.'!$C$128,IF($E$19&lt;10000,'Lista de Precios Business Ed.'!$C$129,"Error Cant.")))</f>
        <v>Solicitar</v>
      </c>
      <c r="J150" s="17" t="str">
        <f>IF($E$20&lt;2000,'Lista de Precios Business Ed.'!$C$127,IF($E$20&lt;5000,'Lista de Precios Business Ed.'!$C$128,IF($E$20&lt;10000,'Lista de Precios Business Ed.'!$C$129,"Error Cant.")))</f>
        <v>Solicitar</v>
      </c>
      <c r="K150" s="17" t="str">
        <f>IF($E$21&lt;2000,'Lista de Precios Business Ed.'!$C$127,IF($E$21&lt;5000,'Lista de Precios Business Ed.'!$C$128,IF($E$21&lt;10000,'Lista de Precios Business Ed.'!$C$129,"Error Cant.")))</f>
        <v>Solicitar</v>
      </c>
      <c r="L150" s="17" t="str">
        <f>IF($E$22&lt;2000,'Lista de Precios Business Ed.'!$C$127,IF($E$22&lt;5000,'Lista de Precios Business Ed.'!$C$128,IF($E$22&lt;10000,'Lista de Precios Business Ed.'!$C$129,"Error Cant.")))</f>
        <v>Solicitar</v>
      </c>
    </row>
    <row r="151" spans="1:12" s="18" customFormat="1" ht="15.75" hidden="1" customHeight="1" x14ac:dyDescent="0.25">
      <c r="A151" s="17" t="s">
        <v>121</v>
      </c>
      <c r="B151" s="17"/>
      <c r="C151" s="19" t="str">
        <f>IF($E$18&lt;5,"Error Cant.",IF($E$18&lt;11,'Lista de Precios Business Ed.'!$E$120,IF($E$18&lt;25,'Lista de Precios Business Ed.'!$E$121,IF($E$18&lt;50,'Lista de Precios Business Ed.'!$E$122,IF($E$18&lt;100,'Lista de Precios Business Ed.'!$E$123,IF($E$18&lt;250,'Lista de Precios Business Ed.'!$E$124,IF($E$18&lt;500,'Lista de Precios Business Ed.'!$E$125,IF($E$18&lt;1000,'Lista de Precios Business Ed.'!$E$126,H151))))))))</f>
        <v>Error Cant.</v>
      </c>
      <c r="D151" s="19" t="str">
        <f>IF($E$19&lt;5,"Error Cant.",IF($E$19&lt;11,'Lista de Precios Business Ed.'!$E$120,IF($E$19&lt;25,'Lista de Precios Business Ed.'!$E$121,IF($E$19&lt;50,'Lista de Precios Business Ed.'!$E$122,IF($E$19&lt;100,'Lista de Precios Business Ed.'!$E$123,IF($E$19&lt;250,'Lista de Precios Business Ed.'!$E$124,IF($E$19&lt;500,'Lista de Precios Business Ed.'!$E$125,IF($E$19&lt;1000,'Lista de Precios Business Ed.'!$E$126,I151))))))))</f>
        <v>Error Cant.</v>
      </c>
      <c r="E151" s="19" t="str">
        <f>IF($E$20&lt;5,"Error Cant.",IF($E$20&lt;11,'Lista de Precios Business Ed.'!$E$120,IF($E$20&lt;25,'Lista de Precios Business Ed.'!$E$121,IF($E$20&lt;50,'Lista de Precios Business Ed.'!$E$122,IF($E$20&lt;100,'Lista de Precios Business Ed.'!$E$123,IF($E$20&lt;250,'Lista de Precios Business Ed.'!$E$124,IF($E$20&lt;500,'Lista de Precios Business Ed.'!$E$125,IF($E$20&lt;1000,'Lista de Precios Business Ed.'!$E$126,J151))))))))</f>
        <v>Error Cant.</v>
      </c>
      <c r="F151" s="19" t="str">
        <f>IF($E$21&lt;5,"Error Cant.",IF($E$21&lt;11,'Lista de Precios Business Ed.'!$E$120,IF($E$21&lt;25,'Lista de Precios Business Ed.'!$E$121,IF($E$21&lt;50,'Lista de Precios Business Ed.'!$E$122,IF($E$21&lt;100,'Lista de Precios Business Ed.'!$E$123,IF($E$21&lt;250,'Lista de Precios Business Ed.'!$E$124,IF($E$21&lt;500,'Lista de Precios Business Ed.'!$E$125,IF($E$21&lt;1000,'Lista de Precios Business Ed.'!$E$126,K151))))))))</f>
        <v>Error Cant.</v>
      </c>
      <c r="G151" s="19" t="str">
        <f>IF($E$22&lt;5,"Error Cant.",IF($E$22&lt;11,'Lista de Precios Business Ed.'!$E$120,IF($E$22&lt;25,'Lista de Precios Business Ed.'!$E$121,IF($E$22&lt;50,'Lista de Precios Business Ed.'!$E$122,IF($E$22&lt;100,'Lista de Precios Business Ed.'!$E$123,IF($E$22&lt;250,'Lista de Precios Business Ed.'!$E$124,IF($E$22&lt;500,'Lista de Precios Business Ed.'!$E$125,IF($E$22&lt;1000,'Lista de Precios Business Ed.'!$E$126,L151))))))))</f>
        <v>Error Cant.</v>
      </c>
      <c r="H151" s="17" t="str">
        <f>IF($E$18&lt;2000,'Lista de Precios Business Ed.'!$E$127,IF($E$18&lt;5000,'Lista de Precios Business Ed.'!$E$128,IF($E$18&lt;10000,'Lista de Precios Business Ed.'!$E$129,"Error Cant.")))</f>
        <v>Solicitar</v>
      </c>
      <c r="I151" s="17" t="str">
        <f>IF($E$19&lt;2000,'Lista de Precios Business Ed.'!$E$127,IF($E$19&lt;5000,'Lista de Precios Business Ed.'!$E$128,IF($E$19&lt;10000,'Lista de Precios Business Ed.'!$E$129,"Error Cant.")))</f>
        <v>Solicitar</v>
      </c>
      <c r="J151" s="17" t="str">
        <f>IF($E$20&lt;2000,'Lista de Precios Business Ed.'!$E$127,IF($E$20&lt;5000,'Lista de Precios Business Ed.'!$E$128,IF($E$20&lt;10000,'Lista de Precios Business Ed.'!$E$129,"Error Cant.")))</f>
        <v>Solicitar</v>
      </c>
      <c r="K151" s="17" t="str">
        <f>IF($E$21&lt;2000,'Lista de Precios Business Ed.'!$E$127,IF($E$21&lt;5000,'Lista de Precios Business Ed.'!$E$128,IF($E$21&lt;10000,'Lista de Precios Business Ed.'!$E$129,"Error Cant.")))</f>
        <v>Solicitar</v>
      </c>
      <c r="L151" s="17" t="str">
        <f>IF($E$22&lt;2000,'Lista de Precios Business Ed.'!$E$127,IF($E$22&lt;5000,'Lista de Precios Business Ed.'!$E$128,IF($E$22&lt;10000,'Lista de Precios Business Ed.'!$E$129,"Error Cant.")))</f>
        <v>Solicitar</v>
      </c>
    </row>
    <row r="152" spans="1:12" s="18" customFormat="1" ht="15.75" hidden="1" customHeight="1" x14ac:dyDescent="0.25">
      <c r="A152" s="17" t="s">
        <v>122</v>
      </c>
      <c r="B152" s="17"/>
      <c r="C152" s="19" t="str">
        <f>IF($E$18&lt;5,"Error Cant.",IF($E$18&lt;11,'Lista de Precios Business Ed.'!$D$120,IF($E$18&lt;25,'Lista de Precios Business Ed.'!$D$121,IF($E$18&lt;50,'Lista de Precios Business Ed.'!$D$122,IF($E$18&lt;100,'Lista de Precios Business Ed.'!$D$123,IF($E$18&lt;250,'Lista de Precios Business Ed.'!$D$124,IF($E$18&lt;500,'Lista de Precios Business Ed.'!$D$125,IF($E$18&lt;1000,'Lista de Precios Business Ed.'!$D$126,H152))))))))</f>
        <v>Error Cant.</v>
      </c>
      <c r="D152" s="19" t="str">
        <f>IF($E$19&lt;5,"Error Cant.",IF($E$19&lt;11,'Lista de Precios Business Ed.'!$D$120,IF($E$19&lt;25,'Lista de Precios Business Ed.'!$D$121,IF($E$19&lt;50,'Lista de Precios Business Ed.'!$D$122,IF($E$19&lt;100,'Lista de Precios Business Ed.'!$D$123,IF($E$19&lt;250,'Lista de Precios Business Ed.'!$D$124,IF($E$19&lt;500,'Lista de Precios Business Ed.'!$D$125,IF($E$19&lt;1000,'Lista de Precios Business Ed.'!$D$126,I152))))))))</f>
        <v>Error Cant.</v>
      </c>
      <c r="E152" s="19" t="str">
        <f>IF($E$20&lt;5,"Error Cant.",IF($E$20&lt;11,'Lista de Precios Business Ed.'!$D$120,IF($E$20&lt;25,'Lista de Precios Business Ed.'!$D$121,IF($E$20&lt;50,'Lista de Precios Business Ed.'!$D$122,IF($E$20&lt;100,'Lista de Precios Business Ed.'!$D$123,IF($E$20&lt;250,'Lista de Precios Business Ed.'!$D$124,IF($E$20&lt;500,'Lista de Precios Business Ed.'!$D$125,IF($E$20&lt;1000,'Lista de Precios Business Ed.'!$D$126,J152))))))))</f>
        <v>Error Cant.</v>
      </c>
      <c r="F152" s="19" t="str">
        <f>IF($E$21&lt;5,"Error Cant.",IF($E$21&lt;11,'Lista de Precios Business Ed.'!$D$120,IF($E$21&lt;25,'Lista de Precios Business Ed.'!$D$121,IF($E$21&lt;50,'Lista de Precios Business Ed.'!$D$122,IF($E$21&lt;100,'Lista de Precios Business Ed.'!$D$123,IF($E$21&lt;250,'Lista de Precios Business Ed.'!$D$124,IF($E$21&lt;500,'Lista de Precios Business Ed.'!$D$125,IF($E$21&lt;1000,'Lista de Precios Business Ed.'!$D$126,K152))))))))</f>
        <v>Error Cant.</v>
      </c>
      <c r="G152" s="19" t="str">
        <f>IF($E$22&lt;5,"Error Cant.",IF($E$22&lt;11,'Lista de Precios Business Ed.'!$D$120,IF($E$22&lt;25,'Lista de Precios Business Ed.'!$D$121,IF($E$22&lt;50,'Lista de Precios Business Ed.'!$D$122,IF($E$22&lt;100,'Lista de Precios Business Ed.'!$D$123,IF($E$22&lt;250,'Lista de Precios Business Ed.'!$D$124,IF($E$22&lt;500,'Lista de Precios Business Ed.'!$D$125,IF($E$22&lt;1000,'Lista de Precios Business Ed.'!$D$126,L152))))))))</f>
        <v>Error Cant.</v>
      </c>
      <c r="H152" s="17" t="str">
        <f>IF($E$18&lt;2000,'Lista de Precios Business Ed.'!$D$127,IF($E$18&lt;5000,'Lista de Precios Business Ed.'!$D$128,IF($E$18&lt;10000,'Lista de Precios Business Ed.'!$D$129,"Error Cant.")))</f>
        <v>Solicitar</v>
      </c>
      <c r="I152" s="17" t="str">
        <f>IF($E$19&lt;2000,'Lista de Precios Business Ed.'!$D$127,IF($E$19&lt;5000,'Lista de Precios Business Ed.'!$D$128,IF($E$19&lt;10000,'Lista de Precios Business Ed.'!$D$129,"Error Cant.")))</f>
        <v>Solicitar</v>
      </c>
      <c r="J152" s="17" t="str">
        <f>IF($E$20&lt;2000,'Lista de Precios Business Ed.'!$D$127,IF($E$20&lt;5000,'Lista de Precios Business Ed.'!$D$128,IF($E$20&lt;10000,'Lista de Precios Business Ed.'!$D$129,"Error Cant.")))</f>
        <v>Solicitar</v>
      </c>
      <c r="K152" s="17" t="str">
        <f>IF($E$21&lt;2000,'Lista de Precios Business Ed.'!$D$127,IF($E$21&lt;5000,'Lista de Precios Business Ed.'!$D$128,IF($E$21&lt;10000,'Lista de Precios Business Ed.'!$D$129,"Error Cant.")))</f>
        <v>Solicitar</v>
      </c>
      <c r="L152" s="17" t="str">
        <f>IF($E$22&lt;2000,'Lista de Precios Business Ed.'!$D$127,IF($E$22&lt;5000,'Lista de Precios Business Ed.'!$D$128,IF($E$22&lt;10000,'Lista de Precios Business Ed.'!$D$129,"Error Cant.")))</f>
        <v>Solicitar</v>
      </c>
    </row>
    <row r="153" spans="1:12" s="18" customFormat="1" ht="15.75" hidden="1" customHeight="1" x14ac:dyDescent="0.25">
      <c r="A153" s="17" t="s">
        <v>123</v>
      </c>
      <c r="B153" s="17"/>
      <c r="C153" s="19" t="str">
        <f>IF($E$18&lt;5,"Error Cant.",IF($E$18&lt;11,'Lista de Precios Business Ed.'!$F$120,IF($E$18&lt;25,'Lista de Precios Business Ed.'!$F$121,IF($E$18&lt;50,'Lista de Precios Business Ed.'!$F$122,IF($E$18&lt;100,'Lista de Precios Business Ed.'!$F$123,IF($E$18&lt;250,'Lista de Precios Business Ed.'!$F$124,IF($E$18&lt;500,'Lista de Precios Business Ed.'!$F$125,IF($E$18&lt;1000,'Lista de Precios Business Ed.'!$F$126,H153))))))))</f>
        <v>Error Cant.</v>
      </c>
      <c r="D153" s="19" t="str">
        <f>IF($E$19&lt;5,"Error Cant.",IF($E$19&lt;11,'Lista de Precios Business Ed.'!$F$120,IF($E$19&lt;25,'Lista de Precios Business Ed.'!$F$121,IF($E$19&lt;50,'Lista de Precios Business Ed.'!$F$122,IF($E$19&lt;100,'Lista de Precios Business Ed.'!$F$123,IF($E$19&lt;250,'Lista de Precios Business Ed.'!$F$124,IF($E$19&lt;500,'Lista de Precios Business Ed.'!$F$125,IF($E$19&lt;1000,'Lista de Precios Business Ed.'!$F$126,I153))))))))</f>
        <v>Error Cant.</v>
      </c>
      <c r="E153" s="19" t="str">
        <f>IF($E$20&lt;5,"Error Cant.",IF($E$20&lt;11,'Lista de Precios Business Ed.'!$F$120,IF($E$20&lt;25,'Lista de Precios Business Ed.'!$F$121,IF($E$20&lt;50,'Lista de Precios Business Ed.'!$F$122,IF($E$20&lt;100,'Lista de Precios Business Ed.'!$F$123,IF($E$20&lt;250,'Lista de Precios Business Ed.'!$F$124,IF($E$20&lt;500,'Lista de Precios Business Ed.'!$F$125,IF($E$20&lt;1000,'Lista de Precios Business Ed.'!$F$126,J153))))))))</f>
        <v>Error Cant.</v>
      </c>
      <c r="F153" s="19" t="str">
        <f>IF($E$21&lt;5,"Error Cant.",IF($E$21&lt;11,'Lista de Precios Business Ed.'!$F$120,IF($E$21&lt;25,'Lista de Precios Business Ed.'!$F$121,IF($E$21&lt;50,'Lista de Precios Business Ed.'!$F$122,IF($E$21&lt;100,'Lista de Precios Business Ed.'!$F$123,IF($E$21&lt;250,'Lista de Precios Business Ed.'!$F$124,IF($E$21&lt;500,'Lista de Precios Business Ed.'!$F$125,IF($E$21&lt;1000,'Lista de Precios Business Ed.'!$F$126,K153))))))))</f>
        <v>Error Cant.</v>
      </c>
      <c r="G153" s="19" t="str">
        <f>IF($E$22&lt;5,"Error Cant.",IF($E$22&lt;11,'Lista de Precios Business Ed.'!$F$120,IF($E$22&lt;25,'Lista de Precios Business Ed.'!$F$121,IF($E$22&lt;50,'Lista de Precios Business Ed.'!$F$122,IF($E$22&lt;100,'Lista de Precios Business Ed.'!$F$123,IF($E$22&lt;250,'Lista de Precios Business Ed.'!$F$124,IF($E$22&lt;500,'Lista de Precios Business Ed.'!$F$125,IF($E$22&lt;1000,'Lista de Precios Business Ed.'!$F$126,L153))))))))</f>
        <v>Error Cant.</v>
      </c>
      <c r="H153" s="17" t="str">
        <f>IF($E$18&lt;2000,'Lista de Precios Business Ed.'!$F$127,IF($E$18&lt;5000,'Lista de Precios Business Ed.'!$F$128,IF($E$18&lt;10000,'Lista de Precios Business Ed.'!$F$129,"Error Cant.")))</f>
        <v>Solicitar</v>
      </c>
      <c r="I153" s="17" t="str">
        <f>IF($E$19&lt;2000,'Lista de Precios Business Ed.'!$F$127,IF($E$19&lt;5000,'Lista de Precios Business Ed.'!$F$128,IF($E$19&lt;10000,'Lista de Precios Business Ed.'!$F$129,"Error Cant.")))</f>
        <v>Solicitar</v>
      </c>
      <c r="J153" s="17" t="str">
        <f>IF($E$20&lt;2000,'Lista de Precios Business Ed.'!$F$127,IF($E$20&lt;5000,'Lista de Precios Business Ed.'!$F$128,IF($E$20&lt;10000,'Lista de Precios Business Ed.'!$F$129,"Error Cant.")))</f>
        <v>Solicitar</v>
      </c>
      <c r="K153" s="17" t="str">
        <f>IF($E$21&lt;2000,'Lista de Precios Business Ed.'!$F$127,IF($E$21&lt;5000,'Lista de Precios Business Ed.'!$F$128,IF($E$21&lt;10000,'Lista de Precios Business Ed.'!$F$129,"Error Cant.")))</f>
        <v>Solicitar</v>
      </c>
      <c r="L153" s="17" t="str">
        <f>IF($E$22&lt;2000,'Lista de Precios Business Ed.'!$F$127,IF($E$22&lt;5000,'Lista de Precios Business Ed.'!$F$128,IF($E$22&lt;10000,'Lista de Precios Business Ed.'!$F$129,"Error Cant.")))</f>
        <v>Solicitar</v>
      </c>
    </row>
    <row r="154" spans="1:12" s="18" customFormat="1" ht="15.75" hidden="1" customHeight="1" x14ac:dyDescent="0.25">
      <c r="A154" s="17" t="s">
        <v>124</v>
      </c>
      <c r="B154" s="17"/>
      <c r="C154" s="19" t="str">
        <f>IF($E$18&lt;5,"Error Cant.",IF($E$18&lt;11,'Lista de Precios Business Ed.'!$C$120,IF($E$18&lt;25,'Lista de Precios Business Ed.'!$C$121,IF($E$18&lt;50,'Lista de Precios Business Ed.'!$C$122,IF($E$18&lt;100,'Lista de Precios Business Ed.'!$C$123,IF($E$18&lt;250,'Lista de Precios Business Ed.'!$C$124,IF($E$18&lt;500,'Lista de Precios Business Ed.'!$C$125,IF($E$18&lt;1000,'Lista de Precios Business Ed.'!$C$126,H154))))))))</f>
        <v>Error Cant.</v>
      </c>
      <c r="D154" s="19" t="str">
        <f>IF($E$19&lt;5,"Error Cant.",IF($E$19&lt;11,'Lista de Precios Business Ed.'!$C$120,IF($E$19&lt;25,'Lista de Precios Business Ed.'!$C$121,IF($E$19&lt;50,'Lista de Precios Business Ed.'!$C$122,IF($E$19&lt;100,'Lista de Precios Business Ed.'!$C$123,IF($E$19&lt;250,'Lista de Precios Business Ed.'!$C$124,IF($E$19&lt;500,'Lista de Precios Business Ed.'!$C$125,IF($E$19&lt;1000,'Lista de Precios Business Ed.'!$C$126,I154))))))))</f>
        <v>Error Cant.</v>
      </c>
      <c r="E154" s="19" t="str">
        <f>IF($E$20&lt;5,"Error Cant.",IF($E$20&lt;11,'Lista de Precios Business Ed.'!$C$120,IF($E$20&lt;25,'Lista de Precios Business Ed.'!$C$121,IF($E$20&lt;50,'Lista de Precios Business Ed.'!$C$122,IF($E$20&lt;100,'Lista de Precios Business Ed.'!$C$123,IF($E$20&lt;250,'Lista de Precios Business Ed.'!$C$124,IF($E$20&lt;500,'Lista de Precios Business Ed.'!$C$125,IF($E$20&lt;1000,'Lista de Precios Business Ed.'!$C$126,J154))))))))</f>
        <v>Error Cant.</v>
      </c>
      <c r="F154" s="19" t="str">
        <f>IF($E$21&lt;5,"Error Cant.",IF($E$21&lt;11,'Lista de Precios Business Ed.'!$C$120,IF($E$21&lt;25,'Lista de Precios Business Ed.'!$C$121,IF($E$21&lt;50,'Lista de Precios Business Ed.'!$C$122,IF($E$21&lt;100,'Lista de Precios Business Ed.'!$C$123,IF($E$21&lt;250,'Lista de Precios Business Ed.'!$C$124,IF($E$21&lt;500,'Lista de Precios Business Ed.'!$C$125,IF($E$21&lt;1000,'Lista de Precios Business Ed.'!$C$126,K154))))))))</f>
        <v>Error Cant.</v>
      </c>
      <c r="G154" s="19" t="str">
        <f>IF($E$22&lt;5,"Error Cant.",IF($E$22&lt;11,'Lista de Precios Business Ed.'!$C$120,IF($E$22&lt;25,'Lista de Precios Business Ed.'!$C$121,IF($E$22&lt;50,'Lista de Precios Business Ed.'!$C$122,IF($E$22&lt;100,'Lista de Precios Business Ed.'!$C$123,IF($E$22&lt;250,'Lista de Precios Business Ed.'!$C$124,IF($E$22&lt;500,'Lista de Precios Business Ed.'!$C$125,IF($E$22&lt;1000,'Lista de Precios Business Ed.'!$C$126,L154))))))))</f>
        <v>Error Cant.</v>
      </c>
      <c r="H154" s="17" t="str">
        <f>IF($E$18&lt;2000,'Lista de Precios Business Ed.'!$C$127,IF($E$18&lt;5000,'Lista de Precios Business Ed.'!$C$128,IF($E$18&lt;10000,'Lista de Precios Business Ed.'!$C$129,"Error Cant.")))</f>
        <v>Solicitar</v>
      </c>
      <c r="I154" s="17" t="str">
        <f>IF($E$19&lt;2000,'Lista de Precios Business Ed.'!$C$127,IF($E$19&lt;5000,'Lista de Precios Business Ed.'!$C$128,IF($E$19&lt;10000,'Lista de Precios Business Ed.'!$C$129,"Error Cant.")))</f>
        <v>Solicitar</v>
      </c>
      <c r="J154" s="17" t="str">
        <f>IF($E$20&lt;2000,'Lista de Precios Business Ed.'!$C$127,IF($E$20&lt;5000,'Lista de Precios Business Ed.'!$C$128,IF($E$20&lt;10000,'Lista de Precios Business Ed.'!$C$129,"Error Cant.")))</f>
        <v>Solicitar</v>
      </c>
      <c r="K154" s="17" t="str">
        <f>IF($E$21&lt;2000,'Lista de Precios Business Ed.'!$C$127,IF($E$21&lt;5000,'Lista de Precios Business Ed.'!$C$128,IF($E$21&lt;10000,'Lista de Precios Business Ed.'!$C$129,"Error Cant.")))</f>
        <v>Solicitar</v>
      </c>
      <c r="L154" s="17" t="str">
        <f>IF($E$22&lt;2000,'Lista de Precios Business Ed.'!$C$127,IF($E$22&lt;5000,'Lista de Precios Business Ed.'!$C$128,IF($E$22&lt;10000,'Lista de Precios Business Ed.'!$C$129,"Error Cant.")))</f>
        <v>Solicitar</v>
      </c>
    </row>
    <row r="155" spans="1:12" s="18" customFormat="1" ht="15.75" hidden="1" customHeight="1" x14ac:dyDescent="0.25">
      <c r="A155" s="17" t="s">
        <v>125</v>
      </c>
      <c r="B155" s="17"/>
      <c r="C155" s="19" t="str">
        <f>IF($E$18&lt;5,"Error Cant.",IF($E$18&lt;11,'Lista de Precios Business Ed.'!$E$120,IF($E$18&lt;25,'Lista de Precios Business Ed.'!$E$121,IF($E$18&lt;50,'Lista de Precios Business Ed.'!$E$122,IF($E$18&lt;100,'Lista de Precios Business Ed.'!$E$123,IF($E$18&lt;250,'Lista de Precios Business Ed.'!$E$124,IF($E$18&lt;500,'Lista de Precios Business Ed.'!$E$125,IF($E$18&lt;1000,'Lista de Precios Business Ed.'!$E$126,H155))))))))</f>
        <v>Error Cant.</v>
      </c>
      <c r="D155" s="19" t="str">
        <f>IF($E$19&lt;5,"Error Cant.",IF($E$19&lt;11,'Lista de Precios Business Ed.'!$E$120,IF($E$19&lt;25,'Lista de Precios Business Ed.'!$E$121,IF($E$19&lt;50,'Lista de Precios Business Ed.'!$E$122,IF($E$19&lt;100,'Lista de Precios Business Ed.'!$E$123,IF($E$19&lt;250,'Lista de Precios Business Ed.'!$E$124,IF($E$19&lt;500,'Lista de Precios Business Ed.'!$E$125,IF($E$19&lt;1000,'Lista de Precios Business Ed.'!$E$126,I155))))))))</f>
        <v>Error Cant.</v>
      </c>
      <c r="E155" s="19" t="str">
        <f>IF($E$20&lt;5,"Error Cant.",IF($E$20&lt;11,'Lista de Precios Business Ed.'!$E$120,IF($E$20&lt;25,'Lista de Precios Business Ed.'!$E$121,IF($E$20&lt;50,'Lista de Precios Business Ed.'!$E$122,IF($E$20&lt;100,'Lista de Precios Business Ed.'!$E$123,IF($E$20&lt;250,'Lista de Precios Business Ed.'!$E$124,IF($E$20&lt;500,'Lista de Precios Business Ed.'!$E$125,IF($E$20&lt;1000,'Lista de Precios Business Ed.'!$E$126,J155))))))))</f>
        <v>Error Cant.</v>
      </c>
      <c r="F155" s="19" t="str">
        <f>IF($E$21&lt;5,"Error Cant.",IF($E$21&lt;11,'Lista de Precios Business Ed.'!$E$120,IF($E$21&lt;25,'Lista de Precios Business Ed.'!$E$121,IF($E$21&lt;50,'Lista de Precios Business Ed.'!$E$122,IF($E$21&lt;100,'Lista de Precios Business Ed.'!$E$123,IF($E$21&lt;250,'Lista de Precios Business Ed.'!$E$124,IF($E$21&lt;500,'Lista de Precios Business Ed.'!$E$125,IF($E$21&lt;1000,'Lista de Precios Business Ed.'!$E$126,K155))))))))</f>
        <v>Error Cant.</v>
      </c>
      <c r="G155" s="19" t="str">
        <f>IF($E$22&lt;5,"Error Cant.",IF($E$22&lt;11,'Lista de Precios Business Ed.'!$E$120,IF($E$22&lt;25,'Lista de Precios Business Ed.'!$E$121,IF($E$22&lt;50,'Lista de Precios Business Ed.'!$E$122,IF($E$22&lt;100,'Lista de Precios Business Ed.'!$E$123,IF($E$22&lt;250,'Lista de Precios Business Ed.'!$E$124,IF($E$22&lt;500,'Lista de Precios Business Ed.'!$E$125,IF($E$22&lt;1000,'Lista de Precios Business Ed.'!$E$126,L155))))))))</f>
        <v>Error Cant.</v>
      </c>
      <c r="H155" s="17" t="str">
        <f>IF($E$18&lt;2000,'Lista de Precios Business Ed.'!$E$127,IF($E$18&lt;5000,'Lista de Precios Business Ed.'!$E$128,IF($E$18&lt;10000,'Lista de Precios Business Ed.'!$E$129,"Error Cant.")))</f>
        <v>Solicitar</v>
      </c>
      <c r="I155" s="17" t="str">
        <f>IF($E$19&lt;2000,'Lista de Precios Business Ed.'!$E$127,IF($E$19&lt;5000,'Lista de Precios Business Ed.'!$E$128,IF($E$19&lt;10000,'Lista de Precios Business Ed.'!$E$129,"Error Cant.")))</f>
        <v>Solicitar</v>
      </c>
      <c r="J155" s="17" t="str">
        <f>IF($E$20&lt;2000,'Lista de Precios Business Ed.'!$E$127,IF($E$20&lt;5000,'Lista de Precios Business Ed.'!$E$128,IF($E$20&lt;10000,'Lista de Precios Business Ed.'!$E$129,"Error Cant.")))</f>
        <v>Solicitar</v>
      </c>
      <c r="K155" s="17" t="str">
        <f>IF($E$21&lt;2000,'Lista de Precios Business Ed.'!$E$127,IF($E$21&lt;5000,'Lista de Precios Business Ed.'!$E$128,IF($E$21&lt;10000,'Lista de Precios Business Ed.'!$E$129,"Error Cant.")))</f>
        <v>Solicitar</v>
      </c>
      <c r="L155" s="17" t="str">
        <f>IF($E$22&lt;2000,'Lista de Precios Business Ed.'!$E$127,IF($E$22&lt;5000,'Lista de Precios Business Ed.'!$E$128,IF($E$22&lt;10000,'Lista de Precios Business Ed.'!$E$129,"Error Cant.")))</f>
        <v>Solicitar</v>
      </c>
    </row>
    <row r="156" spans="1:12" s="18" customFormat="1" ht="15.75" hidden="1" customHeight="1" x14ac:dyDescent="0.25">
      <c r="A156" s="17" t="s">
        <v>126</v>
      </c>
      <c r="B156" s="17"/>
      <c r="C156" s="19" t="str">
        <f>IF($E$18&lt;5,"Error Cant.",IF($E$18&lt;11,'Lista de Precios Business Ed.'!$D$120,IF($E$18&lt;25,'Lista de Precios Business Ed.'!$D$121,IF($E$18&lt;50,'Lista de Precios Business Ed.'!$D$122,IF($E$18&lt;100,'Lista de Precios Business Ed.'!$D$123,IF($E$18&lt;250,'Lista de Precios Business Ed.'!$D$124,IF($E$18&lt;500,'Lista de Precios Business Ed.'!$D$125,IF($E$18&lt;1000,'Lista de Precios Business Ed.'!$D$126,H156))))))))</f>
        <v>Error Cant.</v>
      </c>
      <c r="D156" s="19" t="str">
        <f>IF($E$19&lt;5,"Error Cant.",IF($E$19&lt;11,'Lista de Precios Business Ed.'!$D$120,IF($E$19&lt;25,'Lista de Precios Business Ed.'!$D$121,IF($E$19&lt;50,'Lista de Precios Business Ed.'!$D$122,IF($E$19&lt;100,'Lista de Precios Business Ed.'!$D$123,IF($E$19&lt;250,'Lista de Precios Business Ed.'!$D$124,IF($E$19&lt;500,'Lista de Precios Business Ed.'!$D$125,IF($E$19&lt;1000,'Lista de Precios Business Ed.'!$D$126,I156))))))))</f>
        <v>Error Cant.</v>
      </c>
      <c r="E156" s="19" t="str">
        <f>IF($E$20&lt;5,"Error Cant.",IF($E$20&lt;11,'Lista de Precios Business Ed.'!$D$120,IF($E$20&lt;25,'Lista de Precios Business Ed.'!$D$121,IF($E$20&lt;50,'Lista de Precios Business Ed.'!$D$122,IF($E$20&lt;100,'Lista de Precios Business Ed.'!$D$123,IF($E$20&lt;250,'Lista de Precios Business Ed.'!$D$124,IF($E$20&lt;500,'Lista de Precios Business Ed.'!$D$125,IF($E$20&lt;1000,'Lista de Precios Business Ed.'!$D$126,J156))))))))</f>
        <v>Error Cant.</v>
      </c>
      <c r="F156" s="19" t="str">
        <f>IF($E$21&lt;5,"Error Cant.",IF($E$21&lt;11,'Lista de Precios Business Ed.'!$D$120,IF($E$21&lt;25,'Lista de Precios Business Ed.'!$D$121,IF($E$21&lt;50,'Lista de Precios Business Ed.'!$D$122,IF($E$21&lt;100,'Lista de Precios Business Ed.'!$D$123,IF($E$21&lt;250,'Lista de Precios Business Ed.'!$D$124,IF($E$21&lt;500,'Lista de Precios Business Ed.'!$D$125,IF($E$21&lt;1000,'Lista de Precios Business Ed.'!$D$126,K156))))))))</f>
        <v>Error Cant.</v>
      </c>
      <c r="G156" s="19" t="str">
        <f>IF($E$22&lt;5,"Error Cant.",IF($E$22&lt;11,'Lista de Precios Business Ed.'!$D$120,IF($E$22&lt;25,'Lista de Precios Business Ed.'!$D$121,IF($E$22&lt;50,'Lista de Precios Business Ed.'!$D$122,IF($E$22&lt;100,'Lista de Precios Business Ed.'!$D$123,IF($E$22&lt;250,'Lista de Precios Business Ed.'!$D$124,IF($E$22&lt;500,'Lista de Precios Business Ed.'!$D$125,IF($E$22&lt;1000,'Lista de Precios Business Ed.'!$D$126,L156))))))))</f>
        <v>Error Cant.</v>
      </c>
      <c r="H156" s="17" t="str">
        <f>IF($E$18&lt;2000,'Lista de Precios Business Ed.'!$D$127,IF($E$18&lt;5000,'Lista de Precios Business Ed.'!$D$128,IF($E$18&lt;10000,'Lista de Precios Business Ed.'!$D$129,"Error Cant.")))</f>
        <v>Solicitar</v>
      </c>
      <c r="I156" s="17" t="str">
        <f>IF($E$19&lt;2000,'Lista de Precios Business Ed.'!$D$127,IF($E$19&lt;5000,'Lista de Precios Business Ed.'!$D$128,IF($E$19&lt;10000,'Lista de Precios Business Ed.'!$D$129,"Error Cant.")))</f>
        <v>Solicitar</v>
      </c>
      <c r="J156" s="17" t="str">
        <f>IF($E$20&lt;2000,'Lista de Precios Business Ed.'!$D$127,IF($E$20&lt;5000,'Lista de Precios Business Ed.'!$D$128,IF($E$20&lt;10000,'Lista de Precios Business Ed.'!$D$129,"Error Cant.")))</f>
        <v>Solicitar</v>
      </c>
      <c r="K156" s="17" t="str">
        <f>IF($E$21&lt;2000,'Lista de Precios Business Ed.'!$D$127,IF($E$21&lt;5000,'Lista de Precios Business Ed.'!$D$128,IF($E$21&lt;10000,'Lista de Precios Business Ed.'!$D$129,"Error Cant.")))</f>
        <v>Solicitar</v>
      </c>
      <c r="L156" s="17" t="str">
        <f>IF($E$22&lt;2000,'Lista de Precios Business Ed.'!$D$127,IF($E$22&lt;5000,'Lista de Precios Business Ed.'!$D$128,IF($E$22&lt;10000,'Lista de Precios Business Ed.'!$D$129,"Error Cant.")))</f>
        <v>Solicitar</v>
      </c>
    </row>
    <row r="157" spans="1:12" s="18" customFormat="1" ht="15.75" hidden="1" customHeight="1" x14ac:dyDescent="0.25">
      <c r="A157" s="17" t="s">
        <v>127</v>
      </c>
      <c r="B157" s="17"/>
      <c r="C157" s="19" t="str">
        <f>IF($E$18&lt;5,"Error Cant.",IF($E$18&lt;11,'Lista de Precios Business Ed.'!$F$120,IF($E$18&lt;25,'Lista de Precios Business Ed.'!$F$121,IF($E$18&lt;50,'Lista de Precios Business Ed.'!$F$122,IF($E$18&lt;100,'Lista de Precios Business Ed.'!$F$123,IF($E$18&lt;250,'Lista de Precios Business Ed.'!$F$124,IF($E$18&lt;500,'Lista de Precios Business Ed.'!$F$125,IF($E$18&lt;1000,'Lista de Precios Business Ed.'!$F$126,H157))))))))</f>
        <v>Error Cant.</v>
      </c>
      <c r="D157" s="19" t="str">
        <f>IF($E$19&lt;5,"Error Cant.",IF($E$19&lt;11,'Lista de Precios Business Ed.'!$F$120,IF($E$19&lt;25,'Lista de Precios Business Ed.'!$F$121,IF($E$19&lt;50,'Lista de Precios Business Ed.'!$F$122,IF($E$19&lt;100,'Lista de Precios Business Ed.'!$F$123,IF($E$19&lt;250,'Lista de Precios Business Ed.'!$F$124,IF($E$19&lt;500,'Lista de Precios Business Ed.'!$F$125,IF($E$19&lt;1000,'Lista de Precios Business Ed.'!$F$126,I157))))))))</f>
        <v>Error Cant.</v>
      </c>
      <c r="E157" s="19" t="str">
        <f>IF($E$20&lt;5,"Error Cant.",IF($E$20&lt;11,'Lista de Precios Business Ed.'!$F$120,IF($E$20&lt;25,'Lista de Precios Business Ed.'!$F$121,IF($E$20&lt;50,'Lista de Precios Business Ed.'!$F$122,IF($E$20&lt;100,'Lista de Precios Business Ed.'!$F$123,IF($E$20&lt;250,'Lista de Precios Business Ed.'!$F$124,IF($E$20&lt;500,'Lista de Precios Business Ed.'!$F$125,IF($E$20&lt;1000,'Lista de Precios Business Ed.'!$F$126,J157))))))))</f>
        <v>Error Cant.</v>
      </c>
      <c r="F157" s="19" t="str">
        <f>IF($E$21&lt;5,"Error Cant.",IF($E$21&lt;11,'Lista de Precios Business Ed.'!$F$120,IF($E$21&lt;25,'Lista de Precios Business Ed.'!$F$121,IF($E$21&lt;50,'Lista de Precios Business Ed.'!$F$122,IF($E$21&lt;100,'Lista de Precios Business Ed.'!$F$123,IF($E$21&lt;250,'Lista de Precios Business Ed.'!$F$124,IF($E$21&lt;500,'Lista de Precios Business Ed.'!$F$125,IF($E$21&lt;1000,'Lista de Precios Business Ed.'!$F$126,K157))))))))</f>
        <v>Error Cant.</v>
      </c>
      <c r="G157" s="19" t="str">
        <f>IF($E$22&lt;5,"Error Cant.",IF($E$22&lt;11,'Lista de Precios Business Ed.'!$F$120,IF($E$22&lt;25,'Lista de Precios Business Ed.'!$F$121,IF($E$22&lt;50,'Lista de Precios Business Ed.'!$F$122,IF($E$22&lt;100,'Lista de Precios Business Ed.'!$F$123,IF($E$22&lt;250,'Lista de Precios Business Ed.'!$F$124,IF($E$22&lt;500,'Lista de Precios Business Ed.'!$F$125,IF($E$22&lt;1000,'Lista de Precios Business Ed.'!$F$126,L157))))))))</f>
        <v>Error Cant.</v>
      </c>
      <c r="H157" s="17" t="str">
        <f>IF($E$18&lt;2000,'Lista de Precios Business Ed.'!$F$127,IF($E$18&lt;5000,'Lista de Precios Business Ed.'!$F$128,IF($E$18&lt;10000,'Lista de Precios Business Ed.'!$F$129,"Error Cant.")))</f>
        <v>Solicitar</v>
      </c>
      <c r="I157" s="17" t="str">
        <f>IF($E$19&lt;2000,'Lista de Precios Business Ed.'!$F$127,IF($E$19&lt;5000,'Lista de Precios Business Ed.'!$F$128,IF($E$19&lt;10000,'Lista de Precios Business Ed.'!$F$129,"Error Cant.")))</f>
        <v>Solicitar</v>
      </c>
      <c r="J157" s="17" t="str">
        <f>IF($E$20&lt;2000,'Lista de Precios Business Ed.'!$F$127,IF($E$20&lt;5000,'Lista de Precios Business Ed.'!$F$128,IF($E$20&lt;10000,'Lista de Precios Business Ed.'!$F$129,"Error Cant.")))</f>
        <v>Solicitar</v>
      </c>
      <c r="K157" s="17" t="str">
        <f>IF($E$21&lt;2000,'Lista de Precios Business Ed.'!$F$127,IF($E$21&lt;5000,'Lista de Precios Business Ed.'!$F$128,IF($E$21&lt;10000,'Lista de Precios Business Ed.'!$F$129,"Error Cant.")))</f>
        <v>Solicitar</v>
      </c>
      <c r="L157" s="17" t="str">
        <f>IF($E$22&lt;2000,'Lista de Precios Business Ed.'!$F$127,IF($E$22&lt;5000,'Lista de Precios Business Ed.'!$F$128,IF($E$22&lt;10000,'Lista de Precios Business Ed.'!$F$129,"Error Cant.")))</f>
        <v>Solicitar</v>
      </c>
    </row>
    <row r="158" spans="1:12" s="18" customFormat="1" ht="15.75" hidden="1" customHeight="1" x14ac:dyDescent="0.25">
      <c r="A158" s="17" t="s">
        <v>128</v>
      </c>
      <c r="B158" s="17"/>
      <c r="C158" s="19" t="str">
        <f>IF($E$18&lt;5,"Error Cant.",IF($E$18&lt;11,'Lista de Precios Business Ed.'!$C$134,IF($E$18&lt;25,'Lista de Precios Business Ed.'!$C$135,IF($E$18&lt;50,'Lista de Precios Business Ed.'!$C$136,IF($E$18&lt;100,'Lista de Precios Business Ed.'!$C$137,IF($E$18&lt;250,'Lista de Precios Business Ed.'!$C$138,IF($E$18&lt;500,'Lista de Precios Business Ed.'!$C$139,IF($E$18&lt;1000,'Lista de Precios Business Ed.'!$C$140,H158))))))))</f>
        <v>Error Cant.</v>
      </c>
      <c r="D158" s="19" t="str">
        <f>IF($E$19&lt;5,"Error Cant.",IF($E$19&lt;11,'Lista de Precios Business Ed.'!$C$134,IF($E$19&lt;25,'Lista de Precios Business Ed.'!$C$135,IF($E$19&lt;50,'Lista de Precios Business Ed.'!$C$136,IF($E$19&lt;100,'Lista de Precios Business Ed.'!$C$137,IF($E$19&lt;250,'Lista de Precios Business Ed.'!$C$138,IF($E$19&lt;500,'Lista de Precios Business Ed.'!$C$139,IF($E$19&lt;1000,'Lista de Precios Business Ed.'!$C$140,I158))))))))</f>
        <v>Error Cant.</v>
      </c>
      <c r="E158" s="19" t="str">
        <f>IF($E$20&lt;5,"Error Cant.",IF($E$20&lt;11,'Lista de Precios Business Ed.'!$C$134,IF($E$20&lt;25,'Lista de Precios Business Ed.'!$C$135,IF($E$20&lt;50,'Lista de Precios Business Ed.'!$C$136,IF($E$20&lt;100,'Lista de Precios Business Ed.'!$C$137,IF($E$20&lt;250,'Lista de Precios Business Ed.'!$C$138,IF($E$20&lt;500,'Lista de Precios Business Ed.'!$C$139,IF($E$20&lt;1000,'Lista de Precios Business Ed.'!$C$140,J158))))))))</f>
        <v>Error Cant.</v>
      </c>
      <c r="F158" s="19" t="str">
        <f>IF($E$21&lt;5,"Error Cant.",IF($E$21&lt;11,'Lista de Precios Business Ed.'!$C$134,IF($E$21&lt;25,'Lista de Precios Business Ed.'!$C$135,IF($E$21&lt;50,'Lista de Precios Business Ed.'!$C$136,IF($E$21&lt;100,'Lista de Precios Business Ed.'!$C$137,IF($E$21&lt;250,'Lista de Precios Business Ed.'!$C$138,IF($E$21&lt;500,'Lista de Precios Business Ed.'!$C$139,IF($E$21&lt;1000,'Lista de Precios Business Ed.'!$C$140,K158))))))))</f>
        <v>Error Cant.</v>
      </c>
      <c r="G158" s="19" t="str">
        <f>IF($E$22&lt;5,"Error Cant.",IF($E$22&lt;11,'Lista de Precios Business Ed.'!$C$134,IF($E$22&lt;25,'Lista de Precios Business Ed.'!$C$135,IF($E$22&lt;50,'Lista de Precios Business Ed.'!$C$136,IF($E$22&lt;100,'Lista de Precios Business Ed.'!$C$137,IF($E$22&lt;250,'Lista de Precios Business Ed.'!$C$138,IF($E$22&lt;500,'Lista de Precios Business Ed.'!$C$139,IF($E$22&lt;1000,'Lista de Precios Business Ed.'!$C$140,L158))))))))</f>
        <v>Error Cant.</v>
      </c>
      <c r="H158" s="17" t="str">
        <f>IF($E$18&lt;2000,'Lista de Precios Business Ed.'!$C$141,IF($E$18&lt;5000,'Lista de Precios Business Ed.'!$C$142,IF($E$18&lt;10000,'Lista de Precios Business Ed.'!$C$143,"Error Cant.")))</f>
        <v>Solicitar</v>
      </c>
      <c r="I158" s="17" t="str">
        <f>IF($E$19&lt;2000,'Lista de Precios Business Ed.'!$C$141,IF($E$19&lt;5000,'Lista de Precios Business Ed.'!$C$142,IF($E$19&lt;10000,'Lista de Precios Business Ed.'!$C$143,"Error Cant.")))</f>
        <v>Solicitar</v>
      </c>
      <c r="J158" s="17" t="str">
        <f>IF($E$20&lt;2000,'Lista de Precios Business Ed.'!$C$141,IF($E$20&lt;5000,'Lista de Precios Business Ed.'!$C$142,IF($E$20&lt;10000,'Lista de Precios Business Ed.'!$C$143,"Error Cant.")))</f>
        <v>Solicitar</v>
      </c>
      <c r="K158" s="17" t="str">
        <f>IF($E$21&lt;2000,'Lista de Precios Business Ed.'!$C$141,IF($E$21&lt;5000,'Lista de Precios Business Ed.'!$C$142,IF($E$21&lt;10000,'Lista de Precios Business Ed.'!$C$143,"Error Cant.")))</f>
        <v>Solicitar</v>
      </c>
      <c r="L158" s="17" t="str">
        <f>IF($E$22&lt;2000,'Lista de Precios Business Ed.'!$C$141,IF($E$22&lt;5000,'Lista de Precios Business Ed.'!$C$142,IF($E$22&lt;10000,'Lista de Precios Business Ed.'!$C$143,"Error Cant.")))</f>
        <v>Solicitar</v>
      </c>
    </row>
    <row r="159" spans="1:12" s="18" customFormat="1" ht="15.75" hidden="1" customHeight="1" x14ac:dyDescent="0.25">
      <c r="A159" s="17" t="s">
        <v>129</v>
      </c>
      <c r="B159" s="17"/>
      <c r="C159" s="19" t="str">
        <f>IF($E$18&lt;5,"Error Cant.",IF($E$18&lt;11,'Lista de Precios Business Ed.'!$E$134,IF($E$18&lt;25,'Lista de Precios Business Ed.'!$E$135,IF($E$18&lt;50,'Lista de Precios Business Ed.'!$E$136,IF($E$18&lt;100,'Lista de Precios Business Ed.'!$E$137,IF($E$18&lt;250,'Lista de Precios Business Ed.'!$E$138,IF($E$18&lt;500,'Lista de Precios Business Ed.'!$E$139,IF($E$18&lt;1000,'Lista de Precios Business Ed.'!$E$140,H159))))))))</f>
        <v>Error Cant.</v>
      </c>
      <c r="D159" s="19" t="str">
        <f>IF($E$19&lt;5,"Error Cant.",IF($E$19&lt;11,'Lista de Precios Business Ed.'!$E$134,IF($E$19&lt;25,'Lista de Precios Business Ed.'!$E$135,IF($E$19&lt;50,'Lista de Precios Business Ed.'!$E$136,IF($E$19&lt;100,'Lista de Precios Business Ed.'!$E$137,IF($E$19&lt;250,'Lista de Precios Business Ed.'!$E$138,IF($E$19&lt;500,'Lista de Precios Business Ed.'!$E$139,IF($E$19&lt;1000,'Lista de Precios Business Ed.'!$E$140,I159))))))))</f>
        <v>Error Cant.</v>
      </c>
      <c r="E159" s="19" t="str">
        <f>IF($E$20&lt;5,"Error Cant.",IF($E$20&lt;11,'Lista de Precios Business Ed.'!$E$134,IF($E$20&lt;25,'Lista de Precios Business Ed.'!$E$135,IF($E$20&lt;50,'Lista de Precios Business Ed.'!$E$136,IF($E$20&lt;100,'Lista de Precios Business Ed.'!$E$137,IF($E$20&lt;250,'Lista de Precios Business Ed.'!$E$138,IF($E$20&lt;500,'Lista de Precios Business Ed.'!$E$139,IF($E$20&lt;1000,'Lista de Precios Business Ed.'!$E$140,J159))))))))</f>
        <v>Error Cant.</v>
      </c>
      <c r="F159" s="19" t="str">
        <f>IF($E$21&lt;5,"Error Cant.",IF($E$21&lt;11,'Lista de Precios Business Ed.'!$E$134,IF($E$21&lt;25,'Lista de Precios Business Ed.'!$E$135,IF($E$21&lt;50,'Lista de Precios Business Ed.'!$E$136,IF($E$21&lt;100,'Lista de Precios Business Ed.'!$E$137,IF($E$21&lt;250,'Lista de Precios Business Ed.'!$E$138,IF($E$21&lt;500,'Lista de Precios Business Ed.'!$E$139,IF($E$21&lt;1000,'Lista de Precios Business Ed.'!$E$140,K159))))))))</f>
        <v>Error Cant.</v>
      </c>
      <c r="G159" s="19" t="str">
        <f>IF($E$22&lt;5,"Error Cant.",IF($E$22&lt;11,'Lista de Precios Business Ed.'!$E$134,IF($E$22&lt;25,'Lista de Precios Business Ed.'!$E$135,IF($E$22&lt;50,'Lista de Precios Business Ed.'!$E$136,IF($E$22&lt;100,'Lista de Precios Business Ed.'!$E$137,IF($E$22&lt;250,'Lista de Precios Business Ed.'!$E$138,IF($E$22&lt;500,'Lista de Precios Business Ed.'!$E$139,IF($E$22&lt;1000,'Lista de Precios Business Ed.'!$E$140,L159))))))))</f>
        <v>Error Cant.</v>
      </c>
      <c r="H159" s="17" t="str">
        <f>IF($E$18&lt;2000,'Lista de Precios Business Ed.'!$E$141,IF($E$18&lt;5000,'Lista de Precios Business Ed.'!$E$142,IF($E$18&lt;10000,'Lista de Precios Business Ed.'!$E$143,"Error Cant.")))</f>
        <v>Solicitar</v>
      </c>
      <c r="I159" s="17" t="str">
        <f>IF($E$19&lt;2000,'Lista de Precios Business Ed.'!$E$141,IF($E$19&lt;5000,'Lista de Precios Business Ed.'!$E$142,IF($E$19&lt;10000,'Lista de Precios Business Ed.'!$E$143,"Error Cant.")))</f>
        <v>Solicitar</v>
      </c>
      <c r="J159" s="17" t="str">
        <f>IF($E$20&lt;2000,'Lista de Precios Business Ed.'!$E$141,IF($E$20&lt;5000,'Lista de Precios Business Ed.'!$E$142,IF($E$20&lt;10000,'Lista de Precios Business Ed.'!$E$143,"Error Cant.")))</f>
        <v>Solicitar</v>
      </c>
      <c r="K159" s="17" t="str">
        <f>IF($E$21&lt;2000,'Lista de Precios Business Ed.'!$E$141,IF($E$21&lt;5000,'Lista de Precios Business Ed.'!$E$142,IF($E$21&lt;10000,'Lista de Precios Business Ed.'!$E$143,"Error Cant.")))</f>
        <v>Solicitar</v>
      </c>
      <c r="L159" s="17" t="str">
        <f>IF($E$22&lt;2000,'Lista de Precios Business Ed.'!$E$141,IF($E$22&lt;5000,'Lista de Precios Business Ed.'!$E$142,IF($E$22&lt;10000,'Lista de Precios Business Ed.'!$E$143,"Error Cant.")))</f>
        <v>Solicitar</v>
      </c>
    </row>
    <row r="160" spans="1:12" s="18" customFormat="1" ht="15.75" hidden="1" customHeight="1" x14ac:dyDescent="0.25">
      <c r="A160" s="17" t="s">
        <v>130</v>
      </c>
      <c r="B160" s="17"/>
      <c r="C160" s="19" t="str">
        <f>IF($E$18&lt;5,"Error Cant.",IF($E$18&lt;11,'Lista de Precios Business Ed.'!$D$134,IF($E$18&lt;25,'Lista de Precios Business Ed.'!$D$135,IF($E$18&lt;50,'Lista de Precios Business Ed.'!$D$136,IF($E$18&lt;100,'Lista de Precios Business Ed.'!$D$137,IF($E$18&lt;250,'Lista de Precios Business Ed.'!$D$138,IF($E$18&lt;500,'Lista de Precios Business Ed.'!$D$139,IF($E$18&lt;1000,'Lista de Precios Business Ed.'!$D$140,H160))))))))</f>
        <v>Error Cant.</v>
      </c>
      <c r="D160" s="19" t="str">
        <f>IF($E$19&lt;5,"Error Cant.",IF($E$19&lt;11,'Lista de Precios Business Ed.'!$D$134,IF($E$19&lt;25,'Lista de Precios Business Ed.'!$D$135,IF($E$19&lt;50,'Lista de Precios Business Ed.'!$D$136,IF($E$19&lt;100,'Lista de Precios Business Ed.'!$D$137,IF($E$19&lt;250,'Lista de Precios Business Ed.'!$D$138,IF($E$19&lt;500,'Lista de Precios Business Ed.'!$D$139,IF($E$19&lt;1000,'Lista de Precios Business Ed.'!$D$140,I160))))))))</f>
        <v>Error Cant.</v>
      </c>
      <c r="E160" s="19" t="str">
        <f>IF($E$20&lt;5,"Error Cant.",IF($E$20&lt;11,'Lista de Precios Business Ed.'!$D$134,IF($E$20&lt;25,'Lista de Precios Business Ed.'!$D$135,IF($E$20&lt;50,'Lista de Precios Business Ed.'!$D$136,IF($E$20&lt;100,'Lista de Precios Business Ed.'!$D$137,IF($E$20&lt;250,'Lista de Precios Business Ed.'!$D$138,IF($E$20&lt;500,'Lista de Precios Business Ed.'!$D$139,IF($E$20&lt;1000,'Lista de Precios Business Ed.'!$D$140,J160))))))))</f>
        <v>Error Cant.</v>
      </c>
      <c r="F160" s="19" t="str">
        <f>IF($E$21&lt;5,"Error Cant.",IF($E$21&lt;11,'Lista de Precios Business Ed.'!$D$134,IF($E$21&lt;25,'Lista de Precios Business Ed.'!$D$135,IF($E$21&lt;50,'Lista de Precios Business Ed.'!$D$136,IF($E$21&lt;100,'Lista de Precios Business Ed.'!$D$137,IF($E$21&lt;250,'Lista de Precios Business Ed.'!$D$138,IF($E$21&lt;500,'Lista de Precios Business Ed.'!$D$139,IF($E$21&lt;1000,'Lista de Precios Business Ed.'!$D$140,K160))))))))</f>
        <v>Error Cant.</v>
      </c>
      <c r="G160" s="19" t="str">
        <f>IF($E$22&lt;5,"Error Cant.",IF($E$22&lt;11,'Lista de Precios Business Ed.'!$D$134,IF($E$22&lt;25,'Lista de Precios Business Ed.'!$D$135,IF($E$22&lt;50,'Lista de Precios Business Ed.'!$D$136,IF($E$22&lt;100,'Lista de Precios Business Ed.'!$D$137,IF($E$22&lt;250,'Lista de Precios Business Ed.'!$D$138,IF($E$22&lt;500,'Lista de Precios Business Ed.'!$D$139,IF($E$22&lt;1000,'Lista de Precios Business Ed.'!$D$140,L160))))))))</f>
        <v>Error Cant.</v>
      </c>
      <c r="H160" s="17" t="str">
        <f>IF($E$18&lt;2000,'Lista de Precios Business Ed.'!$D$141,IF($E$18&lt;5000,'Lista de Precios Business Ed.'!$D$142,IF($E$18&lt;10000,'Lista de Precios Business Ed.'!$D$143,"Error Cant.")))</f>
        <v>Solicitar</v>
      </c>
      <c r="I160" s="17" t="str">
        <f>IF($E$19&lt;2000,'Lista de Precios Business Ed.'!$D$141,IF($E$19&lt;5000,'Lista de Precios Business Ed.'!$D$142,IF($E$19&lt;10000,'Lista de Precios Business Ed.'!$D$143,"Error Cant.")))</f>
        <v>Solicitar</v>
      </c>
      <c r="J160" s="17" t="str">
        <f>IF($E$20&lt;2000,'Lista de Precios Business Ed.'!$D$141,IF($E$20&lt;5000,'Lista de Precios Business Ed.'!$D$142,IF($E$20&lt;10000,'Lista de Precios Business Ed.'!$D$143,"Error Cant.")))</f>
        <v>Solicitar</v>
      </c>
      <c r="K160" s="17" t="str">
        <f>IF($E$21&lt;2000,'Lista de Precios Business Ed.'!$D$141,IF($E$21&lt;5000,'Lista de Precios Business Ed.'!$D$142,IF($E$21&lt;10000,'Lista de Precios Business Ed.'!$D$143,"Error Cant.")))</f>
        <v>Solicitar</v>
      </c>
      <c r="L160" s="17" t="str">
        <f>IF($E$22&lt;2000,'Lista de Precios Business Ed.'!$D$141,IF($E$22&lt;5000,'Lista de Precios Business Ed.'!$D$142,IF($E$22&lt;10000,'Lista de Precios Business Ed.'!$D$143,"Error Cant.")))</f>
        <v>Solicitar</v>
      </c>
    </row>
    <row r="161" spans="1:12" s="18" customFormat="1" ht="15.75" hidden="1" customHeight="1" x14ac:dyDescent="0.25">
      <c r="A161" s="17" t="s">
        <v>131</v>
      </c>
      <c r="B161" s="17"/>
      <c r="C161" s="19" t="str">
        <f>IF($F$18&lt;5,"Error Cant.",IF($F$18&lt;11,'Lista de Precios Business Ed.'!$F$134,IF($F$18&lt;25,'Lista de Precios Business Ed.'!$F$135,IF($F$18&lt;50,'Lista de Precios Business Ed.'!$F$136,IF($F$18&lt;100,'Lista de Precios Business Ed.'!$F$137,IF($F$18&lt;250,'Lista de Precios Business Ed.'!$F$138,IF($F$18&lt;500,'Lista de Precios Business Ed.'!$F$139,IF($F$18&lt;1000,'Lista de Precios Business Ed.'!$F$140,H161))))))))</f>
        <v>Error Cant.</v>
      </c>
      <c r="D161" s="19" t="str">
        <f>IF($F$19&lt;5,"Error Cant.",IF($F$19&lt;11,'Lista de Precios Business Ed.'!$F$134,IF($F$19&lt;25,'Lista de Precios Business Ed.'!$F$135,IF($F$19&lt;50,'Lista de Precios Business Ed.'!$F$136,IF($F$19&lt;100,'Lista de Precios Business Ed.'!$F$137,IF($F$19&lt;250,'Lista de Precios Business Ed.'!$F$138,IF($F$19&lt;500,'Lista de Precios Business Ed.'!$F$139,IF($F$19&lt;1000,'Lista de Precios Business Ed.'!$F$140,I161))))))))</f>
        <v>Error Cant.</v>
      </c>
      <c r="E161" s="19" t="str">
        <f>IF($F$20&lt;5,"Error Cant.",IF($F$20&lt;11,'Lista de Precios Business Ed.'!$F$134,IF($F$20&lt;25,'Lista de Precios Business Ed.'!$F$135,IF($F$20&lt;50,'Lista de Precios Business Ed.'!$F$136,IF($F$20&lt;100,'Lista de Precios Business Ed.'!$F$137,IF($F$20&lt;250,'Lista de Precios Business Ed.'!$F$138,IF($F$20&lt;500,'Lista de Precios Business Ed.'!$F$139,IF($F$20&lt;1000,'Lista de Precios Business Ed.'!$F$140,J161))))))))</f>
        <v>Error Cant.</v>
      </c>
      <c r="F161" s="19" t="str">
        <f>IF($F$21&lt;5,"Error Cant.",IF($F$21&lt;11,'Lista de Precios Business Ed.'!$F$134,IF($F$21&lt;25,'Lista de Precios Business Ed.'!$F$135,IF($F$21&lt;50,'Lista de Precios Business Ed.'!$F$136,IF($F$21&lt;100,'Lista de Precios Business Ed.'!$F$137,IF($F$21&lt;250,'Lista de Precios Business Ed.'!$F$138,IF($F$21&lt;500,'Lista de Precios Business Ed.'!$F$139,IF($F$21&lt;1000,'Lista de Precios Business Ed.'!$F$140,K161))))))))</f>
        <v>Error Cant.</v>
      </c>
      <c r="G161" s="19" t="str">
        <f>IF($F$22&lt;5,"Error Cant.",IF($F$22&lt;11,'Lista de Precios Business Ed.'!$F$134,IF($F$22&lt;25,'Lista de Precios Business Ed.'!$F$135,IF($F$22&lt;50,'Lista de Precios Business Ed.'!$F$136,IF($F$22&lt;100,'Lista de Precios Business Ed.'!$F$137,IF($F$22&lt;250,'Lista de Precios Business Ed.'!$F$138,IF($F$22&lt;500,'Lista de Precios Business Ed.'!$F$139,IF($F$22&lt;1000,'Lista de Precios Business Ed.'!$F$140,L161))))))))</f>
        <v>Error Cant.</v>
      </c>
      <c r="H161" s="17" t="str">
        <f>IF($F$18&lt;2000,'Lista de Precios Business Ed.'!$F$141,IF($F$18&lt;5000,'Lista de Precios Business Ed.'!$F$142,IF($F$18&lt;10000,'Lista de Precios Business Ed.'!$F$143,"Error Cant.")))</f>
        <v>Error Cant.</v>
      </c>
      <c r="I161" s="17" t="str">
        <f>IF($F$19&lt;2000,'Lista de Precios Business Ed.'!$F$141,IF($F$19&lt;5000,'Lista de Precios Business Ed.'!$F$142,IF($F$19&lt;10000,'Lista de Precios Business Ed.'!$F$143,"Error Cant.")))</f>
        <v>Error Cant.</v>
      </c>
      <c r="J161" s="17" t="str">
        <f>IF($F$20&lt;2000,'Lista de Precios Business Ed.'!$F$141,IF($F$20&lt;5000,'Lista de Precios Business Ed.'!$F$142,IF($F$20&lt;10000,'Lista de Precios Business Ed.'!$F$143,"Error Cant.")))</f>
        <v>Error Cant.</v>
      </c>
      <c r="K161" s="17" t="str">
        <f>IF($F$21&lt;2000,'Lista de Precios Business Ed.'!$F$141,IF($F$21&lt;5000,'Lista de Precios Business Ed.'!$F$142,IF($F$21&lt;10000,'Lista de Precios Business Ed.'!$F$143,"Error Cant.")))</f>
        <v>Error Cant.</v>
      </c>
      <c r="L161" s="17" t="str">
        <f>IF($F$22&lt;2000,'Lista de Precios Business Ed.'!$F$141,IF($F$22&lt;5000,'Lista de Precios Business Ed.'!$F$142,IF($F$22&lt;10000,'Lista de Precios Business Ed.'!$F$143,"Error Cant.")))</f>
        <v>Error Cant.</v>
      </c>
    </row>
    <row r="162" spans="1:12" s="18" customFormat="1" ht="15.75" hidden="1" customHeight="1" x14ac:dyDescent="0.25">
      <c r="A162" s="17" t="s">
        <v>181</v>
      </c>
      <c r="B162" s="17"/>
      <c r="C162" s="19" t="str">
        <f>IF($E$18&lt;5,"Error Cant.",IF($E$18&lt;10,'Lista de Precios Business Ed.'!$C$148,IF($E$18&lt;25,'Lista de Precios Business Ed.'!$C$149,IF($E$18&lt;50,'Lista de Precios Business Ed.'!$C$150,IF($E$18&lt;100,'Lista de Precios Business Ed.'!$C$151,IF($E$18&lt;250,'Lista de Precios Business Ed.'!$C$152,IF($E$18&lt;500,'Lista de Precios Business Ed.'!$C$153,IF($E$18&lt;1000,'Lista de Precios Business Ed.'!$C$154,H162))))))))</f>
        <v>Error Cant.</v>
      </c>
      <c r="D162" s="19" t="str">
        <f>IF($E$19&lt;5,"Error Cant.",IF($E$19&lt;10,'Lista de Precios Business Ed.'!$C$148,IF($E$19&lt;25,'Lista de Precios Business Ed.'!$C$149,IF($E$19&lt;50,'Lista de Precios Business Ed.'!$C$150,IF($E$19&lt;100,'Lista de Precios Business Ed.'!$C$151,IF($E$19&lt;250,'Lista de Precios Business Ed.'!$C$152,IF($E$19&lt;500,'Lista de Precios Business Ed.'!$C$153,IF($E$19&lt;1000,'Lista de Precios Business Ed.'!$C$154,I162))))))))</f>
        <v>Error Cant.</v>
      </c>
      <c r="E162" s="19" t="str">
        <f>IF($E$20&lt;5,"Error Cant.",IF($E$20&lt;10,'Lista de Precios Business Ed.'!$C$148,IF($E$20&lt;25,'Lista de Precios Business Ed.'!$C$149,IF($E$20&lt;50,'Lista de Precios Business Ed.'!$C$150,IF($E$20&lt;100,'Lista de Precios Business Ed.'!$C$151,IF($E$20&lt;250,'Lista de Precios Business Ed.'!$C$152,IF($E$20&lt;500,'Lista de Precios Business Ed.'!$C$153,IF($E$20&lt;1000,'Lista de Precios Business Ed.'!$C$154,J162))))))))</f>
        <v>Error Cant.</v>
      </c>
      <c r="F162" s="19" t="str">
        <f>IF($E$21&lt;5,"Error Cant.",IF($E$21&lt;10,'Lista de Precios Business Ed.'!$C$148,IF($E$21&lt;25,'Lista de Precios Business Ed.'!$C$149,IF($E$21&lt;50,'Lista de Precios Business Ed.'!$C$150,IF($E$21&lt;100,'Lista de Precios Business Ed.'!$C$151,IF($E$21&lt;250,'Lista de Precios Business Ed.'!$C$152,IF($E$21&lt;500,'Lista de Precios Business Ed.'!$C$153,IF($E$21&lt;1000,'Lista de Precios Business Ed.'!$C$154,K162))))))))</f>
        <v>Error Cant.</v>
      </c>
      <c r="G162" s="19" t="str">
        <f>IF($E$22&lt;5,"Error Cant.",IF($E$22&lt;10,'Lista de Precios Business Ed.'!$C$148,IF($E$22&lt;25,'Lista de Precios Business Ed.'!$C$149,IF($E$22&lt;50,'Lista de Precios Business Ed.'!$C$150,IF($E$22&lt;100,'Lista de Precios Business Ed.'!$C$151,IF($E$22&lt;250,'Lista de Precios Business Ed.'!$C$152,IF($E$22&lt;500,'Lista de Precios Business Ed.'!$C$153,IF($E$22&lt;1000,'Lista de Precios Business Ed.'!$C$154,L162))))))))</f>
        <v>Error Cant.</v>
      </c>
      <c r="H162" s="17" t="str">
        <f>IF($E$18&lt;10000,'Lista de Precios Business Ed.'!$C$155,"Error Cant.")</f>
        <v>Solicitar</v>
      </c>
      <c r="I162" s="17" t="str">
        <f>IF($E$19&lt;10000,'Lista de Precios Business Ed.'!$C$155,"Error Cant.")</f>
        <v>Solicitar</v>
      </c>
      <c r="J162" s="17" t="str">
        <f>IF($E$20&lt;10000,'Lista de Precios Business Ed.'!$C$155,"Error Cant.")</f>
        <v>Solicitar</v>
      </c>
      <c r="K162" s="17" t="str">
        <f>IF($E$21&lt;10000,'Lista de Precios Business Ed.'!$C$155,"Error Cant.")</f>
        <v>Solicitar</v>
      </c>
      <c r="L162" s="17" t="str">
        <f>IF($E$22&lt;10000,'Lista de Precios Business Ed.'!$C$155,"Error Cant.")</f>
        <v>Solicitar</v>
      </c>
    </row>
    <row r="163" spans="1:12" s="18" customFormat="1" ht="15.75" hidden="1" customHeight="1" x14ac:dyDescent="0.25">
      <c r="A163" s="17" t="s">
        <v>182</v>
      </c>
      <c r="B163" s="17"/>
      <c r="C163" s="19" t="str">
        <f>IF($E$18&lt;5,"Error Cant.",IF($E$18&lt;10,'Lista de Precios Business Ed.'!$E$148,IF($E$18&lt;25,'Lista de Precios Business Ed.'!$E$149,IF($E$18&lt;50,'Lista de Precios Business Ed.'!$E$150,IF($E$18&lt;100,'Lista de Precios Business Ed.'!$E$151,IF($E$18&lt;250,'Lista de Precios Business Ed.'!$E$152,IF($E$18&lt;500,'Lista de Precios Business Ed.'!$E$153,IF($E$18&lt;1000,'Lista de Precios Business Ed.'!$E$154,H163))))))))</f>
        <v>Error Cant.</v>
      </c>
      <c r="D163" s="19" t="str">
        <f>IF($E$19&lt;5,"Error Cant.",IF($E$19&lt;10,'Lista de Precios Business Ed.'!$E$148,IF($E$19&lt;25,'Lista de Precios Business Ed.'!$E$149,IF($E$19&lt;50,'Lista de Precios Business Ed.'!$E$150,IF($E$19&lt;100,'Lista de Precios Business Ed.'!$E$151,IF($E$19&lt;250,'Lista de Precios Business Ed.'!$E$152,IF($E$19&lt;500,'Lista de Precios Business Ed.'!$E$153,IF($E$19&lt;1000,'Lista de Precios Business Ed.'!$E$154,I163))))))))</f>
        <v>Error Cant.</v>
      </c>
      <c r="E163" s="19" t="str">
        <f>IF($E$20&lt;5,"Error Cant.",IF($E$20&lt;10,'Lista de Precios Business Ed.'!$E$148,IF($E$20&lt;25,'Lista de Precios Business Ed.'!$E$149,IF($E$20&lt;50,'Lista de Precios Business Ed.'!$E$150,IF($E$20&lt;100,'Lista de Precios Business Ed.'!$E$151,IF($E$20&lt;250,'Lista de Precios Business Ed.'!$E$152,IF($E$20&lt;500,'Lista de Precios Business Ed.'!$E$153,IF($E$20&lt;1000,'Lista de Precios Business Ed.'!$E$154,J163))))))))</f>
        <v>Error Cant.</v>
      </c>
      <c r="F163" s="19" t="str">
        <f>IF($E$21&lt;5,"Error Cant.",IF($E$21&lt;10,'Lista de Precios Business Ed.'!$E$148,IF($E$21&lt;25,'Lista de Precios Business Ed.'!$E$149,IF($E$21&lt;50,'Lista de Precios Business Ed.'!$E$150,IF($E$21&lt;100,'Lista de Precios Business Ed.'!$E$151,IF($E$21&lt;250,'Lista de Precios Business Ed.'!$E$152,IF($E$21&lt;500,'Lista de Precios Business Ed.'!$E$153,IF($E$21&lt;1000,'Lista de Precios Business Ed.'!$E$154,K163))))))))</f>
        <v>Error Cant.</v>
      </c>
      <c r="G163" s="19" t="str">
        <f>IF($E$22&lt;5,"Error Cant.",IF($E$22&lt;10,'Lista de Precios Business Ed.'!$E$148,IF($E$22&lt;25,'Lista de Precios Business Ed.'!$E$149,IF($E$22&lt;50,'Lista de Precios Business Ed.'!$E$150,IF($E$22&lt;100,'Lista de Precios Business Ed.'!$E$151,IF($E$22&lt;250,'Lista de Precios Business Ed.'!$E$152,IF($E$22&lt;500,'Lista de Precios Business Ed.'!$E$153,IF($E$22&lt;1000,'Lista de Precios Business Ed.'!$E$154,L163))))))))</f>
        <v>Error Cant.</v>
      </c>
      <c r="H163" s="17" t="str">
        <f>IF($E$18&lt;10000,'Lista de Precios Business Ed.'!$E$155,"Error Cant.")</f>
        <v>Solicitar</v>
      </c>
      <c r="I163" s="17" t="str">
        <f>IF($E$19&lt;10000,'Lista de Precios Business Ed.'!$E$155,"Error Cant.")</f>
        <v>Solicitar</v>
      </c>
      <c r="J163" s="17" t="str">
        <f>IF($E$20&lt;10000,'Lista de Precios Business Ed.'!$E$155,"Error Cant.")</f>
        <v>Solicitar</v>
      </c>
      <c r="K163" s="17" t="str">
        <f>IF($E$21&lt;10000,'Lista de Precios Business Ed.'!$E$155,"Error Cant.")</f>
        <v>Solicitar</v>
      </c>
      <c r="L163" s="17" t="str">
        <f>IF($E$22&lt;10000,'Lista de Precios Business Ed.'!$E$155,"Error Cant.")</f>
        <v>Solicitar</v>
      </c>
    </row>
    <row r="164" spans="1:12" s="18" customFormat="1" ht="15.75" hidden="1" customHeight="1" x14ac:dyDescent="0.25">
      <c r="A164" s="17" t="s">
        <v>183</v>
      </c>
      <c r="B164" s="17"/>
      <c r="C164" s="19" t="str">
        <f>IF($E$18&lt;5,"Error Cant.",IF($E$18&lt;10,'Lista de Precios Business Ed.'!$D$148,IF($E$18&lt;25,'Lista de Precios Business Ed.'!$D$149,IF($E$18&lt;50,'Lista de Precios Business Ed.'!$D$150,IF($E$18&lt;100,'Lista de Precios Business Ed.'!$D$151,IF($E$18&lt;250,'Lista de Precios Business Ed.'!$D$152,IF($E$18&lt;500,'Lista de Precios Business Ed.'!$D$153,IF($E$18&lt;1000,'Lista de Precios Business Ed.'!$D$154,H164))))))))</f>
        <v>Error Cant.</v>
      </c>
      <c r="D164" s="19" t="str">
        <f>IF($E$19&lt;5,"Error Cant.",IF($E$19&lt;10,'Lista de Precios Business Ed.'!$D$148,IF($E$19&lt;25,'Lista de Precios Business Ed.'!$D$149,IF($E$19&lt;50,'Lista de Precios Business Ed.'!$D$150,IF($E$19&lt;100,'Lista de Precios Business Ed.'!$D$151,IF($E$19&lt;250,'Lista de Precios Business Ed.'!$D$152,IF($E$19&lt;500,'Lista de Precios Business Ed.'!$D$153,IF($E$19&lt;1000,'Lista de Precios Business Ed.'!$D$154,I164))))))))</f>
        <v>Error Cant.</v>
      </c>
      <c r="E164" s="19" t="str">
        <f>IF($E$20&lt;5,"Error Cant.",IF($E$20&lt;10,'Lista de Precios Business Ed.'!$D$148,IF($E$20&lt;25,'Lista de Precios Business Ed.'!$D$149,IF($E$20&lt;50,'Lista de Precios Business Ed.'!$D$150,IF($E$20&lt;100,'Lista de Precios Business Ed.'!$D$151,IF($E$20&lt;250,'Lista de Precios Business Ed.'!$D$152,IF($E$20&lt;500,'Lista de Precios Business Ed.'!$D$153,IF($E$20&lt;1000,'Lista de Precios Business Ed.'!$D$154,J164))))))))</f>
        <v>Error Cant.</v>
      </c>
      <c r="F164" s="19" t="str">
        <f>IF($E$21&lt;5,"Error Cant.",IF($E$21&lt;10,'Lista de Precios Business Ed.'!$D$148,IF($E$21&lt;25,'Lista de Precios Business Ed.'!$D$149,IF($E$21&lt;50,'Lista de Precios Business Ed.'!$D$150,IF($E$21&lt;100,'Lista de Precios Business Ed.'!$D$151,IF($E$21&lt;250,'Lista de Precios Business Ed.'!$D$152,IF($E$21&lt;500,'Lista de Precios Business Ed.'!$D$153,IF($E$21&lt;1000,'Lista de Precios Business Ed.'!$D$154,K164))))))))</f>
        <v>Error Cant.</v>
      </c>
      <c r="G164" s="19" t="str">
        <f>IF($E$22&lt;5,"Error Cant.",IF($E$22&lt;10,'Lista de Precios Business Ed.'!$D$148,IF($E$22&lt;25,'Lista de Precios Business Ed.'!$D$149,IF($E$22&lt;50,'Lista de Precios Business Ed.'!$D$150,IF($E$22&lt;100,'Lista de Precios Business Ed.'!$D$151,IF($E$22&lt;250,'Lista de Precios Business Ed.'!$D$152,IF($E$22&lt;500,'Lista de Precios Business Ed.'!$D$153,IF($E$22&lt;1000,'Lista de Precios Business Ed.'!$D$154,L164))))))))</f>
        <v>Error Cant.</v>
      </c>
      <c r="H164" s="17" t="str">
        <f>IF($E$18&lt;10000,'Lista de Precios Business Ed.'!$D$155,"Error Cant.")</f>
        <v>Solicitar</v>
      </c>
      <c r="I164" s="17" t="str">
        <f>IF($E$19&lt;10000,'Lista de Precios Business Ed.'!$D$155,"Error Cant.")</f>
        <v>Solicitar</v>
      </c>
      <c r="J164" s="17" t="str">
        <f>IF($E$20&lt;10000,'Lista de Precios Business Ed.'!$D$155,"Error Cant.")</f>
        <v>Solicitar</v>
      </c>
      <c r="K164" s="17" t="str">
        <f>IF($E$21&lt;10000,'Lista de Precios Business Ed.'!$D$155,"Error Cant.")</f>
        <v>Solicitar</v>
      </c>
      <c r="L164" s="17" t="str">
        <f>IF($E$22&lt;10000,'Lista de Precios Business Ed.'!$D$155,"Error Cant.")</f>
        <v>Solicitar</v>
      </c>
    </row>
    <row r="165" spans="1:12" s="18" customFormat="1" ht="15.75" hidden="1" customHeight="1" x14ac:dyDescent="0.25">
      <c r="A165" s="17" t="s">
        <v>184</v>
      </c>
      <c r="B165" s="17"/>
      <c r="C165" s="19" t="str">
        <f>IF($E$18&lt;5,"Error Cant.",IF($E$18&lt;10,'Lista de Precios Business Ed.'!$F$148,IF($E$18&lt;25,'Lista de Precios Business Ed.'!$F$149,IF($E$18&lt;50,'Lista de Precios Business Ed.'!$F$150,IF($E$18&lt;100,'Lista de Precios Business Ed.'!$F$151,IF($E$18&lt;250,'Lista de Precios Business Ed.'!$F$152,IF($E$18&lt;500,'Lista de Precios Business Ed.'!$F$153,IF($E$18&lt;1000,'Lista de Precios Business Ed.'!$F$154,H165))))))))</f>
        <v>Error Cant.</v>
      </c>
      <c r="D165" s="19" t="str">
        <f>IF($E$19&lt;5,"Error Cant.",IF($E$19&lt;10,'Lista de Precios Business Ed.'!$F$148,IF($E$19&lt;25,'Lista de Precios Business Ed.'!$F$149,IF($E$19&lt;50,'Lista de Precios Business Ed.'!$F$150,IF($E$19&lt;100,'Lista de Precios Business Ed.'!$F$151,IF($E$19&lt;250,'Lista de Precios Business Ed.'!$F$152,IF($E$19&lt;500,'Lista de Precios Business Ed.'!$F$153,IF($E$19&lt;1000,'Lista de Precios Business Ed.'!$F$154,I165))))))))</f>
        <v>Error Cant.</v>
      </c>
      <c r="E165" s="19" t="str">
        <f>IF($E$20&lt;5,"Error Cant.",IF($E$20&lt;10,'Lista de Precios Business Ed.'!$F$148,IF($E$20&lt;25,'Lista de Precios Business Ed.'!$F$149,IF($E$20&lt;50,'Lista de Precios Business Ed.'!$F$150,IF($E$20&lt;100,'Lista de Precios Business Ed.'!$F$151,IF($E$20&lt;250,'Lista de Precios Business Ed.'!$F$152,IF($E$20&lt;500,'Lista de Precios Business Ed.'!$F$153,IF($E$20&lt;1000,'Lista de Precios Business Ed.'!$F$154,J165))))))))</f>
        <v>Error Cant.</v>
      </c>
      <c r="F165" s="19" t="str">
        <f>IF($E$21&lt;5,"Error Cant.",IF($E$21&lt;10,'Lista de Precios Business Ed.'!$F$148,IF($E$21&lt;25,'Lista de Precios Business Ed.'!$F$149,IF($E$21&lt;50,'Lista de Precios Business Ed.'!$F$150,IF($E$21&lt;100,'Lista de Precios Business Ed.'!$F$151,IF($E$21&lt;250,'Lista de Precios Business Ed.'!$F$152,IF($E$21&lt;500,'Lista de Precios Business Ed.'!$F$153,IF($E$21&lt;1000,'Lista de Precios Business Ed.'!$F$154,K165))))))))</f>
        <v>Error Cant.</v>
      </c>
      <c r="G165" s="19" t="str">
        <f>IF($E$22&lt;5,"Error Cant.",IF($E$22&lt;10,'Lista de Precios Business Ed.'!$F$148,IF($E$22&lt;25,'Lista de Precios Business Ed.'!$F$149,IF($E$22&lt;50,'Lista de Precios Business Ed.'!$F$150,IF($E$22&lt;100,'Lista de Precios Business Ed.'!$F$151,IF($E$22&lt;250,'Lista de Precios Business Ed.'!$F$152,IF($E$22&lt;500,'Lista de Precios Business Ed.'!$F$153,IF($E$22&lt;1000,'Lista de Precios Business Ed.'!$F$154,L165))))))))</f>
        <v>Error Cant.</v>
      </c>
      <c r="H165" s="17" t="str">
        <f>IF($E$18&lt;10000,'Lista de Precios Business Ed.'!$F$155,"Error Cant.")</f>
        <v>Solicitar</v>
      </c>
      <c r="I165" s="17" t="str">
        <f>IF($E$19&lt;10000,'Lista de Precios Business Ed.'!$F$155,"Error Cant.")</f>
        <v>Solicitar</v>
      </c>
      <c r="J165" s="17" t="str">
        <f>IF($E$20&lt;10000,'Lista de Precios Business Ed.'!$F$155,"Error Cant.")</f>
        <v>Solicitar</v>
      </c>
      <c r="K165" s="17" t="str">
        <f>IF($E$21&lt;10000,'Lista de Precios Business Ed.'!$F$155,"Error Cant.")</f>
        <v>Solicitar</v>
      </c>
      <c r="L165" s="17" t="str">
        <f>IF($E$22&lt;10000,'Lista de Precios Business Ed.'!$F$155,"Error Cant.")</f>
        <v>Solicitar</v>
      </c>
    </row>
    <row r="166" spans="1:12" s="18" customFormat="1" ht="15.75" hidden="1" customHeight="1" x14ac:dyDescent="0.25">
      <c r="A166" s="17" t="s">
        <v>185</v>
      </c>
      <c r="B166" s="17"/>
      <c r="C166" s="19" t="str">
        <f>IF($E$18&lt;5,"Error Cant.",IF($E$18&lt;11,'Lista de Precios Business Ed.'!$C$160,IF($E$18&lt;25,'Lista de Precios Business Ed.'!$C$161,IF($E$18&lt;50,'Lista de Precios Business Ed.'!$C$162,IF($E$18&lt;100,'Lista de Precios Business Ed.'!$C$163,IF($E$18&lt;250,'Lista de Precios Business Ed.'!$C$164,IF($E$18&lt;500,'Lista de Precios Business Ed.'!$C$165,IF($E$18&lt;1000,'Lista de Precios Business Ed.'!$C$166,H166))))))))</f>
        <v>Error Cant.</v>
      </c>
      <c r="D166" s="19" t="str">
        <f>IF($E$19&lt;5,"Error Cant.",IF($E$19&lt;11,'Lista de Precios Business Ed.'!$C$160,IF($E$19&lt;25,'Lista de Precios Business Ed.'!$C$161,IF($E$19&lt;50,'Lista de Precios Business Ed.'!$C$162,IF($E$19&lt;100,'Lista de Precios Business Ed.'!$C$163,IF($E$19&lt;250,'Lista de Precios Business Ed.'!$C$164,IF($E$19&lt;500,'Lista de Precios Business Ed.'!$C$165,IF($E$19&lt;1000,'Lista de Precios Business Ed.'!$C$166,I166))))))))</f>
        <v>Error Cant.</v>
      </c>
      <c r="E166" s="19" t="str">
        <f>IF($E$20&lt;5,"Error Cant.",IF($E$20&lt;11,'Lista de Precios Business Ed.'!$C$160,IF($E$20&lt;25,'Lista de Precios Business Ed.'!$C$161,IF($E$20&lt;50,'Lista de Precios Business Ed.'!$C$162,IF($E$20&lt;100,'Lista de Precios Business Ed.'!$C$163,IF($E$20&lt;250,'Lista de Precios Business Ed.'!$C$164,IF($E$20&lt;500,'Lista de Precios Business Ed.'!$C$165,IF($E$20&lt;1000,'Lista de Precios Business Ed.'!$C$166,J166))))))))</f>
        <v>Error Cant.</v>
      </c>
      <c r="F166" s="19" t="str">
        <f>IF($E$21&lt;5,"Error Cant.",IF($E$21&lt;11,'Lista de Precios Business Ed.'!$C$160,IF($E$21&lt;25,'Lista de Precios Business Ed.'!$C$161,IF($E$21&lt;50,'Lista de Precios Business Ed.'!$C$162,IF($E$21&lt;100,'Lista de Precios Business Ed.'!$C$163,IF($E$21&lt;250,'Lista de Precios Business Ed.'!$C$164,IF($E$21&lt;500,'Lista de Precios Business Ed.'!$C$165,IF($E$21&lt;1000,'Lista de Precios Business Ed.'!$C$166,K166))))))))</f>
        <v>Error Cant.</v>
      </c>
      <c r="G166" s="19" t="str">
        <f>IF($E$22&lt;5,"Error Cant.",IF($E$22&lt;11,'Lista de Precios Business Ed.'!$C$160,IF($E$22&lt;25,'Lista de Precios Business Ed.'!$C$161,IF($E$22&lt;50,'Lista de Precios Business Ed.'!$C$162,IF($E$22&lt;100,'Lista de Precios Business Ed.'!$C$163,IF($E$22&lt;250,'Lista de Precios Business Ed.'!$C$164,IF($E$22&lt;500,'Lista de Precios Business Ed.'!$C$165,IF($E$22&lt;1000,'Lista de Precios Business Ed.'!$C$166,L166))))))))</f>
        <v>Error Cant.</v>
      </c>
      <c r="H166" s="17" t="str">
        <f>IF($E$18&lt;2000,'Lista de Precios Business Ed.'!$C$167,IF($E$18&lt;5000,'Lista de Precios Business Ed.'!$C$168,IF($E$18&lt;10000,'Lista de Precios Business Ed.'!$C$169,"Error Cant.")))</f>
        <v>Solicitar</v>
      </c>
      <c r="I166" s="17" t="str">
        <f>IF($E$19&lt;2000,'Lista de Precios Business Ed.'!$C$167,IF($E$19&lt;5000,'Lista de Precios Business Ed.'!$C$168,IF($E$19&lt;10000,'Lista de Precios Business Ed.'!$C$169,"Error Cant.")))</f>
        <v>Solicitar</v>
      </c>
      <c r="J166" s="17" t="str">
        <f>IF($E$20&lt;2000,'Lista de Precios Business Ed.'!$C$167,IF($E$20&lt;5000,'Lista de Precios Business Ed.'!$C$168,IF($E$20&lt;10000,'Lista de Precios Business Ed.'!$C$169,"Error Cant.")))</f>
        <v>Solicitar</v>
      </c>
      <c r="K166" s="17" t="str">
        <f>IF($E$21&lt;2000,'Lista de Precios Business Ed.'!$C$167,IF($E$21&lt;5000,'Lista de Precios Business Ed.'!$C$168,IF($E$21&lt;10000,'Lista de Precios Business Ed.'!$C$169,"Error Cant.")))</f>
        <v>Solicitar</v>
      </c>
      <c r="L166" s="17" t="str">
        <f>IF($E$22&lt;2000,'Lista de Precios Business Ed.'!$C$167,IF($E$22&lt;5000,'Lista de Precios Business Ed.'!$C$168,IF($E$22&lt;10000,'Lista de Precios Business Ed.'!$C$169,"Error Cant.")))</f>
        <v>Solicitar</v>
      </c>
    </row>
    <row r="167" spans="1:12" s="18" customFormat="1" ht="15.75" hidden="1" customHeight="1" x14ac:dyDescent="0.25">
      <c r="A167" s="17" t="s">
        <v>186</v>
      </c>
      <c r="B167" s="17"/>
      <c r="C167" s="19" t="str">
        <f>IF($E$18&lt;5,"Error Cant.",IF($E$18&lt;11,'Lista de Precios Business Ed.'!$E$160,IF($E$18&lt;25,'Lista de Precios Business Ed.'!$E$161,IF($E$18&lt;50,'Lista de Precios Business Ed.'!$E$162,IF($E$18&lt;100,'Lista de Precios Business Ed.'!$E$163,IF($E$18&lt;250,'Lista de Precios Business Ed.'!$E$164,IF($E$18&lt;500,'Lista de Precios Business Ed.'!$E$165,IF($E$18&lt;1000,'Lista de Precios Business Ed.'!$E$166,H167))))))))</f>
        <v>Error Cant.</v>
      </c>
      <c r="D167" s="19" t="str">
        <f>IF($E$19&lt;5,"Error Cant.",IF($E$19&lt;11,'Lista de Precios Business Ed.'!$E$160,IF($E$19&lt;25,'Lista de Precios Business Ed.'!$E$161,IF($E$19&lt;50,'Lista de Precios Business Ed.'!$E$162,IF($E$19&lt;100,'Lista de Precios Business Ed.'!$E$163,IF($E$19&lt;250,'Lista de Precios Business Ed.'!$E$164,IF($E$19&lt;500,'Lista de Precios Business Ed.'!$E$165,IF($E$19&lt;1000,'Lista de Precios Business Ed.'!$E$166,I167))))))))</f>
        <v>Error Cant.</v>
      </c>
      <c r="E167" s="19" t="str">
        <f>IF($E$20&lt;5,"Error Cant.",IF($E$20&lt;11,'Lista de Precios Business Ed.'!$E$160,IF($E$20&lt;25,'Lista de Precios Business Ed.'!$E$161,IF($E$20&lt;50,'Lista de Precios Business Ed.'!$E$162,IF($E$20&lt;100,'Lista de Precios Business Ed.'!$E$163,IF($E$20&lt;250,'Lista de Precios Business Ed.'!$E$164,IF($E$20&lt;500,'Lista de Precios Business Ed.'!$E$165,IF($E$20&lt;1000,'Lista de Precios Business Ed.'!$E$166,J167))))))))</f>
        <v>Error Cant.</v>
      </c>
      <c r="F167" s="19" t="str">
        <f>IF($E$21&lt;5,"Error Cant.",IF($E$21&lt;11,'Lista de Precios Business Ed.'!$E$160,IF($E$21&lt;25,'Lista de Precios Business Ed.'!$E$161,IF($E$21&lt;50,'Lista de Precios Business Ed.'!$E$162,IF($E$21&lt;100,'Lista de Precios Business Ed.'!$E$163,IF($E$21&lt;250,'Lista de Precios Business Ed.'!$E$164,IF($E$21&lt;500,'Lista de Precios Business Ed.'!$E$165,IF($E$21&lt;1000,'Lista de Precios Business Ed.'!$E$166,K167))))))))</f>
        <v>Error Cant.</v>
      </c>
      <c r="G167" s="19" t="str">
        <f>IF($E$22&lt;5,"Error Cant.",IF($E$22&lt;11,'Lista de Precios Business Ed.'!$E$160,IF($E$22&lt;25,'Lista de Precios Business Ed.'!$E$161,IF($E$22&lt;50,'Lista de Precios Business Ed.'!$E$162,IF($E$22&lt;100,'Lista de Precios Business Ed.'!$E$163,IF($E$22&lt;250,'Lista de Precios Business Ed.'!$E$164,IF($E$22&lt;500,'Lista de Precios Business Ed.'!$E$165,IF($E$22&lt;1000,'Lista de Precios Business Ed.'!$E$166,L167))))))))</f>
        <v>Error Cant.</v>
      </c>
      <c r="H167" s="17" t="str">
        <f>IF($E$18&lt;2000,'Lista de Precios Business Ed.'!$E$167,IF($E$18&lt;5000,'Lista de Precios Business Ed.'!$E$168,IF($E$18&lt;10000,'Lista de Precios Business Ed.'!$E$169,"Error Cant.")))</f>
        <v>Solicitar</v>
      </c>
      <c r="I167" s="17" t="str">
        <f>IF($E$19&lt;2000,'Lista de Precios Business Ed.'!$E$167,IF($E$19&lt;5000,'Lista de Precios Business Ed.'!$E$168,IF($E$19&lt;10000,'Lista de Precios Business Ed.'!$E$169,"Error Cant.")))</f>
        <v>Solicitar</v>
      </c>
      <c r="J167" s="17" t="str">
        <f>IF($E$20&lt;2000,'Lista de Precios Business Ed.'!$E$167,IF($E$20&lt;5000,'Lista de Precios Business Ed.'!$E$168,IF($E$20&lt;10000,'Lista de Precios Business Ed.'!$E$169,"Error Cant.")))</f>
        <v>Solicitar</v>
      </c>
      <c r="K167" s="17" t="str">
        <f>IF($E$21&lt;2000,'Lista de Precios Business Ed.'!$E$167,IF($E$21&lt;5000,'Lista de Precios Business Ed.'!$E$168,IF($E$21&lt;10000,'Lista de Precios Business Ed.'!$E$169,"Error Cant.")))</f>
        <v>Solicitar</v>
      </c>
      <c r="L167" s="17" t="str">
        <f>IF($E$22&lt;2000,'Lista de Precios Business Ed.'!$E$167,IF($E$22&lt;5000,'Lista de Precios Business Ed.'!$E$168,IF($E$22&lt;10000,'Lista de Precios Business Ed.'!$E$169,"Error Cant.")))</f>
        <v>Solicitar</v>
      </c>
    </row>
    <row r="168" spans="1:12" s="18" customFormat="1" ht="15.75" hidden="1" customHeight="1" x14ac:dyDescent="0.25">
      <c r="A168" s="17" t="s">
        <v>187</v>
      </c>
      <c r="B168" s="17"/>
      <c r="C168" s="19" t="str">
        <f>IF($E$18&lt;5,"Error Cant.",IF($E$18&lt;11,'Lista de Precios Business Ed.'!$D$160,IF($E$18&lt;25,'Lista de Precios Business Ed.'!$D$161,IF($E$18&lt;50,'Lista de Precios Business Ed.'!$D$162,IF($E$18&lt;100,'Lista de Precios Business Ed.'!$D$163,IF($E$18&lt;250,'Lista de Precios Business Ed.'!$D$164,IF($E$18&lt;500,'Lista de Precios Business Ed.'!$D$165,IF($E$18&lt;1000,'Lista de Precios Business Ed.'!$D$166,H168))))))))</f>
        <v>Error Cant.</v>
      </c>
      <c r="D168" s="19" t="str">
        <f>IF($E$19&lt;5,"Error Cant.",IF($E$19&lt;11,'Lista de Precios Business Ed.'!$D$160,IF($E$19&lt;25,'Lista de Precios Business Ed.'!$D$161,IF($E$19&lt;50,'Lista de Precios Business Ed.'!$D$162,IF($E$19&lt;100,'Lista de Precios Business Ed.'!$D$163,IF($E$19&lt;250,'Lista de Precios Business Ed.'!$D$164,IF($E$19&lt;500,'Lista de Precios Business Ed.'!$D$165,IF($E$19&lt;1000,'Lista de Precios Business Ed.'!$D$166,I168))))))))</f>
        <v>Error Cant.</v>
      </c>
      <c r="E168" s="19" t="str">
        <f>IF($E$20&lt;5,"Error Cant.",IF($E$20&lt;11,'Lista de Precios Business Ed.'!$D$160,IF($E$20&lt;25,'Lista de Precios Business Ed.'!$D$161,IF($E$20&lt;50,'Lista de Precios Business Ed.'!$D$162,IF($E$20&lt;100,'Lista de Precios Business Ed.'!$D$163,IF($E$20&lt;250,'Lista de Precios Business Ed.'!$D$164,IF($E$20&lt;500,'Lista de Precios Business Ed.'!$D$165,IF($E$20&lt;1000,'Lista de Precios Business Ed.'!$D$166,J168))))))))</f>
        <v>Error Cant.</v>
      </c>
      <c r="F168" s="19" t="str">
        <f>IF($E$21&lt;5,"Error Cant.",IF($E$21&lt;11,'Lista de Precios Business Ed.'!$D$160,IF($E$21&lt;25,'Lista de Precios Business Ed.'!$D$161,IF($E$21&lt;50,'Lista de Precios Business Ed.'!$D$162,IF($E$21&lt;100,'Lista de Precios Business Ed.'!$D$163,IF($E$21&lt;250,'Lista de Precios Business Ed.'!$D$164,IF($E$21&lt;500,'Lista de Precios Business Ed.'!$D$165,IF($E$21&lt;1000,'Lista de Precios Business Ed.'!$D$166,K168))))))))</f>
        <v>Error Cant.</v>
      </c>
      <c r="G168" s="19" t="str">
        <f>IF($E$22&lt;5,"Error Cant.",IF($E$22&lt;11,'Lista de Precios Business Ed.'!$D$160,IF($E$22&lt;25,'Lista de Precios Business Ed.'!$D$161,IF($E$22&lt;50,'Lista de Precios Business Ed.'!$D$162,IF($E$22&lt;100,'Lista de Precios Business Ed.'!$D$163,IF($E$22&lt;250,'Lista de Precios Business Ed.'!$D$164,IF($E$22&lt;500,'Lista de Precios Business Ed.'!$D$165,IF($E$22&lt;1000,'Lista de Precios Business Ed.'!$D$166,L168))))))))</f>
        <v>Error Cant.</v>
      </c>
      <c r="H168" s="17" t="str">
        <f>IF($E$18&lt;2000,'Lista de Precios Business Ed.'!$D$167,IF($E$18&lt;5000,'Lista de Precios Business Ed.'!$D$168,IF($E$18&lt;10000,'Lista de Precios Business Ed.'!$D$169,"Error Cant.")))</f>
        <v>Solicitar</v>
      </c>
      <c r="I168" s="17" t="str">
        <f>IF($E$19&lt;2000,'Lista de Precios Business Ed.'!$D$167,IF($E$19&lt;5000,'Lista de Precios Business Ed.'!$D$168,IF($E$19&lt;10000,'Lista de Precios Business Ed.'!$D$169,"Error Cant.")))</f>
        <v>Solicitar</v>
      </c>
      <c r="J168" s="17" t="str">
        <f>IF($E$20&lt;2000,'Lista de Precios Business Ed.'!$D$167,IF($E$20&lt;5000,'Lista de Precios Business Ed.'!$D$168,IF($E$20&lt;10000,'Lista de Precios Business Ed.'!$D$169,"Error Cant.")))</f>
        <v>Solicitar</v>
      </c>
      <c r="K168" s="17" t="str">
        <f>IF($E$21&lt;2000,'Lista de Precios Business Ed.'!$D$167,IF($E$21&lt;5000,'Lista de Precios Business Ed.'!$D$168,IF($E$21&lt;10000,'Lista de Precios Business Ed.'!$D$169,"Error Cant.")))</f>
        <v>Solicitar</v>
      </c>
      <c r="L168" s="17" t="str">
        <f>IF($E$22&lt;2000,'Lista de Precios Business Ed.'!$D$167,IF($E$22&lt;5000,'Lista de Precios Business Ed.'!$D$168,IF($E$22&lt;10000,'Lista de Precios Business Ed.'!$D$169,"Error Cant.")))</f>
        <v>Solicitar</v>
      </c>
    </row>
    <row r="169" spans="1:12" s="18" customFormat="1" ht="15.75" hidden="1" customHeight="1" x14ac:dyDescent="0.25">
      <c r="A169" s="17" t="s">
        <v>188</v>
      </c>
      <c r="B169" s="17"/>
      <c r="C169" s="19" t="str">
        <f>IF($E$18&lt;5,"Error Cant.",IF($E$18&lt;11,'Lista de Precios Business Ed.'!$F$160,IF($E$18&lt;25,'Lista de Precios Business Ed.'!$F$161,IF($E$18&lt;50,'Lista de Precios Business Ed.'!$F$162,IF($E$18&lt;100,'Lista de Precios Business Ed.'!$F$163,IF($E$18&lt;250,'Lista de Precios Business Ed.'!$F$164,IF($E$18&lt;500,'Lista de Precios Business Ed.'!$F$165,IF($E$18&lt;1000,'Lista de Precios Business Ed.'!$F$166,H169))))))))</f>
        <v>Error Cant.</v>
      </c>
      <c r="D169" s="19" t="str">
        <f>IF($E$19&lt;5,"Error Cant.",IF($E$19&lt;11,'Lista de Precios Business Ed.'!$F$160,IF($E$19&lt;25,'Lista de Precios Business Ed.'!$F$161,IF($E$19&lt;50,'Lista de Precios Business Ed.'!$F$162,IF($E$19&lt;100,'Lista de Precios Business Ed.'!$F$163,IF($E$19&lt;250,'Lista de Precios Business Ed.'!$F$164,IF($E$19&lt;500,'Lista de Precios Business Ed.'!$F$165,IF($E$19&lt;1000,'Lista de Precios Business Ed.'!$F$166,I169))))))))</f>
        <v>Error Cant.</v>
      </c>
      <c r="E169" s="19" t="str">
        <f>IF($E$20&lt;5,"Error Cant.",IF($E$20&lt;11,'Lista de Precios Business Ed.'!$F$160,IF($E$20&lt;25,'Lista de Precios Business Ed.'!$F$161,IF($E$20&lt;50,'Lista de Precios Business Ed.'!$F$162,IF($E$20&lt;100,'Lista de Precios Business Ed.'!$F$163,IF($E$20&lt;250,'Lista de Precios Business Ed.'!$F$164,IF($E$20&lt;500,'Lista de Precios Business Ed.'!$F$165,IF($E$20&lt;1000,'Lista de Precios Business Ed.'!$F$166,J169))))))))</f>
        <v>Error Cant.</v>
      </c>
      <c r="F169" s="19" t="str">
        <f>IF($E$21&lt;5,"Error Cant.",IF($E$21&lt;11,'Lista de Precios Business Ed.'!$F$160,IF($E$21&lt;25,'Lista de Precios Business Ed.'!$F$161,IF($E$21&lt;50,'Lista de Precios Business Ed.'!$F$162,IF($E$21&lt;100,'Lista de Precios Business Ed.'!$F$163,IF($E$21&lt;250,'Lista de Precios Business Ed.'!$F$164,IF($E$21&lt;500,'Lista de Precios Business Ed.'!$F$165,IF($E$21&lt;1000,'Lista de Precios Business Ed.'!$F$166,K169))))))))</f>
        <v>Error Cant.</v>
      </c>
      <c r="G169" s="19" t="str">
        <f>IF($E$22&lt;5,"Error Cant.",IF($E$22&lt;11,'Lista de Precios Business Ed.'!$F$160,IF($E$22&lt;25,'Lista de Precios Business Ed.'!$F$161,IF($E$22&lt;50,'Lista de Precios Business Ed.'!$F$162,IF($E$22&lt;100,'Lista de Precios Business Ed.'!$F$163,IF($E$22&lt;250,'Lista de Precios Business Ed.'!$F$164,IF($E$22&lt;500,'Lista de Precios Business Ed.'!$F$165,IF($E$22&lt;1000,'Lista de Precios Business Ed.'!$F$166,L169))))))))</f>
        <v>Error Cant.</v>
      </c>
      <c r="H169" s="17" t="str">
        <f>IF($E$18&lt;2000,'Lista de Precios Business Ed.'!$F$167,IF($E$18&lt;5000,'Lista de Precios Business Ed.'!$F$168,IF($E$18&lt;10000,'Lista de Precios Business Ed.'!$F$169,"Error Cant.")))</f>
        <v>Solicitar</v>
      </c>
      <c r="I169" s="17" t="str">
        <f>IF($E$19&lt;2000,'Lista de Precios Business Ed.'!$F$167,IF($E$19&lt;5000,'Lista de Precios Business Ed.'!$F$168,IF($E$19&lt;10000,'Lista de Precios Business Ed.'!$F$169,"Error Cant.")))</f>
        <v>Solicitar</v>
      </c>
      <c r="J169" s="17" t="str">
        <f>IF($E$20&lt;2000,'Lista de Precios Business Ed.'!$F$167,IF($E$20&lt;5000,'Lista de Precios Business Ed.'!$F$168,IF($E$20&lt;10000,'Lista de Precios Business Ed.'!$F$169,"Error Cant.")))</f>
        <v>Solicitar</v>
      </c>
      <c r="K169" s="17" t="str">
        <f>IF($E$21&lt;2000,'Lista de Precios Business Ed.'!$F$167,IF($E$21&lt;5000,'Lista de Precios Business Ed.'!$F$168,IF($E$21&lt;10000,'Lista de Precios Business Ed.'!$F$169,"Error Cant.")))</f>
        <v>Solicitar</v>
      </c>
      <c r="L169" s="17" t="str">
        <f>IF($E$22&lt;2000,'Lista de Precios Business Ed.'!$F$167,IF($E$22&lt;5000,'Lista de Precios Business Ed.'!$F$168,IF($E$22&lt;10000,'Lista de Precios Business Ed.'!$F$169,"Error Cant.")))</f>
        <v>Solicitar</v>
      </c>
    </row>
    <row r="170" spans="1:12" s="18" customFormat="1" ht="15.75" hidden="1" customHeight="1" x14ac:dyDescent="0.25">
      <c r="A170" s="17" t="s">
        <v>189</v>
      </c>
      <c r="B170" s="17"/>
      <c r="C170" s="19">
        <f>'Lista de Precios Business Ed.'!E173</f>
        <v>21379.200000000001</v>
      </c>
      <c r="D170" s="19">
        <f>$C170</f>
        <v>21379.200000000001</v>
      </c>
      <c r="E170" s="19">
        <f>$C170</f>
        <v>21379.200000000001</v>
      </c>
      <c r="F170" s="19">
        <f>$C170</f>
        <v>21379.200000000001</v>
      </c>
      <c r="G170" s="19">
        <f>$C170</f>
        <v>21379.200000000001</v>
      </c>
      <c r="H170" s="17"/>
      <c r="I170" s="17"/>
      <c r="J170" s="17"/>
      <c r="K170" s="17"/>
      <c r="L170" s="17"/>
    </row>
    <row r="171" spans="1:12" s="18" customFormat="1" ht="15.75" hidden="1" customHeight="1" x14ac:dyDescent="0.25">
      <c r="A171" s="17" t="s">
        <v>190</v>
      </c>
      <c r="B171" s="17"/>
      <c r="C171" s="19">
        <f>'Lista de Precios Business Ed.'!E174</f>
        <v>21379.200000000001</v>
      </c>
      <c r="D171" s="19">
        <f t="shared" ref="D171:G173" si="4">$C171</f>
        <v>21379.200000000001</v>
      </c>
      <c r="E171" s="19">
        <f t="shared" si="4"/>
        <v>21379.200000000001</v>
      </c>
      <c r="F171" s="19">
        <f t="shared" si="4"/>
        <v>21379.200000000001</v>
      </c>
      <c r="G171" s="19">
        <f t="shared" si="4"/>
        <v>21379.200000000001</v>
      </c>
      <c r="H171" s="17"/>
      <c r="I171" s="17"/>
      <c r="J171" s="17"/>
      <c r="K171" s="17"/>
      <c r="L171" s="17"/>
    </row>
    <row r="172" spans="1:12" s="18" customFormat="1" ht="15.75" hidden="1" customHeight="1" x14ac:dyDescent="0.25">
      <c r="A172" s="17" t="s">
        <v>191</v>
      </c>
      <c r="B172" s="17"/>
      <c r="C172" s="19">
        <f>'Lista de Precios Business Ed.'!E175</f>
        <v>32068.799999999999</v>
      </c>
      <c r="D172" s="19">
        <f t="shared" si="4"/>
        <v>32068.799999999999</v>
      </c>
      <c r="E172" s="19">
        <f t="shared" si="4"/>
        <v>32068.799999999999</v>
      </c>
      <c r="F172" s="19">
        <f t="shared" si="4"/>
        <v>32068.799999999999</v>
      </c>
      <c r="G172" s="19">
        <f t="shared" si="4"/>
        <v>32068.799999999999</v>
      </c>
      <c r="H172" s="17"/>
      <c r="I172" s="17"/>
      <c r="J172" s="17"/>
      <c r="K172" s="17"/>
      <c r="L172" s="17"/>
    </row>
    <row r="173" spans="1:12" s="18" customFormat="1" ht="15.75" hidden="1" customHeight="1" x14ac:dyDescent="0.25">
      <c r="A173" s="17" t="s">
        <v>192</v>
      </c>
      <c r="B173" s="17"/>
      <c r="C173" s="19">
        <f>'Lista de Precios Business Ed.'!E176</f>
        <v>17816</v>
      </c>
      <c r="D173" s="19">
        <f t="shared" si="4"/>
        <v>17816</v>
      </c>
      <c r="E173" s="19">
        <f t="shared" si="4"/>
        <v>17816</v>
      </c>
      <c r="F173" s="19">
        <f t="shared" si="4"/>
        <v>17816</v>
      </c>
      <c r="G173" s="19">
        <f t="shared" si="4"/>
        <v>17816</v>
      </c>
      <c r="H173" s="17"/>
      <c r="I173" s="17"/>
      <c r="J173" s="17"/>
      <c r="K173" s="17"/>
      <c r="L173" s="17"/>
    </row>
    <row r="174" spans="1:12" s="18" customFormat="1" ht="15.75" hidden="1" customHeight="1" x14ac:dyDescent="0.25">
      <c r="A174" s="17" t="s">
        <v>193</v>
      </c>
      <c r="B174" s="17"/>
      <c r="C174" s="19" t="str">
        <f>IF($E$18&lt;5,"Error Cant.",IF($E$18&lt;11,'Lista de Precios Business Ed.'!$C$181,IF($E$18&lt;25,'Lista de Precios Business Ed.'!$C$182,IF($E$18&lt;50,'Lista de Precios Business Ed.'!$C$183,IF($E$18&lt;100,'Lista de Precios Business Ed.'!$C$184,IF($E$18&lt;250,'Lista de Precios Business Ed.'!$C$185,IF($E$18&lt;500,'Lista de Precios Business Ed.'!$C$186,IF($E$18&lt;1000,'Lista de Precios Business Ed.'!$C$187,H174))))))))</f>
        <v>Error Cant.</v>
      </c>
      <c r="D174" s="19" t="str">
        <f>IF($E$19&lt;5,"Error Cant.",IF($E$19&lt;11,'Lista de Precios Business Ed.'!$C$181,IF($E$19&lt;25,'Lista de Precios Business Ed.'!$C$182,IF($E$19&lt;50,'Lista de Precios Business Ed.'!$C$183,IF($E$19&lt;100,'Lista de Precios Business Ed.'!$C$184,IF($E$19&lt;250,'Lista de Precios Business Ed.'!$C$185,IF($E$19&lt;500,'Lista de Precios Business Ed.'!$C$186,IF($E$19&lt;1000,'Lista de Precios Business Ed.'!$C$187,I174))))))))</f>
        <v>Error Cant.</v>
      </c>
      <c r="E174" s="19" t="str">
        <f>IF($E$20&lt;5,"Error Cant.",IF($E$20&lt;11,'Lista de Precios Business Ed.'!$C$181,IF($E$20&lt;25,'Lista de Precios Business Ed.'!$C$182,IF($E$20&lt;50,'Lista de Precios Business Ed.'!$C$183,IF($E$20&lt;100,'Lista de Precios Business Ed.'!$C$184,IF($E$20&lt;250,'Lista de Precios Business Ed.'!$C$185,IF($E$20&lt;500,'Lista de Precios Business Ed.'!$C$186,IF($E$20&lt;1000,'Lista de Precios Business Ed.'!$C$187,J174))))))))</f>
        <v>Error Cant.</v>
      </c>
      <c r="F174" s="19" t="str">
        <f>IF($E$21&lt;5,"Error Cant.",IF($E$21&lt;11,'Lista de Precios Business Ed.'!$C$181,IF($E$21&lt;25,'Lista de Precios Business Ed.'!$C$182,IF($E$21&lt;50,'Lista de Precios Business Ed.'!$C$183,IF($E$21&lt;100,'Lista de Precios Business Ed.'!$C$184,IF($E$21&lt;250,'Lista de Precios Business Ed.'!$C$185,IF($E$21&lt;500,'Lista de Precios Business Ed.'!$C$186,IF($E$21&lt;1000,'Lista de Precios Business Ed.'!$C$187,K174))))))))</f>
        <v>Error Cant.</v>
      </c>
      <c r="G174" s="19" t="str">
        <f>IF($E$22&lt;5,"Error Cant.",IF($E$22&lt;11,'Lista de Precios Business Ed.'!$C$181,IF($E$22&lt;25,'Lista de Precios Business Ed.'!$C$182,IF($E$22&lt;50,'Lista de Precios Business Ed.'!$C$183,IF($E$22&lt;100,'Lista de Precios Business Ed.'!$C$184,IF($E$22&lt;250,'Lista de Precios Business Ed.'!$C$185,IF($E$22&lt;500,'Lista de Precios Business Ed.'!$C$186,IF($E$22&lt;1000,'Lista de Precios Business Ed.'!$C$187,L174))))))))</f>
        <v>Error Cant.</v>
      </c>
      <c r="H174" s="17" t="str">
        <f>IF($E$18&lt;2000,'Lista de Precios Business Ed.'!$C$188,IF($E$18&lt;5000,'Lista de Precios Business Ed.'!$C$189,IF($E$18&lt;10000,'Lista de Precios Business Ed.'!$C$190,"Error Cant.")))</f>
        <v>Solicitar</v>
      </c>
      <c r="I174" s="17" t="str">
        <f>IF($E$19&lt;2000,'Lista de Precios Business Ed.'!$C$188,IF($E$19&lt;5000,'Lista de Precios Business Ed.'!$C$189,IF($E$19&lt;10000,'Lista de Precios Business Ed.'!$C$190,"Error Cant.")))</f>
        <v>Solicitar</v>
      </c>
      <c r="J174" s="17" t="str">
        <f>IF($E$20&lt;2000,'Lista de Precios Business Ed.'!$C$188,IF($E$20&lt;5000,'Lista de Precios Business Ed.'!$C$189,IF($E$20&lt;10000,'Lista de Precios Business Ed.'!$C$190,"Error Cant.")))</f>
        <v>Solicitar</v>
      </c>
      <c r="K174" s="17" t="str">
        <f>IF($E$21&lt;2000,'Lista de Precios Business Ed.'!$C$188,IF($E$21&lt;5000,'Lista de Precios Business Ed.'!$C$189,IF($E$21&lt;10000,'Lista de Precios Business Ed.'!$C$190,"Error Cant.")))</f>
        <v>Solicitar</v>
      </c>
      <c r="L174" s="17" t="str">
        <f>IF($E$22&lt;2000,'Lista de Precios Business Ed.'!$C$188,IF($E$22&lt;5000,'Lista de Precios Business Ed.'!$C$189,IF($E$22&lt;10000,'Lista de Precios Business Ed.'!$C$190,"Error Cant.")))</f>
        <v>Solicitar</v>
      </c>
    </row>
    <row r="175" spans="1:12" s="18" customFormat="1" ht="15.75" hidden="1" customHeight="1" x14ac:dyDescent="0.25">
      <c r="A175" s="17" t="s">
        <v>194</v>
      </c>
      <c r="B175" s="17"/>
      <c r="C175" s="19" t="str">
        <f>IF($E$18&lt;5,"Error Cant.",IF($E$18&lt;11,'Lista de Precios Business Ed.'!$D$181,IF($E$18&lt;25,'Lista de Precios Business Ed.'!$D$182,IF($E$18&lt;50,'Lista de Precios Business Ed.'!$D$183,IF($E$18&lt;100,'Lista de Precios Business Ed.'!$D$184,IF($E$18&lt;250,'Lista de Precios Business Ed.'!$D$185,IF($E$18&lt;500,'Lista de Precios Business Ed.'!$D$186,IF($E$18&lt;1000,'Lista de Precios Business Ed.'!$D$187,H175))))))))</f>
        <v>Error Cant.</v>
      </c>
      <c r="D175" s="19" t="str">
        <f>IF($E$19&lt;5,"Error Cant.",IF($E$19&lt;11,'Lista de Precios Business Ed.'!$D$181,IF($E$19&lt;25,'Lista de Precios Business Ed.'!$D$182,IF($E$19&lt;50,'Lista de Precios Business Ed.'!$D$183,IF($E$19&lt;100,'Lista de Precios Business Ed.'!$D$184,IF($E$19&lt;250,'Lista de Precios Business Ed.'!$D$185,IF($E$19&lt;500,'Lista de Precios Business Ed.'!$D$186,IF($E$19&lt;1000,'Lista de Precios Business Ed.'!$D$187,I175))))))))</f>
        <v>Error Cant.</v>
      </c>
      <c r="E175" s="19" t="str">
        <f>IF($E$20&lt;5,"Error Cant.",IF($E$20&lt;11,'Lista de Precios Business Ed.'!$D$181,IF($E$20&lt;25,'Lista de Precios Business Ed.'!$D$182,IF($E$20&lt;50,'Lista de Precios Business Ed.'!$D$183,IF($E$20&lt;100,'Lista de Precios Business Ed.'!$D$184,IF($E$20&lt;250,'Lista de Precios Business Ed.'!$D$185,IF($E$20&lt;500,'Lista de Precios Business Ed.'!$D$186,IF($E$20&lt;1000,'Lista de Precios Business Ed.'!$D$187,J175))))))))</f>
        <v>Error Cant.</v>
      </c>
      <c r="F175" s="19" t="str">
        <f>IF($E$21&lt;5,"Error Cant.",IF($E$21&lt;11,'Lista de Precios Business Ed.'!$D$181,IF($E$21&lt;25,'Lista de Precios Business Ed.'!$D$182,IF($E$21&lt;50,'Lista de Precios Business Ed.'!$D$183,IF($E$21&lt;100,'Lista de Precios Business Ed.'!$D$184,IF($E$21&lt;250,'Lista de Precios Business Ed.'!$D$185,IF($E$21&lt;500,'Lista de Precios Business Ed.'!$D$186,IF($E$21&lt;1000,'Lista de Precios Business Ed.'!$D$187,K175))))))))</f>
        <v>Error Cant.</v>
      </c>
      <c r="G175" s="19" t="str">
        <f>IF($E$22&lt;5,"Error Cant.",IF($E$22&lt;11,'Lista de Precios Business Ed.'!$D$181,IF($E$22&lt;25,'Lista de Precios Business Ed.'!$D$182,IF($E$22&lt;50,'Lista de Precios Business Ed.'!$D$183,IF($E$22&lt;100,'Lista de Precios Business Ed.'!$D$184,IF($E$22&lt;250,'Lista de Precios Business Ed.'!$D$185,IF($E$22&lt;500,'Lista de Precios Business Ed.'!$D$186,IF($E$22&lt;1000,'Lista de Precios Business Ed.'!$D$187,L175))))))))</f>
        <v>Error Cant.</v>
      </c>
      <c r="H175" s="17" t="str">
        <f>IF($E$18&lt;2000,'Lista de Precios Business Ed.'!$D$188,IF($E$18&lt;5000,'Lista de Precios Business Ed.'!$D$189,IF($E$18&lt;10000,'Lista de Precios Business Ed.'!$D$190,"Error Cant.")))</f>
        <v>Solicitar</v>
      </c>
      <c r="I175" s="17" t="str">
        <f>IF($E$19&lt;2000,'Lista de Precios Business Ed.'!$D$188,IF($E$19&lt;5000,'Lista de Precios Business Ed.'!$D$189,IF($E$19&lt;10000,'Lista de Precios Business Ed.'!$D$190,"Error Cant.")))</f>
        <v>Solicitar</v>
      </c>
      <c r="J175" s="17" t="str">
        <f>IF($E$20&lt;2000,'Lista de Precios Business Ed.'!$D$188,IF($E$20&lt;5000,'Lista de Precios Business Ed.'!$D$189,IF($E$20&lt;10000,'Lista de Precios Business Ed.'!$D$190,"Error Cant.")))</f>
        <v>Solicitar</v>
      </c>
      <c r="K175" s="17" t="str">
        <f>IF($E$21&lt;2000,'Lista de Precios Business Ed.'!$D$188,IF($E$21&lt;5000,'Lista de Precios Business Ed.'!$D$189,IF($E$21&lt;10000,'Lista de Precios Business Ed.'!$D$190,"Error Cant.")))</f>
        <v>Solicitar</v>
      </c>
      <c r="L175" s="17" t="str">
        <f>IF($E$22&lt;2000,'Lista de Precios Business Ed.'!$D$188,IF($E$22&lt;5000,'Lista de Precios Business Ed.'!$D$189,IF($E$22&lt;10000,'Lista de Precios Business Ed.'!$D$190,"Error Cant.")))</f>
        <v>Solicitar</v>
      </c>
    </row>
    <row r="176" spans="1:12" s="18" customFormat="1" ht="15.75" hidden="1" customHeight="1" x14ac:dyDescent="0.25">
      <c r="A176" s="17" t="s">
        <v>195</v>
      </c>
      <c r="B176" s="17"/>
      <c r="C176" s="19" t="str">
        <f>IF($E$18&lt;5,"Error Cant.",IF($E$18&lt;11,'Lista de Precios Business Ed.'!$E$181,IF($E$18&lt;25,'Lista de Precios Business Ed.'!$E$182,IF($E$18&lt;50,'Lista de Precios Business Ed.'!$E$183,IF($E$18&lt;100,'Lista de Precios Business Ed.'!$E$184,IF($E$18&lt;250,'Lista de Precios Business Ed.'!$E$185,IF($E$18&lt;500,'Lista de Precios Business Ed.'!$E$186,IF($E$18&lt;1000,'Lista de Precios Business Ed.'!$E$187,H176))))))))</f>
        <v>Error Cant.</v>
      </c>
      <c r="D176" s="19" t="str">
        <f>IF($E$19&lt;5,"Error Cant.",IF($E$19&lt;11,'Lista de Precios Business Ed.'!$E$181,IF($E$19&lt;25,'Lista de Precios Business Ed.'!$E$182,IF($E$19&lt;50,'Lista de Precios Business Ed.'!$E$183,IF($E$19&lt;100,'Lista de Precios Business Ed.'!$E$184,IF($E$19&lt;250,'Lista de Precios Business Ed.'!$E$185,IF($E$19&lt;500,'Lista de Precios Business Ed.'!$E$186,IF($E$19&lt;1000,'Lista de Precios Business Ed.'!$E$187,I176))))))))</f>
        <v>Error Cant.</v>
      </c>
      <c r="E176" s="19" t="str">
        <f>IF($E$20&lt;5,"Error Cant.",IF($E$20&lt;11,'Lista de Precios Business Ed.'!$E$181,IF($E$20&lt;25,'Lista de Precios Business Ed.'!$E$182,IF($E$20&lt;50,'Lista de Precios Business Ed.'!$E$183,IF($E$20&lt;100,'Lista de Precios Business Ed.'!$E$184,IF($E$20&lt;250,'Lista de Precios Business Ed.'!$E$185,IF($E$20&lt;500,'Lista de Precios Business Ed.'!$E$186,IF($E$20&lt;1000,'Lista de Precios Business Ed.'!$E$187,J176))))))))</f>
        <v>Error Cant.</v>
      </c>
      <c r="F176" s="19" t="str">
        <f>IF($E$21&lt;5,"Error Cant.",IF($E$21&lt;11,'Lista de Precios Business Ed.'!$E$181,IF($E$21&lt;25,'Lista de Precios Business Ed.'!$E$182,IF($E$21&lt;50,'Lista de Precios Business Ed.'!$E$183,IF($E$21&lt;100,'Lista de Precios Business Ed.'!$E$184,IF($E$21&lt;250,'Lista de Precios Business Ed.'!$E$185,IF($E$21&lt;500,'Lista de Precios Business Ed.'!$E$186,IF($E$21&lt;1000,'Lista de Precios Business Ed.'!$E$187,K176))))))))</f>
        <v>Error Cant.</v>
      </c>
      <c r="G176" s="19" t="str">
        <f>IF($E$22&lt;5,"Error Cant.",IF($E$22&lt;11,'Lista de Precios Business Ed.'!$E$181,IF($E$22&lt;25,'Lista de Precios Business Ed.'!$E$182,IF($E$22&lt;50,'Lista de Precios Business Ed.'!$E$183,IF($E$22&lt;100,'Lista de Precios Business Ed.'!$E$184,IF($E$22&lt;250,'Lista de Precios Business Ed.'!$E$185,IF($E$22&lt;500,'Lista de Precios Business Ed.'!$E$186,IF($E$22&lt;1000,'Lista de Precios Business Ed.'!$E$187,L176))))))))</f>
        <v>Error Cant.</v>
      </c>
      <c r="H176" s="17" t="str">
        <f>IF($E$18&lt;2000,'Lista de Precios Business Ed.'!$E$188,IF($E$18&lt;5000,'Lista de Precios Business Ed.'!$E$189,IF($E$18&lt;10000,'Lista de Precios Business Ed.'!$E$190,"Error Cant.")))</f>
        <v>Solicitar</v>
      </c>
      <c r="I176" s="17" t="str">
        <f>IF($E$19&lt;2000,'Lista de Precios Business Ed.'!$E$188,IF($E$19&lt;5000,'Lista de Precios Business Ed.'!$E$189,IF($E$19&lt;10000,'Lista de Precios Business Ed.'!$E$190,"Error Cant.")))</f>
        <v>Solicitar</v>
      </c>
      <c r="J176" s="17" t="str">
        <f>IF($E$20&lt;2000,'Lista de Precios Business Ed.'!$E$188,IF($E$20&lt;5000,'Lista de Precios Business Ed.'!$E$189,IF($E$20&lt;10000,'Lista de Precios Business Ed.'!$E$190,"Error Cant.")))</f>
        <v>Solicitar</v>
      </c>
      <c r="K176" s="17" t="str">
        <f>IF($E$21&lt;2000,'Lista de Precios Business Ed.'!$E$188,IF($E$21&lt;5000,'Lista de Precios Business Ed.'!$E$189,IF($E$21&lt;10000,'Lista de Precios Business Ed.'!$E$190,"Error Cant.")))</f>
        <v>Solicitar</v>
      </c>
      <c r="L176" s="17" t="str">
        <f>IF($E$22&lt;2000,'Lista de Precios Business Ed.'!$E$188,IF($E$22&lt;5000,'Lista de Precios Business Ed.'!$E$189,IF($E$22&lt;10000,'Lista de Precios Business Ed.'!$E$190,"Error Cant.")))</f>
        <v>Solicitar</v>
      </c>
    </row>
    <row r="177" spans="1:12" s="18" customFormat="1" ht="15.75" hidden="1" customHeight="1" x14ac:dyDescent="0.25">
      <c r="A177" s="17" t="s">
        <v>196</v>
      </c>
      <c r="B177" s="17"/>
      <c r="C177" s="19" t="str">
        <f>IF($E$18&lt;5,"Error Cant.",IF($E$18&lt;11,'Lista de Precios Business Ed.'!$F$181,IF($E$18&lt;25,'Lista de Precios Business Ed.'!$F$182,IF($E$18&lt;50,'Lista de Precios Business Ed.'!$F$183,IF($E$18&lt;100,'Lista de Precios Business Ed.'!$F$184,IF($E$18&lt;250,'Lista de Precios Business Ed.'!$F$185,IF($E$18&lt;500,'Lista de Precios Business Ed.'!$F$186,IF($E$18&lt;1000,'Lista de Precios Business Ed.'!$F$187,H177))))))))</f>
        <v>Error Cant.</v>
      </c>
      <c r="D177" s="19" t="str">
        <f>IF($E$19&lt;5,"Error Cant.",IF($E$19&lt;11,'Lista de Precios Business Ed.'!$F$181,IF($E$19&lt;25,'Lista de Precios Business Ed.'!$F$182,IF($E$19&lt;50,'Lista de Precios Business Ed.'!$F$183,IF($E$19&lt;100,'Lista de Precios Business Ed.'!$F$184,IF($E$19&lt;250,'Lista de Precios Business Ed.'!$F$185,IF($E$19&lt;500,'Lista de Precios Business Ed.'!$F$186,IF($E$19&lt;1000,'Lista de Precios Business Ed.'!$F$187,I177))))))))</f>
        <v>Error Cant.</v>
      </c>
      <c r="E177" s="19" t="str">
        <f>IF($E$20&lt;5,"Error Cant.",IF($E$20&lt;11,'Lista de Precios Business Ed.'!$F$181,IF($E$20&lt;25,'Lista de Precios Business Ed.'!$F$182,IF($E$20&lt;50,'Lista de Precios Business Ed.'!$F$183,IF($E$20&lt;100,'Lista de Precios Business Ed.'!$F$184,IF($E$20&lt;250,'Lista de Precios Business Ed.'!$F$185,IF($E$20&lt;500,'Lista de Precios Business Ed.'!$F$186,IF($E$20&lt;1000,'Lista de Precios Business Ed.'!$F$187,J177))))))))</f>
        <v>Error Cant.</v>
      </c>
      <c r="F177" s="19" t="str">
        <f>IF($E$21&lt;5,"Error Cant.",IF($E$21&lt;11,'Lista de Precios Business Ed.'!$F$181,IF($E$21&lt;25,'Lista de Precios Business Ed.'!$F$182,IF($E$21&lt;50,'Lista de Precios Business Ed.'!$F$183,IF($E$21&lt;100,'Lista de Precios Business Ed.'!$F$184,IF($E$21&lt;250,'Lista de Precios Business Ed.'!$F$185,IF($E$21&lt;500,'Lista de Precios Business Ed.'!$F$186,IF($E$21&lt;1000,'Lista de Precios Business Ed.'!$F$187,K177))))))))</f>
        <v>Error Cant.</v>
      </c>
      <c r="G177" s="19" t="str">
        <f>IF($E$22&lt;5,"Error Cant.",IF($E$22&lt;11,'Lista de Precios Business Ed.'!$F$181,IF($E$22&lt;25,'Lista de Precios Business Ed.'!$F$182,IF($E$22&lt;50,'Lista de Precios Business Ed.'!$F$183,IF($E$22&lt;100,'Lista de Precios Business Ed.'!$F$184,IF($E$22&lt;250,'Lista de Precios Business Ed.'!$F$185,IF($E$22&lt;500,'Lista de Precios Business Ed.'!$F$186,IF($E$22&lt;1000,'Lista de Precios Business Ed.'!$F$187,L177))))))))</f>
        <v>Error Cant.</v>
      </c>
      <c r="H177" s="17" t="str">
        <f>IF($E$18&lt;2000,'Lista de Precios Business Ed.'!$F$188,IF($E$18&lt;5000,'Lista de Precios Business Ed.'!$F$189,IF($E$18&lt;10000,'Lista de Precios Business Ed.'!$F$190,"Error Cant.")))</f>
        <v>Solicitar</v>
      </c>
      <c r="I177" s="17" t="str">
        <f>IF($E$19&lt;2000,'Lista de Precios Business Ed.'!$F$188,IF($E$19&lt;5000,'Lista de Precios Business Ed.'!$F$189,IF($E$19&lt;10000,'Lista de Precios Business Ed.'!$F$190,"Error Cant.")))</f>
        <v>Solicitar</v>
      </c>
      <c r="J177" s="17" t="str">
        <f>IF($E$20&lt;2000,'Lista de Precios Business Ed.'!$F$188,IF($E$20&lt;5000,'Lista de Precios Business Ed.'!$F$189,IF($E$20&lt;10000,'Lista de Precios Business Ed.'!$F$190,"Error Cant.")))</f>
        <v>Solicitar</v>
      </c>
      <c r="K177" s="17" t="str">
        <f>IF($E$21&lt;2000,'Lista de Precios Business Ed.'!$F$188,IF($E$21&lt;5000,'Lista de Precios Business Ed.'!$F$189,IF($E$21&lt;10000,'Lista de Precios Business Ed.'!$F$190,"Error Cant.")))</f>
        <v>Solicitar</v>
      </c>
      <c r="L177" s="17" t="str">
        <f>IF($E$22&lt;2000,'Lista de Precios Business Ed.'!$F$188,IF($E$22&lt;5000,'Lista de Precios Business Ed.'!$F$189,IF($E$22&lt;10000,'Lista de Precios Business Ed.'!$F$190,"Error Cant.")))</f>
        <v>Solicitar</v>
      </c>
    </row>
    <row r="178" spans="1:12" s="18" customFormat="1" ht="15.75" hidden="1" customHeight="1" x14ac:dyDescent="0.25">
      <c r="A178" s="17" t="s">
        <v>197</v>
      </c>
      <c r="B178" s="17"/>
      <c r="C178" s="19" t="str">
        <f>IF($E$18&lt;5,"Error Cant.",IF($E$18&lt;11,'Lista de Precios Business Ed.'!$G$181,IF($E$18&lt;25,'Lista de Precios Business Ed.'!$G$182,IF($E$18&lt;50,'Lista de Precios Business Ed.'!$G$183,IF($E$18&lt;100,'Lista de Precios Business Ed.'!$G$184,IF($E$18&lt;250,'Lista de Precios Business Ed.'!$G$185,IF($E$18&lt;500,'Lista de Precios Business Ed.'!$G$186,IF($E$18&lt;1000,'Lista de Precios Business Ed.'!$G$187,H178))))))))</f>
        <v>Error Cant.</v>
      </c>
      <c r="D178" s="19" t="str">
        <f>IF($E$19&lt;5,"Error Cant.",IF($E$19&lt;11,'Lista de Precios Business Ed.'!$G$181,IF($E$19&lt;25,'Lista de Precios Business Ed.'!$G$182,IF($E$19&lt;50,'Lista de Precios Business Ed.'!$G$183,IF($E$19&lt;100,'Lista de Precios Business Ed.'!$G$184,IF($E$19&lt;250,'Lista de Precios Business Ed.'!$G$185,IF($E$19&lt;500,'Lista de Precios Business Ed.'!$G$186,IF($E$19&lt;1000,'Lista de Precios Business Ed.'!$G$187,I178))))))))</f>
        <v>Error Cant.</v>
      </c>
      <c r="E178" s="19" t="str">
        <f>IF($E$20&lt;5,"Error Cant.",IF($E$20&lt;11,'Lista de Precios Business Ed.'!$G$181,IF($E$20&lt;25,'Lista de Precios Business Ed.'!$G$182,IF($E$20&lt;50,'Lista de Precios Business Ed.'!$G$183,IF($E$20&lt;100,'Lista de Precios Business Ed.'!$G$184,IF($E$20&lt;250,'Lista de Precios Business Ed.'!$G$185,IF($E$20&lt;500,'Lista de Precios Business Ed.'!$G$186,IF($E$20&lt;1000,'Lista de Precios Business Ed.'!$G$187,J178))))))))</f>
        <v>Error Cant.</v>
      </c>
      <c r="F178" s="19" t="str">
        <f>IF($E$21&lt;5,"Error Cant.",IF($E$21&lt;11,'Lista de Precios Business Ed.'!$G$181,IF($E$21&lt;25,'Lista de Precios Business Ed.'!$G$182,IF($E$21&lt;50,'Lista de Precios Business Ed.'!$G$183,IF($E$21&lt;100,'Lista de Precios Business Ed.'!$G$184,IF($E$21&lt;250,'Lista de Precios Business Ed.'!$G$185,IF($E$21&lt;500,'Lista de Precios Business Ed.'!$G$186,IF($E$21&lt;1000,'Lista de Precios Business Ed.'!$G$187,K178))))))))</f>
        <v>Error Cant.</v>
      </c>
      <c r="G178" s="19" t="str">
        <f>IF($E$22&lt;5,"Error Cant.",IF($E$22&lt;11,'Lista de Precios Business Ed.'!$G$181,IF($E$22&lt;25,'Lista de Precios Business Ed.'!$G$182,IF($E$22&lt;50,'Lista de Precios Business Ed.'!$G$183,IF($E$22&lt;100,'Lista de Precios Business Ed.'!$G$184,IF($E$22&lt;250,'Lista de Precios Business Ed.'!$G$185,IF($E$22&lt;500,'Lista de Precios Business Ed.'!$G$186,IF($E$22&lt;1000,'Lista de Precios Business Ed.'!$G$187,L178))))))))</f>
        <v>Error Cant.</v>
      </c>
      <c r="H178" s="17" t="str">
        <f>IF($E$18&lt;2000,'Lista de Precios Business Ed.'!$G$188,IF($E$18&lt;5000,'Lista de Precios Business Ed.'!$G$189,IF($E$18&lt;10000,'Lista de Precios Business Ed.'!$G$190,"Error Cant.")))</f>
        <v>Solicitar</v>
      </c>
      <c r="I178" s="17" t="str">
        <f>IF($E$19&lt;2000,'Lista de Precios Business Ed.'!$G$188,IF($E$19&lt;5000,'Lista de Precios Business Ed.'!$G$189,IF($E$19&lt;10000,'Lista de Precios Business Ed.'!$G$190,"Error Cant.")))</f>
        <v>Solicitar</v>
      </c>
      <c r="J178" s="17" t="str">
        <f>IF($E$20&lt;2000,'Lista de Precios Business Ed.'!$G$188,IF($E$20&lt;5000,'Lista de Precios Business Ed.'!$G$189,IF($E$20&lt;10000,'Lista de Precios Business Ed.'!$G$190,"Error Cant.")))</f>
        <v>Solicitar</v>
      </c>
      <c r="K178" s="17" t="str">
        <f>IF($E$21&lt;2000,'Lista de Precios Business Ed.'!$G$188,IF($E$21&lt;5000,'Lista de Precios Business Ed.'!$G$189,IF($E$21&lt;10000,'Lista de Precios Business Ed.'!$G$190,"Error Cant.")))</f>
        <v>Solicitar</v>
      </c>
      <c r="L178" s="17" t="str">
        <f>IF($E$22&lt;2000,'Lista de Precios Business Ed.'!$G$188,IF($E$22&lt;5000,'Lista de Precios Business Ed.'!$G$189,IF($E$22&lt;10000,'Lista de Precios Business Ed.'!$G$190,"Error Cant.")))</f>
        <v>Solicitar</v>
      </c>
    </row>
    <row r="179" spans="1:12" s="18" customFormat="1" ht="15.75" hidden="1" customHeight="1" x14ac:dyDescent="0.25">
      <c r="A179" s="17" t="s">
        <v>198</v>
      </c>
      <c r="B179" s="17"/>
      <c r="C179" s="19" t="str">
        <f>IF($E$18&lt;5,"Error Cant.",IF($E$18&lt;11,'Lista de Precios Business Ed.'!$H$181,IF($E$18&lt;25,'Lista de Precios Business Ed.'!$H$182,IF($E$18&lt;50,'Lista de Precios Business Ed.'!$H$183,IF($E$18&lt;100,'Lista de Precios Business Ed.'!$H$184,IF($E$18&lt;250,'Lista de Precios Business Ed.'!$H$185,IF($E$18&lt;500,'Lista de Precios Business Ed.'!$H$186,IF($E$18&lt;1000,'Lista de Precios Business Ed.'!$H$187,H179))))))))</f>
        <v>Error Cant.</v>
      </c>
      <c r="D179" s="19" t="str">
        <f>IF($E$19&lt;5,"Error Cant.",IF($E$19&lt;11,'Lista de Precios Business Ed.'!$H$181,IF($E$19&lt;25,'Lista de Precios Business Ed.'!$H$182,IF($E$19&lt;50,'Lista de Precios Business Ed.'!$H$183,IF($E$19&lt;100,'Lista de Precios Business Ed.'!$H$184,IF($E$19&lt;250,'Lista de Precios Business Ed.'!$H$185,IF($E$19&lt;500,'Lista de Precios Business Ed.'!$H$186,IF($E$19&lt;1000,'Lista de Precios Business Ed.'!$H$187,I179))))))))</f>
        <v>Error Cant.</v>
      </c>
      <c r="E179" s="19" t="str">
        <f>IF($E$20&lt;5,"Error Cant.",IF($E$20&lt;11,'Lista de Precios Business Ed.'!$H$181,IF($E$20&lt;25,'Lista de Precios Business Ed.'!$H$182,IF($E$20&lt;50,'Lista de Precios Business Ed.'!$H$183,IF($E$20&lt;100,'Lista de Precios Business Ed.'!$H$184,IF($E$20&lt;250,'Lista de Precios Business Ed.'!$H$185,IF($E$20&lt;500,'Lista de Precios Business Ed.'!$H$186,IF($E$20&lt;1000,'Lista de Precios Business Ed.'!$H$187,J179))))))))</f>
        <v>Error Cant.</v>
      </c>
      <c r="F179" s="19" t="str">
        <f>IF($E$21&lt;5,"Error Cant.",IF($E$21&lt;11,'Lista de Precios Business Ed.'!$H$181,IF($E$21&lt;25,'Lista de Precios Business Ed.'!$H$182,IF($E$21&lt;50,'Lista de Precios Business Ed.'!$H$183,IF($E$21&lt;100,'Lista de Precios Business Ed.'!$H$184,IF($E$21&lt;250,'Lista de Precios Business Ed.'!$H$185,IF($E$21&lt;500,'Lista de Precios Business Ed.'!$H$186,IF($E$21&lt;1000,'Lista de Precios Business Ed.'!$H$187,K179))))))))</f>
        <v>Error Cant.</v>
      </c>
      <c r="G179" s="19" t="str">
        <f>IF($E$22&lt;5,"Error Cant.",IF($E$22&lt;11,'Lista de Precios Business Ed.'!$H$181,IF($E$22&lt;25,'Lista de Precios Business Ed.'!$H$182,IF($E$22&lt;50,'Lista de Precios Business Ed.'!$H$183,IF($E$22&lt;100,'Lista de Precios Business Ed.'!$H$184,IF($E$22&lt;250,'Lista de Precios Business Ed.'!$H$185,IF($E$22&lt;500,'Lista de Precios Business Ed.'!$H$186,IF($E$22&lt;1000,'Lista de Precios Business Ed.'!$H$187,L179))))))))</f>
        <v>Error Cant.</v>
      </c>
      <c r="H179" s="17" t="str">
        <f>IF($E$18&lt;2000,'Lista de Precios Business Ed.'!$H$188,IF($E$18&lt;5000,'Lista de Precios Business Ed.'!$H$189,IF($E$18&lt;10000,'Lista de Precios Business Ed.'!$H$190,"Error Cant.")))</f>
        <v>Solicitar</v>
      </c>
      <c r="I179" s="17" t="str">
        <f>IF($E$19&lt;2000,'Lista de Precios Business Ed.'!$H$188,IF($E$19&lt;5000,'Lista de Precios Business Ed.'!$H$189,IF($E$19&lt;10000,'Lista de Precios Business Ed.'!$H$190,"Error Cant.")))</f>
        <v>Solicitar</v>
      </c>
      <c r="J179" s="17" t="str">
        <f>IF($E$20&lt;2000,'Lista de Precios Business Ed.'!$H$188,IF($E$20&lt;5000,'Lista de Precios Business Ed.'!$H$189,IF($E$20&lt;10000,'Lista de Precios Business Ed.'!$H$190,"Error Cant.")))</f>
        <v>Solicitar</v>
      </c>
      <c r="K179" s="17" t="str">
        <f>IF($E$21&lt;2000,'Lista de Precios Business Ed.'!$H$188,IF($E$21&lt;5000,'Lista de Precios Business Ed.'!$H$189,IF($E$21&lt;10000,'Lista de Precios Business Ed.'!$H$190,"Error Cant.")))</f>
        <v>Solicitar</v>
      </c>
      <c r="L179" s="17" t="str">
        <f>IF($E$22&lt;2000,'Lista de Precios Business Ed.'!$H$188,IF($E$22&lt;5000,'Lista de Precios Business Ed.'!$H$189,IF($E$22&lt;10000,'Lista de Precios Business Ed.'!$H$190,"Error Cant.")))</f>
        <v>Solicitar</v>
      </c>
    </row>
    <row r="180" spans="1:12" s="18" customFormat="1" ht="15.75" hidden="1" customHeight="1" x14ac:dyDescent="0.25">
      <c r="A180" s="17" t="s">
        <v>199</v>
      </c>
      <c r="B180" s="17"/>
      <c r="C180" s="19" t="str">
        <f>IF($E$18&lt;5,"Error Cant.",IF($E$18&lt;11,'Lista de Precios Business Ed.'!$I$181,IF($E$18&lt;25,'Lista de Precios Business Ed.'!$I$182,IF($E$18&lt;50,'Lista de Precios Business Ed.'!$I$183,IF($E$18&lt;100,'Lista de Precios Business Ed.'!$I$184,IF($E$18&lt;250,'Lista de Precios Business Ed.'!$I$185,IF($E$18&lt;500,'Lista de Precios Business Ed.'!$I$186,IF($E$18&lt;1000,'Lista de Precios Business Ed.'!$I$187,H180))))))))</f>
        <v>Error Cant.</v>
      </c>
      <c r="D180" s="19" t="str">
        <f>IF($E$19&lt;5,"Error Cant.",IF($E$19&lt;11,'Lista de Precios Business Ed.'!$I$181,IF($E$19&lt;25,'Lista de Precios Business Ed.'!$I$182,IF($E$19&lt;50,'Lista de Precios Business Ed.'!$I$183,IF($E$19&lt;100,'Lista de Precios Business Ed.'!$I$184,IF($E$19&lt;250,'Lista de Precios Business Ed.'!$I$185,IF($E$19&lt;500,'Lista de Precios Business Ed.'!$I$186,IF($E$19&lt;1000,'Lista de Precios Business Ed.'!$I$187,I180))))))))</f>
        <v>Error Cant.</v>
      </c>
      <c r="E180" s="19" t="str">
        <f>IF($E$20&lt;5,"Error Cant.",IF($E$20&lt;11,'Lista de Precios Business Ed.'!$I$181,IF($E$20&lt;25,'Lista de Precios Business Ed.'!$I$182,IF($E$20&lt;50,'Lista de Precios Business Ed.'!$I$183,IF($E$20&lt;100,'Lista de Precios Business Ed.'!$I$184,IF($E$20&lt;250,'Lista de Precios Business Ed.'!$I$185,IF($E$20&lt;500,'Lista de Precios Business Ed.'!$I$186,IF($E$20&lt;1000,'Lista de Precios Business Ed.'!$I$187,J180))))))))</f>
        <v>Error Cant.</v>
      </c>
      <c r="F180" s="19" t="str">
        <f>IF($E$21&lt;5,"Error Cant.",IF($E$21&lt;11,'Lista de Precios Business Ed.'!$I$181,IF($E$21&lt;25,'Lista de Precios Business Ed.'!$I$182,IF($E$21&lt;50,'Lista de Precios Business Ed.'!$I$183,IF($E$21&lt;100,'Lista de Precios Business Ed.'!$I$184,IF($E$21&lt;250,'Lista de Precios Business Ed.'!$I$185,IF($E$21&lt;500,'Lista de Precios Business Ed.'!$I$186,IF($E$21&lt;1000,'Lista de Precios Business Ed.'!$I$187,K180))))))))</f>
        <v>Error Cant.</v>
      </c>
      <c r="G180" s="19" t="str">
        <f>IF($E$22&lt;5,"Error Cant.",IF($E$22&lt;11,'Lista de Precios Business Ed.'!$I$181,IF($E$22&lt;25,'Lista de Precios Business Ed.'!$I$182,IF($E$22&lt;50,'Lista de Precios Business Ed.'!$I$183,IF($E$22&lt;100,'Lista de Precios Business Ed.'!$I$184,IF($E$22&lt;250,'Lista de Precios Business Ed.'!$I$185,IF($E$22&lt;500,'Lista de Precios Business Ed.'!$I$186,IF($E$22&lt;1000,'Lista de Precios Business Ed.'!$I$187,L180))))))))</f>
        <v>Error Cant.</v>
      </c>
      <c r="H180" s="17" t="str">
        <f>IF($E$18&lt;2000,'Lista de Precios Business Ed.'!$I$188,IF($E$18&lt;5000,'Lista de Precios Business Ed.'!$I$189,IF($E$18&lt;10000,'Lista de Precios Business Ed.'!$I$190,"Error Cant.")))</f>
        <v>Solicitar</v>
      </c>
      <c r="I180" s="17" t="str">
        <f>IF($E$19&lt;2000,'Lista de Precios Business Ed.'!$I$188,IF($E$19&lt;5000,'Lista de Precios Business Ed.'!$I$189,IF($E$19&lt;10000,'Lista de Precios Business Ed.'!$I$190,"Error Cant.")))</f>
        <v>Solicitar</v>
      </c>
      <c r="J180" s="17" t="str">
        <f>IF($E$20&lt;2000,'Lista de Precios Business Ed.'!$I$188,IF($E$20&lt;5000,'Lista de Precios Business Ed.'!$I$189,IF($E$20&lt;10000,'Lista de Precios Business Ed.'!$I$190,"Error Cant.")))</f>
        <v>Solicitar</v>
      </c>
      <c r="K180" s="17" t="str">
        <f>IF($E$21&lt;2000,'Lista de Precios Business Ed.'!$I$188,IF($E$21&lt;5000,'Lista de Precios Business Ed.'!$I$189,IF($E$21&lt;10000,'Lista de Precios Business Ed.'!$I$190,"Error Cant.")))</f>
        <v>Solicitar</v>
      </c>
      <c r="L180" s="17" t="str">
        <f>IF($E$22&lt;2000,'Lista de Precios Business Ed.'!$I$188,IF($E$22&lt;5000,'Lista de Precios Business Ed.'!$I$189,IF($E$22&lt;10000,'Lista de Precios Business Ed.'!$I$190,"Error Cant.")))</f>
        <v>Solicitar</v>
      </c>
    </row>
    <row r="181" spans="1:12" s="18" customFormat="1" ht="15.75" hidden="1" customHeight="1" x14ac:dyDescent="0.25">
      <c r="A181" s="17" t="s">
        <v>200</v>
      </c>
      <c r="B181" s="17"/>
      <c r="C181" s="19" t="str">
        <f>IF($E$18&lt;5,"Error Cant.",IF($E$18&lt;11,'Lista de Precios Business Ed.'!$J$181,IF($E$18&lt;25,'Lista de Precios Business Ed.'!$J$182,IF($E$18&lt;50,'Lista de Precios Business Ed.'!$J$183,IF($E$18&lt;100,'Lista de Precios Business Ed.'!$J$184,IF($E$18&lt;250,'Lista de Precios Business Ed.'!$J$185,IF($E$18&lt;500,'Lista de Precios Business Ed.'!$J$186,IF($E$18&lt;1000,'Lista de Precios Business Ed.'!$J$187,H181))))))))</f>
        <v>Error Cant.</v>
      </c>
      <c r="D181" s="19" t="str">
        <f>IF($E$19&lt;5,"Error Cant.",IF($E$19&lt;11,'Lista de Precios Business Ed.'!$J$181,IF($E$19&lt;25,'Lista de Precios Business Ed.'!$J$182,IF($E$19&lt;50,'Lista de Precios Business Ed.'!$J$183,IF($E$19&lt;100,'Lista de Precios Business Ed.'!$J$184,IF($E$19&lt;250,'Lista de Precios Business Ed.'!$J$185,IF($E$19&lt;500,'Lista de Precios Business Ed.'!$J$186,IF($E$19&lt;1000,'Lista de Precios Business Ed.'!$J$187,I181))))))))</f>
        <v>Error Cant.</v>
      </c>
      <c r="E181" s="19" t="str">
        <f>IF($E$20&lt;5,"Error Cant.",IF($E$20&lt;11,'Lista de Precios Business Ed.'!$J$181,IF($E$20&lt;25,'Lista de Precios Business Ed.'!$J$182,IF($E$20&lt;50,'Lista de Precios Business Ed.'!$J$183,IF($E$20&lt;100,'Lista de Precios Business Ed.'!$J$184,IF($E$20&lt;250,'Lista de Precios Business Ed.'!$J$185,IF($E$20&lt;500,'Lista de Precios Business Ed.'!$J$186,IF($E$20&lt;1000,'Lista de Precios Business Ed.'!$J$187,J181))))))))</f>
        <v>Error Cant.</v>
      </c>
      <c r="F181" s="19" t="str">
        <f>IF($E$21&lt;5,"Error Cant.",IF($E$21&lt;11,'Lista de Precios Business Ed.'!$J$181,IF($E$21&lt;25,'Lista de Precios Business Ed.'!$J$182,IF($E$21&lt;50,'Lista de Precios Business Ed.'!$J$183,IF($E$21&lt;100,'Lista de Precios Business Ed.'!$J$184,IF($E$21&lt;250,'Lista de Precios Business Ed.'!$J$185,IF($E$21&lt;500,'Lista de Precios Business Ed.'!$J$186,IF($E$21&lt;1000,'Lista de Precios Business Ed.'!$J$187,K181))))))))</f>
        <v>Error Cant.</v>
      </c>
      <c r="G181" s="19" t="str">
        <f>IF($E$22&lt;5,"Error Cant.",IF($E$22&lt;11,'Lista de Precios Business Ed.'!$J$181,IF($E$22&lt;25,'Lista de Precios Business Ed.'!$J$182,IF($E$22&lt;50,'Lista de Precios Business Ed.'!$J$183,IF($E$22&lt;100,'Lista de Precios Business Ed.'!$J$184,IF($E$22&lt;250,'Lista de Precios Business Ed.'!$J$185,IF($E$22&lt;500,'Lista de Precios Business Ed.'!$J$186,IF($E$22&lt;1000,'Lista de Precios Business Ed.'!$J$187,L181))))))))</f>
        <v>Error Cant.</v>
      </c>
      <c r="H181" s="17" t="str">
        <f>IF($E$18&lt;2000,'Lista de Precios Business Ed.'!$J$188,IF($E$18&lt;5000,'Lista de Precios Business Ed.'!$J$189,IF($E$18&lt;10000,'Lista de Precios Business Ed.'!$J$190,"Error Cant.")))</f>
        <v>Solicitar</v>
      </c>
      <c r="I181" s="17" t="str">
        <f>IF($E$19&lt;2000,'Lista de Precios Business Ed.'!$J$188,IF($E$19&lt;5000,'Lista de Precios Business Ed.'!$J$189,IF($E$19&lt;10000,'Lista de Precios Business Ed.'!$J$190,"Error Cant.")))</f>
        <v>Solicitar</v>
      </c>
      <c r="J181" s="17" t="str">
        <f>IF($E$20&lt;2000,'Lista de Precios Business Ed.'!$J$188,IF($E$20&lt;5000,'Lista de Precios Business Ed.'!$J$189,IF($E$20&lt;10000,'Lista de Precios Business Ed.'!$J$190,"Error Cant.")))</f>
        <v>Solicitar</v>
      </c>
      <c r="K181" s="17" t="str">
        <f>IF($E$21&lt;2000,'Lista de Precios Business Ed.'!$J$188,IF($E$21&lt;5000,'Lista de Precios Business Ed.'!$J$189,IF($E$21&lt;10000,'Lista de Precios Business Ed.'!$J$190,"Error Cant.")))</f>
        <v>Solicitar</v>
      </c>
      <c r="L181" s="17" t="str">
        <f>IF($E$22&lt;2000,'Lista de Precios Business Ed.'!$J$188,IF($E$22&lt;5000,'Lista de Precios Business Ed.'!$J$189,IF($E$22&lt;10000,'Lista de Precios Business Ed.'!$J$190,"Error Cant.")))</f>
        <v>Solicitar</v>
      </c>
    </row>
    <row r="182" spans="1:12" s="18" customFormat="1" ht="15.75" hidden="1" customHeight="1" x14ac:dyDescent="0.25">
      <c r="A182" s="17" t="s">
        <v>201</v>
      </c>
      <c r="B182" s="17"/>
      <c r="C182" s="19" t="str">
        <f>IF($E$18&lt;1,"Error Cant.",IF($E$18&lt;11,'Lista de Precios Business Ed.'!$C$195,IF($E$18&lt;10,'Lista de Precios Business Ed.'!$C$196,IF($E$18&lt;100,'Lista de Precios Business Ed.'!$C$197,IF($E$18&lt;250,'Lista de Precios Business Ed.'!$C$198,IF($E$18&lt;100,'Lista de Precios Business Ed.'!$C$199,IF($E$18&lt;1000,'Lista de Precios Business Ed.'!$C$200,IF($E$18&lt;2000,'Lista de Precios Business Ed.'!$C$201,H182))))))))</f>
        <v>Error Cant.</v>
      </c>
      <c r="D182" s="19" t="str">
        <f>IF($E$19&lt;1,"Error Cant.",IF($E$19&lt;11,'Lista de Precios Business Ed.'!$C$195,IF($E$19&lt;10,'Lista de Precios Business Ed.'!$C$196,IF($E$19&lt;100,'Lista de Precios Business Ed.'!$C$197,IF($E$19&lt;250,'Lista de Precios Business Ed.'!$C$198,IF($E$19&lt;100,'Lista de Precios Business Ed.'!$C$199,IF($E$19&lt;1000,'Lista de Precios Business Ed.'!$C$200,IF($E$19&lt;2000,'Lista de Precios Business Ed.'!$C$201,I182))))))))</f>
        <v>Error Cant.</v>
      </c>
      <c r="E182" s="19" t="str">
        <f>IF($E$20&lt;1,"Error Cant.",IF($E$20&lt;11,'Lista de Precios Business Ed.'!$C$195,IF($E$20&lt;10,'Lista de Precios Business Ed.'!$C$196,IF($E$20&lt;100,'Lista de Precios Business Ed.'!$C$197,IF($E$20&lt;250,'Lista de Precios Business Ed.'!$C$198,IF($E$20&lt;100,'Lista de Precios Business Ed.'!$C$199,IF($E$20&lt;1000,'Lista de Precios Business Ed.'!$C$200,IF($E$20&lt;2000,'Lista de Precios Business Ed.'!$C$201,J182))))))))</f>
        <v>Error Cant.</v>
      </c>
      <c r="F182" s="19" t="str">
        <f>IF($E$21&lt;1,"Error Cant.",IF($E$21&lt;11,'Lista de Precios Business Ed.'!$C$195,IF($E$21&lt;10,'Lista de Precios Business Ed.'!$C$196,IF($E$21&lt;100,'Lista de Precios Business Ed.'!$C$197,IF($E$21&lt;250,'Lista de Precios Business Ed.'!$C$198,IF($E$21&lt;100,'Lista de Precios Business Ed.'!$C$199,IF($E$21&lt;1000,'Lista de Precios Business Ed.'!$C$200,IF($E$21&lt;2000,'Lista de Precios Business Ed.'!$C$201,K182))))))))</f>
        <v>Error Cant.</v>
      </c>
      <c r="G182" s="19" t="str">
        <f>IF($E$22&lt;1,"Error Cant.",IF($E$22&lt;11,'Lista de Precios Business Ed.'!$C$195,IF($E$22&lt;10,'Lista de Precios Business Ed.'!$C$196,IF($E$22&lt;100,'Lista de Precios Business Ed.'!$C$197,IF($E$22&lt;250,'Lista de Precios Business Ed.'!$C$198,IF($E$22&lt;100,'Lista de Precios Business Ed.'!$C$199,IF($E$22&lt;1000,'Lista de Precios Business Ed.'!$C$200,IF($E$22&lt;2000,'Lista de Precios Business Ed.'!$C$201,L182))))))))</f>
        <v>Error Cant.</v>
      </c>
      <c r="H182" s="17" t="str">
        <f>IF($E$18&lt;5000,'Lista de Precios Business Ed.'!$C$202,IF($E$18&lt;10000,'Lista de Precios Business Ed.'!$C$203,"Error Cant."))</f>
        <v>Solicitar</v>
      </c>
      <c r="I182" s="17" t="str">
        <f>IF($E$19&lt;5000,'Lista de Precios Business Ed.'!$C$202,IF($E$19&lt;10000,'Lista de Precios Business Ed.'!$C$203,"Error Cant."))</f>
        <v>Solicitar</v>
      </c>
      <c r="J182" s="17" t="str">
        <f>IF($E$20&lt;5000,'Lista de Precios Business Ed.'!$C$202,IF($E$20&lt;10000,'Lista de Precios Business Ed.'!$C$203,"Error Cant."))</f>
        <v>Solicitar</v>
      </c>
      <c r="K182" s="17" t="str">
        <f>IF($E$21&lt;5000,'Lista de Precios Business Ed.'!$C$202,IF($E$21&lt;10000,'Lista de Precios Business Ed.'!$C$203,"Error Cant."))</f>
        <v>Solicitar</v>
      </c>
      <c r="L182" s="17" t="str">
        <f>IF($E$22&lt;5000,'Lista de Precios Business Ed.'!$C$202,IF($E$22&lt;10000,'Lista de Precios Business Ed.'!$C$203,"Error Cant."))</f>
        <v>Solicitar</v>
      </c>
    </row>
    <row r="183" spans="1:12" s="18" customFormat="1" ht="15.75" hidden="1" customHeight="1" x14ac:dyDescent="0.25">
      <c r="A183" s="17" t="s">
        <v>202</v>
      </c>
      <c r="B183" s="17"/>
      <c r="C183" s="19" t="str">
        <f>IF($E$18&lt;1,"Error Cant.",IF($E$18&lt;11,'Lista de Precios Business Ed.'!$D$195,IF($E$18&lt;10,'Lista de Precios Business Ed.'!$D$196,IF($E$18&lt;100,'Lista de Precios Business Ed.'!$D$197,IF($E$18&lt;250,'Lista de Precios Business Ed.'!$D$198,IF($E$18&lt;100,'Lista de Precios Business Ed.'!$D$199,IF($E$18&lt;1000,'Lista de Precios Business Ed.'!$D$200,IF($E$18&lt;2000,'Lista de Precios Business Ed.'!$D$201,H183))))))))</f>
        <v>Error Cant.</v>
      </c>
      <c r="D183" s="19" t="str">
        <f>IF($E$19&lt;1,"Error Cant.",IF($E$19&lt;11,'Lista de Precios Business Ed.'!$D$195,IF($E$19&lt;10,'Lista de Precios Business Ed.'!$D$196,IF($E$19&lt;100,'Lista de Precios Business Ed.'!$D$197,IF($E$19&lt;250,'Lista de Precios Business Ed.'!$D$198,IF($E$19&lt;100,'Lista de Precios Business Ed.'!$D$199,IF($E$19&lt;1000,'Lista de Precios Business Ed.'!$D$200,IF($E$19&lt;2000,'Lista de Precios Business Ed.'!$D$201,I183))))))))</f>
        <v>Error Cant.</v>
      </c>
      <c r="E183" s="19" t="str">
        <f>IF($E$20&lt;1,"Error Cant.",IF($E$20&lt;11,'Lista de Precios Business Ed.'!$D$195,IF($E$20&lt;10,'Lista de Precios Business Ed.'!$D$196,IF($E$20&lt;100,'Lista de Precios Business Ed.'!$D$197,IF($E$20&lt;250,'Lista de Precios Business Ed.'!$D$198,IF($E$20&lt;100,'Lista de Precios Business Ed.'!$D$199,IF($E$20&lt;1000,'Lista de Precios Business Ed.'!$D$200,IF($E$20&lt;2000,'Lista de Precios Business Ed.'!$D$201,J183))))))))</f>
        <v>Error Cant.</v>
      </c>
      <c r="F183" s="19" t="str">
        <f>IF($E$21&lt;1,"Error Cant.",IF($E$21&lt;11,'Lista de Precios Business Ed.'!$D$195,IF($E$21&lt;10,'Lista de Precios Business Ed.'!$D$196,IF($E$21&lt;100,'Lista de Precios Business Ed.'!$D$197,IF($E$21&lt;250,'Lista de Precios Business Ed.'!$D$198,IF($E$21&lt;100,'Lista de Precios Business Ed.'!$D$199,IF($E$21&lt;1000,'Lista de Precios Business Ed.'!$D$200,IF($E$21&lt;2000,'Lista de Precios Business Ed.'!$D$201,K183))))))))</f>
        <v>Error Cant.</v>
      </c>
      <c r="G183" s="19" t="str">
        <f>IF($E$22&lt;1,"Error Cant.",IF($E$22&lt;11,'Lista de Precios Business Ed.'!$D$195,IF($E$22&lt;10,'Lista de Precios Business Ed.'!$D$196,IF($E$22&lt;100,'Lista de Precios Business Ed.'!$D$197,IF($E$22&lt;250,'Lista de Precios Business Ed.'!$D$198,IF($E$22&lt;100,'Lista de Precios Business Ed.'!$D$199,IF($E$22&lt;1000,'Lista de Precios Business Ed.'!$D$200,IF($E$22&lt;2000,'Lista de Precios Business Ed.'!$D$201,L183))))))))</f>
        <v>Error Cant.</v>
      </c>
      <c r="H183" s="17" t="str">
        <f>IF($E$18&lt;5000,'Lista de Precios Business Ed.'!$D$202,IF($E$18&lt;10000,'Lista de Precios Business Ed.'!$D$203,"Error Cant."))</f>
        <v>Solicitar</v>
      </c>
      <c r="I183" s="17" t="str">
        <f>IF($E$19&lt;5000,'Lista de Precios Business Ed.'!$D$202,IF($E$19&lt;10000,'Lista de Precios Business Ed.'!$D$203,"Error Cant."))</f>
        <v>Solicitar</v>
      </c>
      <c r="J183" s="17" t="str">
        <f>IF($E$20&lt;5000,'Lista de Precios Business Ed.'!$D$202,IF($E$20&lt;10000,'Lista de Precios Business Ed.'!$D$203,"Error Cant."))</f>
        <v>Solicitar</v>
      </c>
      <c r="K183" s="17" t="str">
        <f>IF($E$21&lt;5000,'Lista de Precios Business Ed.'!$D$202,IF($E$21&lt;10000,'Lista de Precios Business Ed.'!$D$203,"Error Cant."))</f>
        <v>Solicitar</v>
      </c>
      <c r="L183" s="17" t="str">
        <f>IF($E$22&lt;5000,'Lista de Precios Business Ed.'!$D$202,IF($E$22&lt;10000,'Lista de Precios Business Ed.'!$D$203,"Error Cant."))</f>
        <v>Solicitar</v>
      </c>
    </row>
    <row r="184" spans="1:12" s="18" customFormat="1" ht="15.75" hidden="1" customHeight="1" x14ac:dyDescent="0.25">
      <c r="A184" s="17" t="s">
        <v>203</v>
      </c>
      <c r="B184" s="17"/>
      <c r="C184" s="19" t="str">
        <f>IF($E$18&lt;1,"Error Cant.",IF($E$18&lt;11,'Lista de Precios Business Ed.'!$E$195,IF($E$18&lt;10,'Lista de Precios Business Ed.'!$E$196,IF($E$18&lt;100,'Lista de Precios Business Ed.'!$E$197,IF($E$18&lt;250,'Lista de Precios Business Ed.'!$E$198,IF($E$18&lt;100,'Lista de Precios Business Ed.'!$E$199,IF($E$18&lt;1000,'Lista de Precios Business Ed.'!$E$200,IF($E$18&lt;2000,'Lista de Precios Business Ed.'!$E$201,H184))))))))</f>
        <v>Error Cant.</v>
      </c>
      <c r="D184" s="19" t="str">
        <f>IF($E$19&lt;1,"Error Cant.",IF($E$19&lt;11,'Lista de Precios Business Ed.'!$E$195,IF($E$19&lt;10,'Lista de Precios Business Ed.'!$E$196,IF($E$19&lt;100,'Lista de Precios Business Ed.'!$E$197,IF($E$19&lt;250,'Lista de Precios Business Ed.'!$E$198,IF($E$19&lt;100,'Lista de Precios Business Ed.'!$E$199,IF($E$19&lt;1000,'Lista de Precios Business Ed.'!$E$200,IF($E$19&lt;2000,'Lista de Precios Business Ed.'!$E$201,I184))))))))</f>
        <v>Error Cant.</v>
      </c>
      <c r="E184" s="19" t="str">
        <f>IF($E$20&lt;1,"Error Cant.",IF($E$20&lt;11,'Lista de Precios Business Ed.'!$E$195,IF($E$20&lt;10,'Lista de Precios Business Ed.'!$E$196,IF($E$20&lt;100,'Lista de Precios Business Ed.'!$E$197,IF($E$20&lt;250,'Lista de Precios Business Ed.'!$E$198,IF($E$20&lt;100,'Lista de Precios Business Ed.'!$E$199,IF($E$20&lt;1000,'Lista de Precios Business Ed.'!$E$200,IF($E$20&lt;2000,'Lista de Precios Business Ed.'!$E$201,J184))))))))</f>
        <v>Error Cant.</v>
      </c>
      <c r="F184" s="19" t="str">
        <f>IF($E$21&lt;1,"Error Cant.",IF($E$21&lt;11,'Lista de Precios Business Ed.'!$E$195,IF($E$21&lt;10,'Lista de Precios Business Ed.'!$E$196,IF($E$21&lt;100,'Lista de Precios Business Ed.'!$E$197,IF($E$21&lt;250,'Lista de Precios Business Ed.'!$E$198,IF($E$21&lt;100,'Lista de Precios Business Ed.'!$E$199,IF($E$21&lt;1000,'Lista de Precios Business Ed.'!$E$200,IF($E$21&lt;2000,'Lista de Precios Business Ed.'!$E$201,K184))))))))</f>
        <v>Error Cant.</v>
      </c>
      <c r="G184" s="19" t="str">
        <f>IF($E$22&lt;1,"Error Cant.",IF($E$22&lt;11,'Lista de Precios Business Ed.'!$E$195,IF($E$22&lt;10,'Lista de Precios Business Ed.'!$E$196,IF($E$22&lt;100,'Lista de Precios Business Ed.'!$E$197,IF($E$22&lt;250,'Lista de Precios Business Ed.'!$E$198,IF($E$22&lt;100,'Lista de Precios Business Ed.'!$E$199,IF($E$22&lt;1000,'Lista de Precios Business Ed.'!$E$200,IF($E$22&lt;2000,'Lista de Precios Business Ed.'!$E$201,L184))))))))</f>
        <v>Error Cant.</v>
      </c>
      <c r="H184" s="17" t="str">
        <f>IF($E$18&lt;5000,'Lista de Precios Business Ed.'!$E$202,IF($E$18&lt;10000,'Lista de Precios Business Ed.'!$E$203,"Error Cant."))</f>
        <v>Solicitar</v>
      </c>
      <c r="I184" s="17" t="str">
        <f>IF($E$19&lt;5000,'Lista de Precios Business Ed.'!$E$202,IF($E$19&lt;10000,'Lista de Precios Business Ed.'!$E$203,"Error Cant."))</f>
        <v>Solicitar</v>
      </c>
      <c r="J184" s="17" t="str">
        <f>IF($E$20&lt;5000,'Lista de Precios Business Ed.'!$E$202,IF($E$20&lt;10000,'Lista de Precios Business Ed.'!$E$203,"Error Cant."))</f>
        <v>Solicitar</v>
      </c>
      <c r="K184" s="17" t="str">
        <f>IF($E$21&lt;5000,'Lista de Precios Business Ed.'!$E$202,IF($E$21&lt;10000,'Lista de Precios Business Ed.'!$E$203,"Error Cant."))</f>
        <v>Solicitar</v>
      </c>
      <c r="L184" s="17" t="str">
        <f>IF($E$22&lt;5000,'Lista de Precios Business Ed.'!$E$202,IF($E$22&lt;10000,'Lista de Precios Business Ed.'!$E$203,"Error Cant."))</f>
        <v>Solicitar</v>
      </c>
    </row>
    <row r="185" spans="1:12" s="18" customFormat="1" ht="15.75" hidden="1" customHeight="1" x14ac:dyDescent="0.25">
      <c r="A185" s="17" t="s">
        <v>204</v>
      </c>
      <c r="B185" s="17"/>
      <c r="C185" s="19" t="str">
        <f>IF($E$18&lt;1,"Error Cant.",IF($E$18&lt;11,'Lista de Precios Business Ed.'!$F$195,IF($E$18&lt;10,'Lista de Precios Business Ed.'!$F$196,IF($E$18&lt;100,'Lista de Precios Business Ed.'!$F$197,IF($E$18&lt;250,'Lista de Precios Business Ed.'!$F$198,IF($E$18&lt;100,'Lista de Precios Business Ed.'!$F$199,IF($E$18&lt;1000,'Lista de Precios Business Ed.'!$F$200,IF($E$18&lt;2000,'Lista de Precios Business Ed.'!$F$201,H185))))))))</f>
        <v>Error Cant.</v>
      </c>
      <c r="D185" s="19" t="str">
        <f>IF($E$19&lt;1,"Error Cant.",IF($E$19&lt;11,'Lista de Precios Business Ed.'!$F$195,IF($E$19&lt;10,'Lista de Precios Business Ed.'!$F$196,IF($E$19&lt;100,'Lista de Precios Business Ed.'!$F$197,IF($E$19&lt;250,'Lista de Precios Business Ed.'!$F$198,IF($E$19&lt;100,'Lista de Precios Business Ed.'!$F$199,IF($E$19&lt;1000,'Lista de Precios Business Ed.'!$F$200,IF($E$19&lt;2000,'Lista de Precios Business Ed.'!$F$201,I185))))))))</f>
        <v>Error Cant.</v>
      </c>
      <c r="E185" s="19" t="str">
        <f>IF($E$20&lt;1,"Error Cant.",IF($E$20&lt;11,'Lista de Precios Business Ed.'!$F$195,IF($E$20&lt;10,'Lista de Precios Business Ed.'!$F$196,IF($E$20&lt;100,'Lista de Precios Business Ed.'!$F$197,IF($E$20&lt;250,'Lista de Precios Business Ed.'!$F$198,IF($E$20&lt;100,'Lista de Precios Business Ed.'!$F$199,IF($E$20&lt;1000,'Lista de Precios Business Ed.'!$F$200,IF($E$20&lt;2000,'Lista de Precios Business Ed.'!$F$201,J185))))))))</f>
        <v>Error Cant.</v>
      </c>
      <c r="F185" s="19" t="str">
        <f>IF($E$21&lt;1,"Error Cant.",IF($E$21&lt;11,'Lista de Precios Business Ed.'!$F$195,IF($E$21&lt;10,'Lista de Precios Business Ed.'!$F$196,IF($E$21&lt;100,'Lista de Precios Business Ed.'!$F$197,IF($E$21&lt;250,'Lista de Precios Business Ed.'!$F$198,IF($E$21&lt;100,'Lista de Precios Business Ed.'!$F$199,IF($E$21&lt;1000,'Lista de Precios Business Ed.'!$F$200,IF($E$21&lt;2000,'Lista de Precios Business Ed.'!$F$201,K185))))))))</f>
        <v>Error Cant.</v>
      </c>
      <c r="G185" s="19" t="str">
        <f>IF($E$22&lt;1,"Error Cant.",IF($E$22&lt;11,'Lista de Precios Business Ed.'!$F$195,IF($E$22&lt;10,'Lista de Precios Business Ed.'!$F$196,IF($E$22&lt;100,'Lista de Precios Business Ed.'!$F$197,IF($E$22&lt;250,'Lista de Precios Business Ed.'!$F$198,IF($E$22&lt;100,'Lista de Precios Business Ed.'!$F$199,IF($E$22&lt;1000,'Lista de Precios Business Ed.'!$F$200,IF($E$22&lt;2000,'Lista de Precios Business Ed.'!$F$201,L185))))))))</f>
        <v>Error Cant.</v>
      </c>
      <c r="H185" s="17" t="str">
        <f>IF($E$18&lt;5000,'Lista de Precios Business Ed.'!$F$202,IF($E$18&lt;10000,'Lista de Precios Business Ed.'!$F$203,"Error Cant."))</f>
        <v>Solicitar</v>
      </c>
      <c r="I185" s="17" t="str">
        <f>IF($E$19&lt;5000,'Lista de Precios Business Ed.'!$F$202,IF($E$19&lt;10000,'Lista de Precios Business Ed.'!$F$203,"Error Cant."))</f>
        <v>Solicitar</v>
      </c>
      <c r="J185" s="17" t="str">
        <f>IF($E$20&lt;5000,'Lista de Precios Business Ed.'!$F$202,IF($E$20&lt;10000,'Lista de Precios Business Ed.'!$F$203,"Error Cant."))</f>
        <v>Solicitar</v>
      </c>
      <c r="K185" s="17" t="str">
        <f>IF($E$21&lt;5000,'Lista de Precios Business Ed.'!$F$202,IF($E$21&lt;10000,'Lista de Precios Business Ed.'!$F$203,"Error Cant."))</f>
        <v>Solicitar</v>
      </c>
      <c r="L185" s="17" t="str">
        <f>IF($E$22&lt;5000,'Lista de Precios Business Ed.'!$F$202,IF($E$22&lt;10000,'Lista de Precios Business Ed.'!$F$203,"Error Cant."))</f>
        <v>Solicitar</v>
      </c>
    </row>
    <row r="186" spans="1:12" s="18" customFormat="1" ht="15.75" hidden="1" customHeight="1" x14ac:dyDescent="0.25">
      <c r="A186" s="17" t="s">
        <v>205</v>
      </c>
      <c r="B186" s="17"/>
      <c r="C186" s="19" t="str">
        <f>IF($E$18&lt;1,"Error Cant.",IF($E$18&lt;11,'Lista de Precios Business Ed.'!$C$208,IF($E$18&lt;10,'Lista de Precios Business Ed.'!$C$209,IF($E$18&lt;100,'Lista de Precios Business Ed.'!$C$210,IF($E$18&lt;250,'Lista de Precios Business Ed.'!$C$211,IF($E$18&lt;100,'Lista de Precios Business Ed.'!$C$212,IF($E$18&lt;1000,'Lista de Precios Business Ed.'!$C$213,IF($E$18&lt;2000,'Lista de Precios Business Ed.'!$C$214,H186))))))))</f>
        <v>Error Cant.</v>
      </c>
      <c r="D186" s="19" t="str">
        <f>IF($E$19&lt;1,"Error Cant.",IF($E$19&lt;11,'Lista de Precios Business Ed.'!$C$208,IF($E$19&lt;10,'Lista de Precios Business Ed.'!$C$209,IF($E$19&lt;100,'Lista de Precios Business Ed.'!$C$210,IF($E$19&lt;250,'Lista de Precios Business Ed.'!$C$211,IF($E$19&lt;100,'Lista de Precios Business Ed.'!$C$212,IF($E$19&lt;1000,'Lista de Precios Business Ed.'!$C$213,IF($E$19&lt;2000,'Lista de Precios Business Ed.'!$C$214,I186))))))))</f>
        <v>Error Cant.</v>
      </c>
      <c r="E186" s="19" t="str">
        <f>IF($E$20&lt;1,"Error Cant.",IF($E$20&lt;11,'Lista de Precios Business Ed.'!$C$208,IF($E$20&lt;10,'Lista de Precios Business Ed.'!$C$209,IF($E$20&lt;100,'Lista de Precios Business Ed.'!$C$210,IF($E$20&lt;250,'Lista de Precios Business Ed.'!$C$211,IF($E$20&lt;100,'Lista de Precios Business Ed.'!$C$212,IF($E$20&lt;1000,'Lista de Precios Business Ed.'!$C$213,IF($E$20&lt;2000,'Lista de Precios Business Ed.'!$C$214,J186))))))))</f>
        <v>Error Cant.</v>
      </c>
      <c r="F186" s="19" t="str">
        <f>IF($E$21&lt;1,"Error Cant.",IF($E$21&lt;11,'Lista de Precios Business Ed.'!$C$208,IF($E$21&lt;10,'Lista de Precios Business Ed.'!$C$209,IF($E$21&lt;100,'Lista de Precios Business Ed.'!$C$210,IF($E$21&lt;250,'Lista de Precios Business Ed.'!$C$211,IF($E$21&lt;100,'Lista de Precios Business Ed.'!$C$212,IF($E$21&lt;1000,'Lista de Precios Business Ed.'!$C$213,IF($E$21&lt;2000,'Lista de Precios Business Ed.'!$C$214,K186))))))))</f>
        <v>Error Cant.</v>
      </c>
      <c r="G186" s="19" t="str">
        <f>IF($E$22&lt;1,"Error Cant.",IF($E$22&lt;11,'Lista de Precios Business Ed.'!$C$208,IF($E$22&lt;10,'Lista de Precios Business Ed.'!$C$209,IF($E$22&lt;100,'Lista de Precios Business Ed.'!$C$210,IF($E$22&lt;250,'Lista de Precios Business Ed.'!$C$211,IF($E$22&lt;100,'Lista de Precios Business Ed.'!$C$212,IF($E$22&lt;1000,'Lista de Precios Business Ed.'!$C$213,IF($E$22&lt;2000,'Lista de Precios Business Ed.'!$C$214,L186))))))))</f>
        <v>Error Cant.</v>
      </c>
      <c r="H186" s="17" t="str">
        <f>IF($E$18&lt;5000,'Lista de Precios Business Ed.'!$C$215,IF($E$18&lt;10000,'Lista de Precios Business Ed.'!$C$216,"Error Cant."))</f>
        <v>Solicitar</v>
      </c>
      <c r="I186" s="17" t="str">
        <f>IF($E$19&lt;5000,'Lista de Precios Business Ed.'!$C$215,IF($E$19&lt;10000,'Lista de Precios Business Ed.'!$C$216,"Error Cant."))</f>
        <v>Solicitar</v>
      </c>
      <c r="J186" s="17" t="str">
        <f>IF($E$20&lt;5000,'Lista de Precios Business Ed.'!$C$215,IF($E$20&lt;10000,'Lista de Precios Business Ed.'!$C$216,"Error Cant."))</f>
        <v>Solicitar</v>
      </c>
      <c r="K186" s="17" t="str">
        <f>IF($E$21&lt;5000,'Lista de Precios Business Ed.'!$C$215,IF($E$21&lt;10000,'Lista de Precios Business Ed.'!$C$216,"Error Cant."))</f>
        <v>Solicitar</v>
      </c>
      <c r="L186" s="17" t="str">
        <f>IF($E$22&lt;5000,'Lista de Precios Business Ed.'!$C$215,IF($E$22&lt;10000,'Lista de Precios Business Ed.'!$C$216,"Error Cant."))</f>
        <v>Solicitar</v>
      </c>
    </row>
    <row r="187" spans="1:12" s="18" customFormat="1" ht="15.75" hidden="1" customHeight="1" x14ac:dyDescent="0.25">
      <c r="A187" s="17" t="s">
        <v>206</v>
      </c>
      <c r="B187" s="17"/>
      <c r="C187" s="19" t="str">
        <f>IF($E$18&lt;1,"Error Cant.",IF($E$18&lt;11,'Lista de Precios Business Ed.'!$D$208,IF($E$18&lt;10,'Lista de Precios Business Ed.'!$D$209,IF($E$18&lt;100,'Lista de Precios Business Ed.'!$D$210,IF($E$18&lt;250,'Lista de Precios Business Ed.'!$D$211,IF($E$18&lt;100,'Lista de Precios Business Ed.'!$D$212,IF($E$18&lt;1000,'Lista de Precios Business Ed.'!$D$213,IF($E$18&lt;2000,'Lista de Precios Business Ed.'!$D$214,H187))))))))</f>
        <v>Error Cant.</v>
      </c>
      <c r="D187" s="19" t="str">
        <f>IF($E$19&lt;1,"Error Cant.",IF($E$19&lt;11,'Lista de Precios Business Ed.'!$D$208,IF($E$19&lt;10,'Lista de Precios Business Ed.'!$D$209,IF($E$19&lt;100,'Lista de Precios Business Ed.'!$D$210,IF($E$19&lt;250,'Lista de Precios Business Ed.'!$D$211,IF($E$19&lt;100,'Lista de Precios Business Ed.'!$D$212,IF($E$19&lt;1000,'Lista de Precios Business Ed.'!$D$213,IF($E$19&lt;2000,'Lista de Precios Business Ed.'!$D$214,I187))))))))</f>
        <v>Error Cant.</v>
      </c>
      <c r="E187" s="19" t="str">
        <f>IF($E$20&lt;1,"Error Cant.",IF($E$20&lt;11,'Lista de Precios Business Ed.'!$D$208,IF($E$20&lt;10,'Lista de Precios Business Ed.'!$D$209,IF($E$20&lt;100,'Lista de Precios Business Ed.'!$D$210,IF($E$20&lt;250,'Lista de Precios Business Ed.'!$D$211,IF($E$20&lt;100,'Lista de Precios Business Ed.'!$D$212,IF($E$20&lt;1000,'Lista de Precios Business Ed.'!$D$213,IF($E$20&lt;2000,'Lista de Precios Business Ed.'!$D$214,J187))))))))</f>
        <v>Error Cant.</v>
      </c>
      <c r="F187" s="19" t="str">
        <f>IF($E$21&lt;1,"Error Cant.",IF($E$21&lt;11,'Lista de Precios Business Ed.'!$D$208,IF($E$21&lt;10,'Lista de Precios Business Ed.'!$D$209,IF($E$21&lt;100,'Lista de Precios Business Ed.'!$D$210,IF($E$21&lt;250,'Lista de Precios Business Ed.'!$D$211,IF($E$21&lt;100,'Lista de Precios Business Ed.'!$D$212,IF($E$21&lt;1000,'Lista de Precios Business Ed.'!$D$213,IF($E$21&lt;2000,'Lista de Precios Business Ed.'!$D$214,K187))))))))</f>
        <v>Error Cant.</v>
      </c>
      <c r="G187" s="19" t="str">
        <f>IF($E$22&lt;1,"Error Cant.",IF($E$22&lt;11,'Lista de Precios Business Ed.'!$D$208,IF($E$22&lt;10,'Lista de Precios Business Ed.'!$D$209,IF($E$22&lt;100,'Lista de Precios Business Ed.'!$D$210,IF($E$22&lt;250,'Lista de Precios Business Ed.'!$D$211,IF($E$22&lt;100,'Lista de Precios Business Ed.'!$D$212,IF($E$22&lt;1000,'Lista de Precios Business Ed.'!$D$213,IF($E$22&lt;2000,'Lista de Precios Business Ed.'!$D$214,L187))))))))</f>
        <v>Error Cant.</v>
      </c>
      <c r="H187" s="17" t="str">
        <f>IF($E$18&lt;5000,'Lista de Precios Business Ed.'!$D$215,IF($E$18&lt;10000,'Lista de Precios Business Ed.'!$D$216,"Error Cant."))</f>
        <v>Solicitar</v>
      </c>
      <c r="I187" s="17" t="str">
        <f>IF($E$19&lt;5000,'Lista de Precios Business Ed.'!$D$215,IF($E$19&lt;10000,'Lista de Precios Business Ed.'!$D$216,"Error Cant."))</f>
        <v>Solicitar</v>
      </c>
      <c r="J187" s="17" t="str">
        <f>IF($E$20&lt;5000,'Lista de Precios Business Ed.'!$D$215,IF($E$20&lt;10000,'Lista de Precios Business Ed.'!$D$216,"Error Cant."))</f>
        <v>Solicitar</v>
      </c>
      <c r="K187" s="17" t="str">
        <f>IF($E$21&lt;5000,'Lista de Precios Business Ed.'!$D$215,IF($E$21&lt;10000,'Lista de Precios Business Ed.'!$D$216,"Error Cant."))</f>
        <v>Solicitar</v>
      </c>
      <c r="L187" s="17" t="str">
        <f>IF($E$22&lt;5000,'Lista de Precios Business Ed.'!$D$215,IF($E$22&lt;10000,'Lista de Precios Business Ed.'!$D$216,"Error Cant."))</f>
        <v>Solicitar</v>
      </c>
    </row>
    <row r="188" spans="1:12" s="18" customFormat="1" ht="15.75" hidden="1" customHeight="1" x14ac:dyDescent="0.25">
      <c r="A188" s="17" t="s">
        <v>207</v>
      </c>
      <c r="B188" s="17"/>
      <c r="C188" s="19" t="str">
        <f>IF($E$18&lt;1,"Error Cant.",IF($E$18&lt;11,'Lista de Precios Business Ed.'!$E$208,IF($E$18&lt;10,'Lista de Precios Business Ed.'!$E$209,IF($E$18&lt;100,'Lista de Precios Business Ed.'!$E$210,IF($E$18&lt;250,'Lista de Precios Business Ed.'!$E$211,IF($E$18&lt;100,'Lista de Precios Business Ed.'!$E$212,IF($E$18&lt;1000,'Lista de Precios Business Ed.'!$E$213,IF($E$18&lt;2000,'Lista de Precios Business Ed.'!$E$214,H188))))))))</f>
        <v>Error Cant.</v>
      </c>
      <c r="D188" s="19" t="str">
        <f>IF($E$19&lt;1,"Error Cant.",IF($E$19&lt;11,'Lista de Precios Business Ed.'!$E$208,IF($E$19&lt;10,'Lista de Precios Business Ed.'!$E$209,IF($E$19&lt;100,'Lista de Precios Business Ed.'!$E$210,IF($E$19&lt;250,'Lista de Precios Business Ed.'!$E$211,IF($E$19&lt;100,'Lista de Precios Business Ed.'!$E$212,IF($E$19&lt;1000,'Lista de Precios Business Ed.'!$E$213,IF($E$19&lt;2000,'Lista de Precios Business Ed.'!$E$214,I188))))))))</f>
        <v>Error Cant.</v>
      </c>
      <c r="E188" s="19" t="str">
        <f>IF($E$20&lt;1,"Error Cant.",IF($E$20&lt;11,'Lista de Precios Business Ed.'!$E$208,IF($E$20&lt;10,'Lista de Precios Business Ed.'!$E$209,IF($E$20&lt;100,'Lista de Precios Business Ed.'!$E$210,IF($E$20&lt;250,'Lista de Precios Business Ed.'!$E$211,IF($E$20&lt;100,'Lista de Precios Business Ed.'!$E$212,IF($E$20&lt;1000,'Lista de Precios Business Ed.'!$E$213,IF($E$20&lt;2000,'Lista de Precios Business Ed.'!$E$214,J188))))))))</f>
        <v>Error Cant.</v>
      </c>
      <c r="F188" s="19" t="str">
        <f>IF($E$21&lt;1,"Error Cant.",IF($E$21&lt;11,'Lista de Precios Business Ed.'!$E$208,IF($E$21&lt;10,'Lista de Precios Business Ed.'!$E$209,IF($E$21&lt;100,'Lista de Precios Business Ed.'!$E$210,IF($E$21&lt;250,'Lista de Precios Business Ed.'!$E$211,IF($E$21&lt;100,'Lista de Precios Business Ed.'!$E$212,IF($E$21&lt;1000,'Lista de Precios Business Ed.'!$E$213,IF($E$21&lt;2000,'Lista de Precios Business Ed.'!$E$214,K188))))))))</f>
        <v>Error Cant.</v>
      </c>
      <c r="G188" s="19" t="str">
        <f>IF($E$22&lt;1,"Error Cant.",IF($E$22&lt;11,'Lista de Precios Business Ed.'!$E$208,IF($E$22&lt;10,'Lista de Precios Business Ed.'!$E$209,IF($E$22&lt;100,'Lista de Precios Business Ed.'!$E$210,IF($E$22&lt;250,'Lista de Precios Business Ed.'!$E$211,IF($E$22&lt;100,'Lista de Precios Business Ed.'!$E$212,IF($E$22&lt;1000,'Lista de Precios Business Ed.'!$E$213,IF($E$22&lt;2000,'Lista de Precios Business Ed.'!$E$214,L188))))))))</f>
        <v>Error Cant.</v>
      </c>
      <c r="H188" s="17" t="str">
        <f>IF($E$18&lt;5000,'Lista de Precios Business Ed.'!$E$215,IF($E$18&lt;10000,'Lista de Precios Business Ed.'!$E$216,"Error Cant."))</f>
        <v>Solicitar</v>
      </c>
      <c r="I188" s="17" t="str">
        <f>IF($E$19&lt;5000,'Lista de Precios Business Ed.'!$E$215,IF($E$19&lt;10000,'Lista de Precios Business Ed.'!$E$216,"Error Cant."))</f>
        <v>Solicitar</v>
      </c>
      <c r="J188" s="17" t="str">
        <f>IF($E$20&lt;5000,'Lista de Precios Business Ed.'!$E$215,IF($E$20&lt;10000,'Lista de Precios Business Ed.'!$E$216,"Error Cant."))</f>
        <v>Solicitar</v>
      </c>
      <c r="K188" s="17" t="str">
        <f>IF($E$21&lt;5000,'Lista de Precios Business Ed.'!$E$215,IF($E$21&lt;10000,'Lista de Precios Business Ed.'!$E$216,"Error Cant."))</f>
        <v>Solicitar</v>
      </c>
      <c r="L188" s="17" t="str">
        <f>IF($E$22&lt;5000,'Lista de Precios Business Ed.'!$E$215,IF($E$22&lt;10000,'Lista de Precios Business Ed.'!$E$216,"Error Cant."))</f>
        <v>Solicitar</v>
      </c>
    </row>
    <row r="189" spans="1:12" s="18" customFormat="1" ht="15.75" hidden="1" customHeight="1" x14ac:dyDescent="0.25">
      <c r="A189" s="17" t="s">
        <v>208</v>
      </c>
      <c r="B189" s="17"/>
      <c r="C189" s="19" t="str">
        <f>IF($E$18&lt;1,"Error Cant.",IF($E$18&lt;11,'Lista de Precios Business Ed.'!$F$208,IF($E$18&lt;10,'Lista de Precios Business Ed.'!$F$209,IF($E$18&lt;100,'Lista de Precios Business Ed.'!$F$210,IF($E$18&lt;250,'Lista de Precios Business Ed.'!$F$211,IF($E$18&lt;100,'Lista de Precios Business Ed.'!$F$212,IF($E$18&lt;1000,'Lista de Precios Business Ed.'!$F$213,IF($E$18&lt;2000,'Lista de Precios Business Ed.'!$F$214,H189))))))))</f>
        <v>Error Cant.</v>
      </c>
      <c r="D189" s="19" t="str">
        <f>IF($E$19&lt;1,"Error Cant.",IF($E$19&lt;11,'Lista de Precios Business Ed.'!$F$208,IF($E$19&lt;10,'Lista de Precios Business Ed.'!$F$209,IF($E$19&lt;100,'Lista de Precios Business Ed.'!$F$210,IF($E$19&lt;250,'Lista de Precios Business Ed.'!$F$211,IF($E$19&lt;100,'Lista de Precios Business Ed.'!$F$212,IF($E$19&lt;1000,'Lista de Precios Business Ed.'!$F$213,IF($E$19&lt;2000,'Lista de Precios Business Ed.'!$F$214,I189))))))))</f>
        <v>Error Cant.</v>
      </c>
      <c r="E189" s="19" t="str">
        <f>IF($E$20&lt;1,"Error Cant.",IF($E$20&lt;11,'Lista de Precios Business Ed.'!$F$208,IF($E$20&lt;10,'Lista de Precios Business Ed.'!$F$209,IF($E$20&lt;100,'Lista de Precios Business Ed.'!$F$210,IF($E$20&lt;250,'Lista de Precios Business Ed.'!$F$211,IF($E$20&lt;100,'Lista de Precios Business Ed.'!$F$212,IF($E$20&lt;1000,'Lista de Precios Business Ed.'!$F$213,IF($E$20&lt;2000,'Lista de Precios Business Ed.'!$F$214,J189))))))))</f>
        <v>Error Cant.</v>
      </c>
      <c r="F189" s="19" t="str">
        <f>IF($E$21&lt;1,"Error Cant.",IF($E$21&lt;11,'Lista de Precios Business Ed.'!$F$208,IF($E$21&lt;10,'Lista de Precios Business Ed.'!$F$209,IF($E$21&lt;100,'Lista de Precios Business Ed.'!$F$210,IF($E$21&lt;250,'Lista de Precios Business Ed.'!$F$211,IF($E$21&lt;100,'Lista de Precios Business Ed.'!$F$212,IF($E$21&lt;1000,'Lista de Precios Business Ed.'!$F$213,IF($E$21&lt;2000,'Lista de Precios Business Ed.'!$F$214,K189))))))))</f>
        <v>Error Cant.</v>
      </c>
      <c r="G189" s="19" t="str">
        <f>IF($E$22&lt;1,"Error Cant.",IF($E$22&lt;11,'Lista de Precios Business Ed.'!$F$208,IF($E$22&lt;10,'Lista de Precios Business Ed.'!$F$209,IF($E$22&lt;100,'Lista de Precios Business Ed.'!$F$210,IF($E$22&lt;250,'Lista de Precios Business Ed.'!$F$211,IF($E$22&lt;100,'Lista de Precios Business Ed.'!$F$212,IF($E$22&lt;1000,'Lista de Precios Business Ed.'!$F$213,IF($E$22&lt;2000,'Lista de Precios Business Ed.'!$F$214,L189))))))))</f>
        <v>Error Cant.</v>
      </c>
      <c r="H189" s="17" t="str">
        <f>IF($E$18&lt;5000,'Lista de Precios Business Ed.'!$F$215,IF($E$18&lt;10000,'Lista de Precios Business Ed.'!$F$216,"Error Cant."))</f>
        <v>Solicitar</v>
      </c>
      <c r="I189" s="17" t="str">
        <f>IF($E$19&lt;5000,'Lista de Precios Business Ed.'!$F$215,IF($E$19&lt;10000,'Lista de Precios Business Ed.'!$F$216,"Error Cant."))</f>
        <v>Solicitar</v>
      </c>
      <c r="J189" s="17" t="str">
        <f>IF($E$20&lt;5000,'Lista de Precios Business Ed.'!$F$215,IF($E$20&lt;10000,'Lista de Precios Business Ed.'!$F$216,"Error Cant."))</f>
        <v>Solicitar</v>
      </c>
      <c r="K189" s="17" t="str">
        <f>IF($E$21&lt;5000,'Lista de Precios Business Ed.'!$F$215,IF($E$21&lt;10000,'Lista de Precios Business Ed.'!$F$216,"Error Cant."))</f>
        <v>Solicitar</v>
      </c>
      <c r="L189" s="17" t="str">
        <f>IF($E$22&lt;5000,'Lista de Precios Business Ed.'!$F$215,IF($E$22&lt;10000,'Lista de Precios Business Ed.'!$F$216,"Error Cant."))</f>
        <v>Solicitar</v>
      </c>
    </row>
    <row r="190" spans="1:12" s="18" customFormat="1" ht="15.75" hidden="1" customHeight="1" x14ac:dyDescent="0.25">
      <c r="A190" s="17" t="s">
        <v>209</v>
      </c>
      <c r="B190" s="17"/>
      <c r="C190" s="19" t="str">
        <f>IF($E$18&lt;1,"Error Cant.",IF($E$18&lt;11,'Lista de Precios Business Ed.'!$C$221,IF($E$18&lt;10,'Lista de Precios Business Ed.'!$C$222,IF($E$18&lt;100,'Lista de Precios Business Ed.'!$C$223,IF($E$18&lt;250,'Lista de Precios Business Ed.'!$C$224,IF($E$18&lt;100,'Lista de Precios Business Ed.'!$C$225,IF($E$18&lt;1000,'Lista de Precios Business Ed.'!$C$226,IF($E$18&lt;2000,'Lista de Precios Business Ed.'!$C$227,H190))))))))</f>
        <v>Error Cant.</v>
      </c>
      <c r="D190" s="19" t="str">
        <f>IF($E$19&lt;1,"Error Cant.",IF($E$19&lt;11,'Lista de Precios Business Ed.'!$C$221,IF($E$19&lt;10,'Lista de Precios Business Ed.'!$C$222,IF($E$19&lt;100,'Lista de Precios Business Ed.'!$C$223,IF($E$19&lt;250,'Lista de Precios Business Ed.'!$C$224,IF($E$19&lt;100,'Lista de Precios Business Ed.'!$C$225,IF($E$19&lt;1000,'Lista de Precios Business Ed.'!$C$226,IF($E$19&lt;2000,'Lista de Precios Business Ed.'!$C$227,I190))))))))</f>
        <v>Error Cant.</v>
      </c>
      <c r="E190" s="19" t="str">
        <f>IF($E$20&lt;1,"Error Cant.",IF($E$20&lt;11,'Lista de Precios Business Ed.'!$C$221,IF($E$20&lt;10,'Lista de Precios Business Ed.'!$C$222,IF($E$20&lt;100,'Lista de Precios Business Ed.'!$C$223,IF($E$20&lt;250,'Lista de Precios Business Ed.'!$C$224,IF($E$20&lt;100,'Lista de Precios Business Ed.'!$C$225,IF($E$20&lt;1000,'Lista de Precios Business Ed.'!$C$226,IF($E$20&lt;2000,'Lista de Precios Business Ed.'!$C$227,J190))))))))</f>
        <v>Error Cant.</v>
      </c>
      <c r="F190" s="19" t="str">
        <f>IF($E$21&lt;1,"Error Cant.",IF($E$21&lt;11,'Lista de Precios Business Ed.'!$C$221,IF($E$21&lt;10,'Lista de Precios Business Ed.'!$C$222,IF($E$21&lt;100,'Lista de Precios Business Ed.'!$C$223,IF($E$21&lt;250,'Lista de Precios Business Ed.'!$C$224,IF($E$21&lt;100,'Lista de Precios Business Ed.'!$C$225,IF($E$21&lt;1000,'Lista de Precios Business Ed.'!$C$226,IF($E$21&lt;2000,'Lista de Precios Business Ed.'!$C$227,K190))))))))</f>
        <v>Error Cant.</v>
      </c>
      <c r="G190" s="19" t="str">
        <f>IF($E$22&lt;1,"Error Cant.",IF($E$22&lt;11,'Lista de Precios Business Ed.'!$C$221,IF($E$22&lt;10,'Lista de Precios Business Ed.'!$C$222,IF($E$22&lt;100,'Lista de Precios Business Ed.'!$C$223,IF($E$22&lt;250,'Lista de Precios Business Ed.'!$C$224,IF($E$22&lt;100,'Lista de Precios Business Ed.'!$C$225,IF($E$22&lt;1000,'Lista de Precios Business Ed.'!$C$226,IF($E$22&lt;2000,'Lista de Precios Business Ed.'!$C$227,L190))))))))</f>
        <v>Error Cant.</v>
      </c>
      <c r="H190" s="17" t="str">
        <f>IF($E$18&lt;5000,'Lista de Precios Business Ed.'!$C$228,IF($E$18&lt;10000,'Lista de Precios Business Ed.'!$C$229,"Error Cant."))</f>
        <v>Solicitar</v>
      </c>
      <c r="I190" s="17" t="str">
        <f>IF($E$19&lt;5000,'Lista de Precios Business Ed.'!$C$228,IF($E$19&lt;10000,'Lista de Precios Business Ed.'!$C$229,"Error Cant."))</f>
        <v>Solicitar</v>
      </c>
      <c r="J190" s="17" t="str">
        <f>IF($E$20&lt;5000,'Lista de Precios Business Ed.'!$C$228,IF($E$20&lt;10000,'Lista de Precios Business Ed.'!$C$229,"Error Cant."))</f>
        <v>Solicitar</v>
      </c>
      <c r="K190" s="17" t="str">
        <f>IF($E$21&lt;5000,'Lista de Precios Business Ed.'!$C$228,IF($E$21&lt;10000,'Lista de Precios Business Ed.'!$C$229,"Error Cant."))</f>
        <v>Solicitar</v>
      </c>
      <c r="L190" s="17" t="str">
        <f>IF($E$22&lt;5000,'Lista de Precios Business Ed.'!$C$228,IF($E$22&lt;10000,'Lista de Precios Business Ed.'!$C$229,"Error Cant."))</f>
        <v>Solicitar</v>
      </c>
    </row>
    <row r="191" spans="1:12" s="18" customFormat="1" ht="15.75" hidden="1" customHeight="1" x14ac:dyDescent="0.25">
      <c r="A191" s="17" t="s">
        <v>210</v>
      </c>
      <c r="B191" s="17"/>
      <c r="C191" s="19" t="str">
        <f>IF($E$18&lt;1,"Error Cant.",IF($E$18&lt;11,'Lista de Precios Business Ed.'!$D$221,IF($E$18&lt;10,'Lista de Precios Business Ed.'!$D$222,IF($E$18&lt;100,'Lista de Precios Business Ed.'!$D$223,IF($E$18&lt;250,'Lista de Precios Business Ed.'!$D$224,IF($E$18&lt;100,'Lista de Precios Business Ed.'!$D$225,IF($E$18&lt;1000,'Lista de Precios Business Ed.'!$D$226,IF($E$18&lt;2000,'Lista de Precios Business Ed.'!$D$227,H191))))))))</f>
        <v>Error Cant.</v>
      </c>
      <c r="D191" s="19" t="str">
        <f>IF($E$19&lt;1,"Error Cant.",IF($E$19&lt;11,'Lista de Precios Business Ed.'!$D$221,IF($E$19&lt;10,'Lista de Precios Business Ed.'!$D$222,IF($E$19&lt;100,'Lista de Precios Business Ed.'!$D$223,IF($E$19&lt;250,'Lista de Precios Business Ed.'!$D$224,IF($E$19&lt;100,'Lista de Precios Business Ed.'!$D$225,IF($E$19&lt;1000,'Lista de Precios Business Ed.'!$D$226,IF($E$19&lt;2000,'Lista de Precios Business Ed.'!$D$227,I191))))))))</f>
        <v>Error Cant.</v>
      </c>
      <c r="E191" s="19" t="str">
        <f>IF($E$20&lt;1,"Error Cant.",IF($E$20&lt;11,'Lista de Precios Business Ed.'!$D$221,IF($E$20&lt;10,'Lista de Precios Business Ed.'!$D$222,IF($E$20&lt;100,'Lista de Precios Business Ed.'!$D$223,IF($E$20&lt;250,'Lista de Precios Business Ed.'!$D$224,IF($E$20&lt;100,'Lista de Precios Business Ed.'!$D$225,IF($E$20&lt;1000,'Lista de Precios Business Ed.'!$D$226,IF($E$20&lt;2000,'Lista de Precios Business Ed.'!$D$227,J191))))))))</f>
        <v>Error Cant.</v>
      </c>
      <c r="F191" s="19" t="str">
        <f>IF($E$21&lt;1,"Error Cant.",IF($E$21&lt;11,'Lista de Precios Business Ed.'!$D$221,IF($E$21&lt;10,'Lista de Precios Business Ed.'!$D$222,IF($E$21&lt;100,'Lista de Precios Business Ed.'!$D$223,IF($E$21&lt;250,'Lista de Precios Business Ed.'!$D$224,IF($E$21&lt;100,'Lista de Precios Business Ed.'!$D$225,IF($E$21&lt;1000,'Lista de Precios Business Ed.'!$D$226,IF($E$21&lt;2000,'Lista de Precios Business Ed.'!$D$227,K191))))))))</f>
        <v>Error Cant.</v>
      </c>
      <c r="G191" s="19" t="str">
        <f>IF($E$22&lt;1,"Error Cant.",IF($E$22&lt;11,'Lista de Precios Business Ed.'!$D$221,IF($E$22&lt;10,'Lista de Precios Business Ed.'!$D$222,IF($E$22&lt;100,'Lista de Precios Business Ed.'!$D$223,IF($E$22&lt;250,'Lista de Precios Business Ed.'!$D$224,IF($E$22&lt;100,'Lista de Precios Business Ed.'!$D$225,IF($E$22&lt;1000,'Lista de Precios Business Ed.'!$D$226,IF($E$22&lt;2000,'Lista de Precios Business Ed.'!$D$227,L191))))))))</f>
        <v>Error Cant.</v>
      </c>
      <c r="H191" s="17" t="str">
        <f>IF($E$18&lt;5000,'Lista de Precios Business Ed.'!$D$228,IF($E$18&lt;10000,'Lista de Precios Business Ed.'!$D$229,"Error Cant."))</f>
        <v>Solicitar</v>
      </c>
      <c r="I191" s="17" t="str">
        <f>IF($E$19&lt;5000,'Lista de Precios Business Ed.'!$D$228,IF($E$19&lt;10000,'Lista de Precios Business Ed.'!$D$229,"Error Cant."))</f>
        <v>Solicitar</v>
      </c>
      <c r="J191" s="17" t="str">
        <f>IF($E$20&lt;5000,'Lista de Precios Business Ed.'!$D$228,IF($E$20&lt;10000,'Lista de Precios Business Ed.'!$D$229,"Error Cant."))</f>
        <v>Solicitar</v>
      </c>
      <c r="K191" s="17" t="str">
        <f>IF($E$21&lt;5000,'Lista de Precios Business Ed.'!$D$228,IF($E$21&lt;10000,'Lista de Precios Business Ed.'!$D$229,"Error Cant."))</f>
        <v>Solicitar</v>
      </c>
      <c r="L191" s="17" t="str">
        <f>IF($E$22&lt;5000,'Lista de Precios Business Ed.'!$D$228,IF($E$22&lt;10000,'Lista de Precios Business Ed.'!$D$229,"Error Cant."))</f>
        <v>Solicitar</v>
      </c>
    </row>
    <row r="192" spans="1:12" s="18" customFormat="1" ht="15.75" hidden="1" customHeight="1" x14ac:dyDescent="0.25">
      <c r="A192" s="17" t="s">
        <v>211</v>
      </c>
      <c r="B192" s="17"/>
      <c r="C192" s="19" t="str">
        <f>IF($E$18&lt;1,"Error Cant.",IF($E$18&lt;11,'Lista de Precios Business Ed.'!$E$221,IF($E$18&lt;10,'Lista de Precios Business Ed.'!$E$222,IF($E$18&lt;100,'Lista de Precios Business Ed.'!$E$223,IF($E$18&lt;250,'Lista de Precios Business Ed.'!$E$224,IF($E$18&lt;100,'Lista de Precios Business Ed.'!$E$225,IF($E$18&lt;1000,'Lista de Precios Business Ed.'!$E$226,IF($E$18&lt;2000,'Lista de Precios Business Ed.'!$E$227,H192))))))))</f>
        <v>Error Cant.</v>
      </c>
      <c r="D192" s="19" t="str">
        <f>IF($E$19&lt;1,"Error Cant.",IF($E$19&lt;11,'Lista de Precios Business Ed.'!$E$221,IF($E$19&lt;10,'Lista de Precios Business Ed.'!$E$222,IF($E$19&lt;100,'Lista de Precios Business Ed.'!$E$223,IF($E$19&lt;250,'Lista de Precios Business Ed.'!$E$224,IF($E$19&lt;100,'Lista de Precios Business Ed.'!$E$225,IF($E$19&lt;1000,'Lista de Precios Business Ed.'!$E$226,IF($E$19&lt;2000,'Lista de Precios Business Ed.'!$E$227,I192))))))))</f>
        <v>Error Cant.</v>
      </c>
      <c r="E192" s="19" t="str">
        <f>IF($E$20&lt;1,"Error Cant.",IF($E$20&lt;11,'Lista de Precios Business Ed.'!$E$221,IF($E$20&lt;10,'Lista de Precios Business Ed.'!$E$222,IF($E$20&lt;100,'Lista de Precios Business Ed.'!$E$223,IF($E$20&lt;250,'Lista de Precios Business Ed.'!$E$224,IF($E$20&lt;100,'Lista de Precios Business Ed.'!$E$225,IF($E$20&lt;1000,'Lista de Precios Business Ed.'!$E$226,IF($E$20&lt;2000,'Lista de Precios Business Ed.'!$E$227,J192))))))))</f>
        <v>Error Cant.</v>
      </c>
      <c r="F192" s="19" t="str">
        <f>IF($E$21&lt;1,"Error Cant.",IF($E$21&lt;11,'Lista de Precios Business Ed.'!$E$221,IF($E$21&lt;10,'Lista de Precios Business Ed.'!$E$222,IF($E$21&lt;100,'Lista de Precios Business Ed.'!$E$223,IF($E$21&lt;250,'Lista de Precios Business Ed.'!$E$224,IF($E$21&lt;100,'Lista de Precios Business Ed.'!$E$225,IF($E$21&lt;1000,'Lista de Precios Business Ed.'!$E$226,IF($E$21&lt;2000,'Lista de Precios Business Ed.'!$E$227,K192))))))))</f>
        <v>Error Cant.</v>
      </c>
      <c r="G192" s="19" t="str">
        <f>IF($E$22&lt;1,"Error Cant.",IF($E$22&lt;11,'Lista de Precios Business Ed.'!$E$221,IF($E$22&lt;10,'Lista de Precios Business Ed.'!$E$222,IF($E$22&lt;100,'Lista de Precios Business Ed.'!$E$223,IF($E$22&lt;250,'Lista de Precios Business Ed.'!$E$224,IF($E$22&lt;100,'Lista de Precios Business Ed.'!$E$225,IF($E$22&lt;1000,'Lista de Precios Business Ed.'!$E$226,IF($E$22&lt;2000,'Lista de Precios Business Ed.'!$E$227,L192))))))))</f>
        <v>Error Cant.</v>
      </c>
      <c r="H192" s="17" t="str">
        <f>IF($E$18&lt;5000,'Lista de Precios Business Ed.'!$E$228,IF($E$18&lt;10000,'Lista de Precios Business Ed.'!$E$229,"Error Cant."))</f>
        <v>Solicitar</v>
      </c>
      <c r="I192" s="17" t="str">
        <f>IF($E$19&lt;5000,'Lista de Precios Business Ed.'!$E$228,IF($E$19&lt;10000,'Lista de Precios Business Ed.'!$E$229,"Error Cant."))</f>
        <v>Solicitar</v>
      </c>
      <c r="J192" s="17" t="str">
        <f>IF($E$20&lt;5000,'Lista de Precios Business Ed.'!$E$228,IF($E$20&lt;10000,'Lista de Precios Business Ed.'!$E$229,"Error Cant."))</f>
        <v>Solicitar</v>
      </c>
      <c r="K192" s="17" t="str">
        <f>IF($E$21&lt;5000,'Lista de Precios Business Ed.'!$E$228,IF($E$21&lt;10000,'Lista de Precios Business Ed.'!$E$229,"Error Cant."))</f>
        <v>Solicitar</v>
      </c>
      <c r="L192" s="17" t="str">
        <f>IF($E$22&lt;5000,'Lista de Precios Business Ed.'!$E$228,IF($E$22&lt;10000,'Lista de Precios Business Ed.'!$E$229,"Error Cant."))</f>
        <v>Solicitar</v>
      </c>
    </row>
    <row r="193" spans="1:12" s="18" customFormat="1" ht="15.75" hidden="1" customHeight="1" x14ac:dyDescent="0.25">
      <c r="A193" s="17" t="s">
        <v>212</v>
      </c>
      <c r="B193" s="17"/>
      <c r="C193" s="19" t="str">
        <f>IF($E$18&lt;1,"Error Cant.",IF($E$18&lt;11,'Lista de Precios Business Ed.'!$F$221,IF($E$18&lt;10,'Lista de Precios Business Ed.'!$F$222,IF($E$18&lt;100,'Lista de Precios Business Ed.'!$F$223,IF($E$18&lt;250,'Lista de Precios Business Ed.'!$F$224,IF($E$18&lt;100,'Lista de Precios Business Ed.'!$F$225,IF($E$18&lt;1000,'Lista de Precios Business Ed.'!$F$226,IF($E$18&lt;2000,'Lista de Precios Business Ed.'!$F$227,H193))))))))</f>
        <v>Error Cant.</v>
      </c>
      <c r="D193" s="19" t="str">
        <f>IF($E$19&lt;1,"Error Cant.",IF($E$19&lt;11,'Lista de Precios Business Ed.'!$F$221,IF($E$19&lt;10,'Lista de Precios Business Ed.'!$F$222,IF($E$19&lt;100,'Lista de Precios Business Ed.'!$F$223,IF($E$19&lt;250,'Lista de Precios Business Ed.'!$F$224,IF($E$19&lt;100,'Lista de Precios Business Ed.'!$F$225,IF($E$19&lt;1000,'Lista de Precios Business Ed.'!$F$226,IF($E$19&lt;2000,'Lista de Precios Business Ed.'!$F$227,I193))))))))</f>
        <v>Error Cant.</v>
      </c>
      <c r="E193" s="19" t="str">
        <f>IF($E$20&lt;1,"Error Cant.",IF($E$20&lt;11,'Lista de Precios Business Ed.'!$F$221,IF($E$20&lt;10,'Lista de Precios Business Ed.'!$F$222,IF($E$20&lt;100,'Lista de Precios Business Ed.'!$F$223,IF($E$20&lt;250,'Lista de Precios Business Ed.'!$F$224,IF($E$20&lt;100,'Lista de Precios Business Ed.'!$F$225,IF($E$20&lt;1000,'Lista de Precios Business Ed.'!$F$226,IF($E$20&lt;2000,'Lista de Precios Business Ed.'!$F$227,J193))))))))</f>
        <v>Error Cant.</v>
      </c>
      <c r="F193" s="19" t="str">
        <f>IF($E$21&lt;1,"Error Cant.",IF($E$21&lt;11,'Lista de Precios Business Ed.'!$F$221,IF($E$21&lt;10,'Lista de Precios Business Ed.'!$F$222,IF($E$21&lt;100,'Lista de Precios Business Ed.'!$F$223,IF($E$21&lt;250,'Lista de Precios Business Ed.'!$F$224,IF($E$21&lt;100,'Lista de Precios Business Ed.'!$F$225,IF($E$21&lt;1000,'Lista de Precios Business Ed.'!$F$226,IF($E$21&lt;2000,'Lista de Precios Business Ed.'!$F$227,K193))))))))</f>
        <v>Error Cant.</v>
      </c>
      <c r="G193" s="19" t="str">
        <f>IF($E$22&lt;1,"Error Cant.",IF($E$22&lt;11,'Lista de Precios Business Ed.'!$F$221,IF($E$22&lt;10,'Lista de Precios Business Ed.'!$F$222,IF($E$22&lt;100,'Lista de Precios Business Ed.'!$F$223,IF($E$22&lt;250,'Lista de Precios Business Ed.'!$F$224,IF($E$22&lt;100,'Lista de Precios Business Ed.'!$F$225,IF($E$22&lt;1000,'Lista de Precios Business Ed.'!$F$226,IF($E$22&lt;2000,'Lista de Precios Business Ed.'!$F$227,L193))))))))</f>
        <v>Error Cant.</v>
      </c>
      <c r="H193" s="17" t="str">
        <f>IF($E$18&lt;5000,'Lista de Precios Business Ed.'!$F$228,IF($E$18&lt;10000,'Lista de Precios Business Ed.'!$F$229,"Error Cant."))</f>
        <v>Solicitar</v>
      </c>
      <c r="I193" s="17" t="str">
        <f>IF($E$19&lt;5000,'Lista de Precios Business Ed.'!$F$228,IF($E$19&lt;10000,'Lista de Precios Business Ed.'!$F$229,"Error Cant."))</f>
        <v>Solicitar</v>
      </c>
      <c r="J193" s="17" t="str">
        <f>IF($E$20&lt;5000,'Lista de Precios Business Ed.'!$F$228,IF($E$20&lt;10000,'Lista de Precios Business Ed.'!$F$229,"Error Cant."))</f>
        <v>Solicitar</v>
      </c>
      <c r="K193" s="17" t="str">
        <f>IF($E$21&lt;5000,'Lista de Precios Business Ed.'!$F$228,IF($E$21&lt;10000,'Lista de Precios Business Ed.'!$F$229,"Error Cant."))</f>
        <v>Solicitar</v>
      </c>
      <c r="L193" s="17" t="str">
        <f>IF($E$22&lt;5000,'Lista de Precios Business Ed.'!$F$228,IF($E$22&lt;10000,'Lista de Precios Business Ed.'!$F$229,"Error Cant."))</f>
        <v>Solicitar</v>
      </c>
    </row>
    <row r="194" spans="1:12" s="18" customFormat="1" ht="15.75" hidden="1" customHeight="1" x14ac:dyDescent="0.25">
      <c r="A194" s="17" t="s">
        <v>45</v>
      </c>
      <c r="B194" s="66"/>
      <c r="C194" s="19">
        <f>IF($E$18&lt;2,'Lista de Precios Home Ed.'!$C$11,IF($E$18&lt;3,'Lista de Precios Home Ed.'!$C$12,IF($E$18&lt;4,'Lista de Precios Home Ed.'!$C$13,IF($E$18&lt;5,'Lista de Precios Home Ed.'!$C$14,"Error Cant."))))</f>
        <v>4773.49</v>
      </c>
      <c r="D194" s="19">
        <f>IF($E$19&lt;2,'Lista de Precios Home Ed.'!$C$11,IF($E$19&lt;3,'Lista de Precios Home Ed.'!$C$12,IF($E$19&lt;4,'Lista de Precios Home Ed.'!$C$13,IF($E$19&lt;5,'Lista de Precios Home Ed.'!$C$14,"Error Cant."))))</f>
        <v>4773.49</v>
      </c>
      <c r="E194" s="19">
        <f>IF($E$20&lt;2,'Lista de Precios Home Ed.'!$C$11,IF($E$20&lt;3,'Lista de Precios Home Ed.'!$C$12,IF($E$20&lt;4,'Lista de Precios Home Ed.'!$C$13,IF($E$20&lt;5,'Lista de Precios Home Ed.'!$C$14,"Error Cant."))))</f>
        <v>4773.49</v>
      </c>
      <c r="F194" s="19">
        <f>IF($E$21&lt;2,'Lista de Precios Home Ed.'!$C$11,IF($E$21&lt;3,'Lista de Precios Home Ed.'!$C$12,IF($E$21&lt;4,'Lista de Precios Home Ed.'!$C$13,IF($E$21&lt;5,'Lista de Precios Home Ed.'!$C$14,"Error Cant."))))</f>
        <v>4773.49</v>
      </c>
      <c r="G194" s="19">
        <f>IF($E$22&lt;2,'Lista de Precios Home Ed.'!$C$11,IF($E$22&lt;3,'Lista de Precios Home Ed.'!$C$12,IF($E$22&lt;4,'Lista de Precios Home Ed.'!$C$13,IF($E$22&lt;5,'Lista de Precios Home Ed.'!$C$14,"Error Cant."))))</f>
        <v>4773.49</v>
      </c>
      <c r="H194" s="17"/>
      <c r="I194" s="17"/>
      <c r="J194" s="17"/>
      <c r="K194" s="17"/>
      <c r="L194" s="65"/>
    </row>
    <row r="195" spans="1:12" s="18" customFormat="1" ht="15.75" hidden="1" customHeight="1" x14ac:dyDescent="0.25">
      <c r="A195" s="17" t="s">
        <v>46</v>
      </c>
      <c r="B195" s="66"/>
      <c r="C195" s="19">
        <f>IF($E$18&lt;2,'Lista de Precios Home Ed.'!$E$11,IF($E$18&lt;3,'Lista de Precios Home Ed.'!$E$12,IF($E$18&lt;4,'Lista de Precios Home Ed.'!$E$13,IF($E$18&lt;5,'Lista de Precios Home Ed.'!$E$14,"Error Cant."))))</f>
        <v>7160.2349999999997</v>
      </c>
      <c r="D195" s="19">
        <f>IF($E$19&lt;2,'Lista de Precios Home Ed.'!$E$11,IF($E$19&lt;3,'Lista de Precios Home Ed.'!$E$12,IF($E$19&lt;4,'Lista de Precios Home Ed.'!$E$13,IF($E$19&lt;5,'Lista de Precios Home Ed.'!$E$14,"Error Cant."))))</f>
        <v>7160.2349999999997</v>
      </c>
      <c r="E195" s="19">
        <f>IF($E$20&lt;2,'Lista de Precios Home Ed.'!$E$11,IF($E$20&lt;3,'Lista de Precios Home Ed.'!$E$12,IF($E$20&lt;4,'Lista de Precios Home Ed.'!$E$13,IF($E$20&lt;5,'Lista de Precios Home Ed.'!$E$14,"Error Cant."))))</f>
        <v>7160.2349999999997</v>
      </c>
      <c r="F195" s="19">
        <f>IF($E$21&lt;2,'Lista de Precios Home Ed.'!$E$11,IF($E$21&lt;3,'Lista de Precios Home Ed.'!$E$12,IF($E$21&lt;4,'Lista de Precios Home Ed.'!$E$13,IF($E$21&lt;5,'Lista de Precios Home Ed.'!$E$14,"Error Cant."))))</f>
        <v>7160.2349999999997</v>
      </c>
      <c r="G195" s="19">
        <f>IF($E$22&lt;2,'Lista de Precios Home Ed.'!$E$11,IF($E$22&lt;3,'Lista de Precios Home Ed.'!$E$12,IF($E$22&lt;4,'Lista de Precios Home Ed.'!$E$13,IF($E$22&lt;5,'Lista de Precios Home Ed.'!$E$14,"Error Cant."))))</f>
        <v>7160.2349999999997</v>
      </c>
      <c r="H195" s="17"/>
      <c r="I195" s="17"/>
      <c r="J195" s="17"/>
      <c r="K195" s="17"/>
      <c r="L195" s="65"/>
    </row>
    <row r="196" spans="1:12" s="18" customFormat="1" ht="15.75" hidden="1" customHeight="1" x14ac:dyDescent="0.25">
      <c r="A196" s="17" t="s">
        <v>47</v>
      </c>
      <c r="B196" s="66"/>
      <c r="C196" s="19">
        <f>IF($E$18&lt;2,'Lista de Precios Home Ed.'!$D$11,IF($E$18&lt;3,'Lista de Precios Home Ed.'!$D$12,IF($E$18&lt;4,'Lista de Precios Home Ed.'!$D$13,IF($E$18&lt;5,'Lista de Precios Home Ed.'!$D$14,"Error Cant."))))</f>
        <v>2864.0939999999996</v>
      </c>
      <c r="D196" s="19">
        <f>IF($E$19&lt;2,'Lista de Precios Home Ed.'!$D$11,IF($E$19&lt;3,'Lista de Precios Home Ed.'!$D$12,IF($E$19&lt;4,'Lista de Precios Home Ed.'!$D$13,IF($E$19&lt;5,'Lista de Precios Home Ed.'!$D$14,"Error Cant."))))</f>
        <v>2864.0939999999996</v>
      </c>
      <c r="E196" s="19">
        <f>IF($E$20&lt;2,'Lista de Precios Home Ed.'!$D$11,IF($E$20&lt;3,'Lista de Precios Home Ed.'!$D$12,IF($E$20&lt;4,'Lista de Precios Home Ed.'!$D$13,IF($E$20&lt;5,'Lista de Precios Home Ed.'!$D$14,"Error Cant."))))</f>
        <v>2864.0939999999996</v>
      </c>
      <c r="F196" s="19">
        <f>IF($E$21&lt;2,'Lista de Precios Home Ed.'!$D$11,IF($E$21&lt;3,'Lista de Precios Home Ed.'!$D$12,IF($E$21&lt;4,'Lista de Precios Home Ed.'!$D$13,IF($E$21&lt;5,'Lista de Precios Home Ed.'!$D$14,"Error Cant."))))</f>
        <v>2864.0939999999996</v>
      </c>
      <c r="G196" s="19">
        <f>IF($E$22&lt;2,'Lista de Precios Home Ed.'!$D$11,IF($E$22&lt;3,'Lista de Precios Home Ed.'!$D$12,IF($E$22&lt;4,'Lista de Precios Home Ed.'!$D$13,IF($E$22&lt;5,'Lista de Precios Home Ed.'!$D$14,"Error Cant."))))</f>
        <v>2864.0939999999996</v>
      </c>
      <c r="H196" s="17"/>
      <c r="I196" s="17"/>
      <c r="J196" s="17"/>
      <c r="K196" s="17"/>
      <c r="L196" s="65"/>
    </row>
    <row r="197" spans="1:12" s="18" customFormat="1" ht="15.75" hidden="1" customHeight="1" x14ac:dyDescent="0.25">
      <c r="A197" s="17" t="s">
        <v>48</v>
      </c>
      <c r="B197" s="66"/>
      <c r="C197" s="19">
        <f>IF($E$18&lt;2,'Lista de Precios Home Ed.'!$F$11,IF($E$18&lt;3,'Lista de Precios Home Ed.'!$F$12,IF($E$18&lt;4,'Lista de Precios Home Ed.'!$F$13,IF($E$18&lt;5,'Lista de Precios Home Ed.'!$F$14,"Error Cant."))))</f>
        <v>4296.1409999999996</v>
      </c>
      <c r="D197" s="19">
        <f>IF($E$19&lt;2,'Lista de Precios Home Ed.'!$F$11,IF($E$19&lt;3,'Lista de Precios Home Ed.'!$F$12,IF($E$19&lt;4,'Lista de Precios Home Ed.'!$F$13,IF($E$19&lt;5,'Lista de Precios Home Ed.'!$F$14,"Error Cant."))))</f>
        <v>4296.1409999999996</v>
      </c>
      <c r="E197" s="19">
        <f>IF($E$20&lt;2,'Lista de Precios Home Ed.'!$F$11,IF($E$20&lt;3,'Lista de Precios Home Ed.'!$F$12,IF($E$20&lt;4,'Lista de Precios Home Ed.'!$F$13,IF($E$20&lt;5,'Lista de Precios Home Ed.'!$F$14,"Error Cant."))))</f>
        <v>4296.1409999999996</v>
      </c>
      <c r="F197" s="19">
        <f>IF($E$21&lt;2,'Lista de Precios Home Ed.'!$F$11,IF($E$21&lt;3,'Lista de Precios Home Ed.'!$F$12,IF($E$21&lt;4,'Lista de Precios Home Ed.'!$F$13,IF($E$21&lt;5,'Lista de Precios Home Ed.'!$F$14,"Error Cant."))))</f>
        <v>4296.1409999999996</v>
      </c>
      <c r="G197" s="19">
        <f>IF($E$22&lt;2,'Lista de Precios Home Ed.'!$F$11,IF($E$22&lt;3,'Lista de Precios Home Ed.'!$F$12,IF($E$22&lt;4,'Lista de Precios Home Ed.'!$F$13,IF($E$22&lt;5,'Lista de Precios Home Ed.'!$F$14,"Error Cant."))))</f>
        <v>4296.1409999999996</v>
      </c>
      <c r="H197" s="17"/>
      <c r="I197" s="17"/>
      <c r="J197" s="17"/>
      <c r="K197" s="17"/>
      <c r="L197" s="65"/>
    </row>
    <row r="198" spans="1:12" s="18" customFormat="1" ht="15.75" hidden="1" customHeight="1" x14ac:dyDescent="0.25">
      <c r="A198" s="17" t="s">
        <v>132</v>
      </c>
      <c r="B198" s="66"/>
      <c r="C198" s="19">
        <f>IF($E$18&lt;2,'Lista de Precios Home Ed.'!$C$20,IF($E$18&lt;3,'Lista de Precios Home Ed.'!$C$21,IF($E$18&lt;4,'Lista de Precios Home Ed.'!$C$22,IF($E$18&lt;5,'Lista de Precios Home Ed.'!$C$23,"Error Cant."))))</f>
        <v>7160.84</v>
      </c>
      <c r="D198" s="19">
        <f>IF($E$19&lt;2,'Lista de Precios Home Ed.'!$C$20,IF($E$19&lt;3,'Lista de Precios Home Ed.'!$C$21,IF($E$19&lt;4,'Lista de Precios Home Ed.'!$C$22,IF($E$19&lt;5,'Lista de Precios Home Ed.'!$C$23,"Error Cant."))))</f>
        <v>7160.84</v>
      </c>
      <c r="E198" s="19">
        <f>IF($E$20&lt;2,'Lista de Precios Home Ed.'!$C$20,IF($E$20&lt;3,'Lista de Precios Home Ed.'!$C$21,IF($E$20&lt;4,'Lista de Precios Home Ed.'!$C$22,IF($E$20&lt;5,'Lista de Precios Home Ed.'!$C$23,"Error Cant."))))</f>
        <v>7160.84</v>
      </c>
      <c r="F198" s="19">
        <f>IF($E$21&lt;2,'Lista de Precios Home Ed.'!$C$20,IF($E$21&lt;3,'Lista de Precios Home Ed.'!$C$21,IF($E$21&lt;4,'Lista de Precios Home Ed.'!$C$22,IF($E$21&lt;5,'Lista de Precios Home Ed.'!$C$23,"Error Cant."))))</f>
        <v>7160.84</v>
      </c>
      <c r="G198" s="19">
        <f>IF($E$22&lt;2,'Lista de Precios Home Ed.'!$C$20,IF($E$22&lt;3,'Lista de Precios Home Ed.'!$C$21,IF($E$22&lt;4,'Lista de Precios Home Ed.'!$C$22,IF($E$22&lt;5,'Lista de Precios Home Ed.'!$C$23,"Error Cant."))))</f>
        <v>7160.84</v>
      </c>
      <c r="H198" s="17"/>
      <c r="I198" s="17"/>
      <c r="J198" s="17"/>
      <c r="K198" s="17"/>
      <c r="L198" s="65"/>
    </row>
    <row r="199" spans="1:12" s="18" customFormat="1" ht="15.75" hidden="1" customHeight="1" x14ac:dyDescent="0.25">
      <c r="A199" s="17" t="s">
        <v>133</v>
      </c>
      <c r="B199" s="17"/>
      <c r="C199" s="19">
        <f>IF($E$18&lt;2,'Lista de Precios Home Ed.'!$E$20,IF($E$18&lt;3,'Lista de Precios Home Ed.'!$E$21,IF($E$18&lt;4,'Lista de Precios Home Ed.'!$E$22,IF($E$18&lt;5,'Lista de Precios Home Ed.'!$E$23,"Error Cant."))))</f>
        <v>10741.26</v>
      </c>
      <c r="D199" s="19">
        <f>IF($E$19&lt;2,'Lista de Precios Home Ed.'!$E$20,IF($E$19&lt;3,'Lista de Precios Home Ed.'!$E$21,IF($E$19&lt;4,'Lista de Precios Home Ed.'!$E$22,IF($E$19&lt;5,'Lista de Precios Home Ed.'!$E$23,"Error Cant."))))</f>
        <v>10741.26</v>
      </c>
      <c r="E199" s="19">
        <f>IF($E$20&lt;2,'Lista de Precios Home Ed.'!$E$20,IF($E$20&lt;3,'Lista de Precios Home Ed.'!$E$21,IF($E$20&lt;4,'Lista de Precios Home Ed.'!$E$22,IF($E$20&lt;5,'Lista de Precios Home Ed.'!$E$23,"Error Cant."))))</f>
        <v>10741.26</v>
      </c>
      <c r="F199" s="19">
        <f>IF($E$21&lt;2,'Lista de Precios Home Ed.'!$E$20,IF($E$21&lt;3,'Lista de Precios Home Ed.'!$E$21,IF($E$21&lt;4,'Lista de Precios Home Ed.'!$E$22,IF($E$21&lt;5,'Lista de Precios Home Ed.'!$E$23,"Error Cant."))))</f>
        <v>10741.26</v>
      </c>
      <c r="G199" s="19">
        <f>IF($E$22&lt;2,'Lista de Precios Home Ed.'!$E$20,IF($E$22&lt;3,'Lista de Precios Home Ed.'!$E$21,IF($E$22&lt;4,'Lista de Precios Home Ed.'!$E$22,IF($E$22&lt;5,'Lista de Precios Home Ed.'!$E$23,"Error Cant."))))</f>
        <v>10741.26</v>
      </c>
      <c r="H199" s="17"/>
      <c r="I199" s="17"/>
      <c r="J199" s="17"/>
      <c r="K199" s="17"/>
      <c r="L199" s="65"/>
    </row>
    <row r="200" spans="1:12" s="18" customFormat="1" ht="15.75" hidden="1" customHeight="1" x14ac:dyDescent="0.25">
      <c r="A200" s="17" t="s">
        <v>134</v>
      </c>
      <c r="B200" s="17"/>
      <c r="C200" s="19">
        <f>IF($E$18&lt;2,'Lista de Precios Home Ed.'!$D$20,IF($E$18&lt;3,'Lista de Precios Home Ed.'!$D$21,IF($E$18&lt;4,'Lista de Precios Home Ed.'!$D$22,IF($E$18&lt;5,'Lista de Precios Home Ed.'!$D$23,"Error Cant."))))</f>
        <v>4296.5039999999999</v>
      </c>
      <c r="D200" s="19">
        <f>IF($E$19&lt;2,'Lista de Precios Home Ed.'!$D$20,IF($E$19&lt;3,'Lista de Precios Home Ed.'!$D$21,IF($E$19&lt;4,'Lista de Precios Home Ed.'!$D$22,IF($E$19&lt;5,'Lista de Precios Home Ed.'!$D$23,"Error Cant."))))</f>
        <v>4296.5039999999999</v>
      </c>
      <c r="E200" s="19">
        <f>IF($E$20&lt;2,'Lista de Precios Home Ed.'!$D$20,IF($E$20&lt;3,'Lista de Precios Home Ed.'!$D$21,IF($E$20&lt;4,'Lista de Precios Home Ed.'!$D$22,IF($E$20&lt;5,'Lista de Precios Home Ed.'!$D$23,"Error Cant."))))</f>
        <v>4296.5039999999999</v>
      </c>
      <c r="F200" s="19">
        <f>IF($E$21&lt;2,'Lista de Precios Home Ed.'!$D$20,IF($E$21&lt;3,'Lista de Precios Home Ed.'!$D$21,IF($E$21&lt;4,'Lista de Precios Home Ed.'!$D$22,IF($E$21&lt;5,'Lista de Precios Home Ed.'!$D$23,"Error Cant."))))</f>
        <v>4296.5039999999999</v>
      </c>
      <c r="G200" s="19">
        <f>IF($E$22&lt;2,'Lista de Precios Home Ed.'!$D$20,IF($E$22&lt;3,'Lista de Precios Home Ed.'!$D$21,IF($E$22&lt;4,'Lista de Precios Home Ed.'!$D$22,IF($E$22&lt;5,'Lista de Precios Home Ed.'!$D$23,"Error Cant."))))</f>
        <v>4296.5039999999999</v>
      </c>
      <c r="H200" s="17"/>
      <c r="I200" s="17"/>
      <c r="J200" s="17"/>
      <c r="K200" s="17"/>
      <c r="L200" s="65"/>
    </row>
    <row r="201" spans="1:12" s="18" customFormat="1" ht="15.75" hidden="1" customHeight="1" x14ac:dyDescent="0.25">
      <c r="A201" s="17" t="s">
        <v>135</v>
      </c>
      <c r="B201" s="17"/>
      <c r="C201" s="19">
        <f>IF($E$18&lt;2,'Lista de Precios Home Ed.'!$F$20,IF($E$18&lt;3,'Lista de Precios Home Ed.'!$F$21,IF($E$18&lt;4,'Lista de Precios Home Ed.'!$F$22,IF($E$18&lt;5,'Lista de Precios Home Ed.'!$F$23,"Error Cant."))))</f>
        <v>6444.7560000000003</v>
      </c>
      <c r="D201" s="19">
        <f>IF($E$19&lt;2,'Lista de Precios Home Ed.'!$F$20,IF($E$19&lt;3,'Lista de Precios Home Ed.'!$F$21,IF($E$19&lt;4,'Lista de Precios Home Ed.'!$F$22,IF($E$19&lt;5,'Lista de Precios Home Ed.'!$F$23,"Error Cant."))))</f>
        <v>6444.7560000000003</v>
      </c>
      <c r="E201" s="19">
        <f>IF($E$20&lt;2,'Lista de Precios Home Ed.'!$F$20,IF($E$20&lt;3,'Lista de Precios Home Ed.'!$F$21,IF($E$20&lt;4,'Lista de Precios Home Ed.'!$F$22,IF($E$20&lt;5,'Lista de Precios Home Ed.'!$F$23,"Error Cant."))))</f>
        <v>6444.7560000000003</v>
      </c>
      <c r="F201" s="19">
        <f>IF($E$21&lt;2,'Lista de Precios Home Ed.'!$F$20,IF($E$21&lt;3,'Lista de Precios Home Ed.'!$F$21,IF($E$21&lt;4,'Lista de Precios Home Ed.'!$F$22,IF($E$21&lt;5,'Lista de Precios Home Ed.'!$F$23,"Error Cant."))))</f>
        <v>6444.7560000000003</v>
      </c>
      <c r="G201" s="19">
        <f>IF($E$22&lt;2,'Lista de Precios Home Ed.'!$F$20,IF($E$22&lt;3,'Lista de Precios Home Ed.'!$F$21,IF($E$22&lt;4,'Lista de Precios Home Ed.'!$F$22,IF($E$22&lt;5,'Lista de Precios Home Ed.'!$F$23,"Error Cant."))))</f>
        <v>6444.7560000000003</v>
      </c>
      <c r="H201" s="17"/>
      <c r="I201" s="17"/>
      <c r="J201" s="17"/>
      <c r="K201" s="17"/>
      <c r="L201" s="65"/>
    </row>
    <row r="202" spans="1:12" s="18" customFormat="1" ht="15.75" hidden="1" customHeight="1" x14ac:dyDescent="0.25">
      <c r="A202" s="17" t="s">
        <v>220</v>
      </c>
      <c r="B202" s="17"/>
      <c r="C202" s="19">
        <f>IF($E$18&lt;2,'Lista de Precios Home Ed.'!$C$11,IF($E$18&lt;3,'Lista de Precios Home Ed.'!$C$12,IF($E$18&lt;4,'Lista de Precios Home Ed.'!$C$13,IF($E$18&lt;5,'Lista de Precios Home Ed.'!$C$14,"Error Cant."))))</f>
        <v>4773.49</v>
      </c>
      <c r="D202" s="19">
        <f>IF($E$19&lt;2,'Lista de Precios Home Ed.'!$C$11,IF($E$19&lt;3,'Lista de Precios Home Ed.'!$C$12,IF($E$19&lt;4,'Lista de Precios Home Ed.'!$C$13,IF($E$19&lt;5,'Lista de Precios Home Ed.'!$C$14,"Error Cant."))))</f>
        <v>4773.49</v>
      </c>
      <c r="E202" s="19">
        <f>IF($E$20&lt;2,'Lista de Precios Home Ed.'!$C$11,IF($E$20&lt;3,'Lista de Precios Home Ed.'!$C$12,IF($E$20&lt;4,'Lista de Precios Home Ed.'!$C$13,IF($E$20&lt;5,'Lista de Precios Home Ed.'!$C$14,"Error Cant."))))</f>
        <v>4773.49</v>
      </c>
      <c r="F202" s="19">
        <f>IF($E$21&lt;2,'Lista de Precios Home Ed.'!$C$11,IF($E$21&lt;3,'Lista de Precios Home Ed.'!$C$12,IF($E$21&lt;4,'Lista de Precios Home Ed.'!$C$13,IF($E$21&lt;5,'Lista de Precios Home Ed.'!$C$14,"Error Cant."))))</f>
        <v>4773.49</v>
      </c>
      <c r="G202" s="19">
        <f>IF($E$22&lt;2,'Lista de Precios Home Ed.'!$C$11,IF($E$22&lt;3,'Lista de Precios Home Ed.'!$C$12,IF($E$22&lt;4,'Lista de Precios Home Ed.'!$C$13,IF($E$22&lt;5,'Lista de Precios Home Ed.'!$C$14,"Error Cant."))))</f>
        <v>4773.49</v>
      </c>
      <c r="H202" s="17"/>
      <c r="I202" s="17"/>
      <c r="J202" s="17"/>
      <c r="K202" s="17"/>
      <c r="L202" s="65"/>
    </row>
    <row r="203" spans="1:12" s="18" customFormat="1" hidden="1" x14ac:dyDescent="0.25">
      <c r="A203" s="17" t="s">
        <v>221</v>
      </c>
      <c r="B203" s="17"/>
      <c r="C203" s="19">
        <f>IF($E$18&lt;2,'Lista de Precios Home Ed.'!$E$11,IF($E$18&lt;3,'Lista de Precios Home Ed.'!$E$12,IF($E$18&lt;4,'Lista de Precios Home Ed.'!$E$13,IF($E$18&lt;5,'Lista de Precios Home Ed.'!$E$14,"Error Cant."))))</f>
        <v>7160.2349999999997</v>
      </c>
      <c r="D203" s="19">
        <f>IF($E$19&lt;2,'Lista de Precios Home Ed.'!$E$11,IF($E$19&lt;3,'Lista de Precios Home Ed.'!$E$12,IF($E$19&lt;4,'Lista de Precios Home Ed.'!$E$13,IF($E$19&lt;5,'Lista de Precios Home Ed.'!$E$14,"Error Cant."))))</f>
        <v>7160.2349999999997</v>
      </c>
      <c r="E203" s="19">
        <f>IF($E$20&lt;2,'Lista de Precios Home Ed.'!$E$11,IF($E$20&lt;3,'Lista de Precios Home Ed.'!$E$12,IF($E$20&lt;4,'Lista de Precios Home Ed.'!$E$13,IF($E$20&lt;5,'Lista de Precios Home Ed.'!$E$14,"Error Cant."))))</f>
        <v>7160.2349999999997</v>
      </c>
      <c r="F203" s="19">
        <f>IF($E$21&lt;2,'Lista de Precios Home Ed.'!$E$11,IF($E$21&lt;3,'Lista de Precios Home Ed.'!$E$12,IF($E$21&lt;4,'Lista de Precios Home Ed.'!$E$13,IF($E$21&lt;5,'Lista de Precios Home Ed.'!$E$14,"Error Cant."))))</f>
        <v>7160.2349999999997</v>
      </c>
      <c r="G203" s="19">
        <f>IF($E$22&lt;2,'Lista de Precios Home Ed.'!$E$11,IF($E$22&lt;3,'Lista de Precios Home Ed.'!$E$12,IF($E$22&lt;4,'Lista de Precios Home Ed.'!$E$13,IF($E$22&lt;5,'Lista de Precios Home Ed.'!$E$14,"Error Cant."))))</f>
        <v>7160.2349999999997</v>
      </c>
      <c r="H203" s="67"/>
      <c r="I203" s="67"/>
      <c r="J203" s="67"/>
      <c r="K203" s="67"/>
      <c r="L203" s="66"/>
    </row>
    <row r="204" spans="1:12" s="18" customFormat="1" hidden="1" x14ac:dyDescent="0.25">
      <c r="A204" s="17" t="s">
        <v>222</v>
      </c>
      <c r="B204" s="17"/>
      <c r="C204" s="19">
        <f>IF($E$18&lt;2,'Lista de Precios Home Ed.'!$D$11,IF($E$18&lt;3,'Lista de Precios Home Ed.'!$D$12,IF($E$18&lt;4,'Lista de Precios Home Ed.'!$D$13,IF($E$18&lt;5,'Lista de Precios Home Ed.'!$D$14,"Error Cant."))))</f>
        <v>2864.0939999999996</v>
      </c>
      <c r="D204" s="19">
        <f>IF($E$19&lt;2,'Lista de Precios Home Ed.'!$D$11,IF($E$19&lt;3,'Lista de Precios Home Ed.'!$D$12,IF($E$19&lt;4,'Lista de Precios Home Ed.'!$D$13,IF($E$19&lt;5,'Lista de Precios Home Ed.'!$D$14,"Error Cant."))))</f>
        <v>2864.0939999999996</v>
      </c>
      <c r="E204" s="19">
        <f>IF($E$20&lt;2,'Lista de Precios Home Ed.'!$D$11,IF($E$20&lt;3,'Lista de Precios Home Ed.'!$D$12,IF($E$20&lt;4,'Lista de Precios Home Ed.'!$D$13,IF($E$20&lt;5,'Lista de Precios Home Ed.'!$D$14,"Error Cant."))))</f>
        <v>2864.0939999999996</v>
      </c>
      <c r="F204" s="19">
        <f>IF($E$21&lt;2,'Lista de Precios Home Ed.'!$D$11,IF($E$21&lt;3,'Lista de Precios Home Ed.'!$D$12,IF($E$21&lt;4,'Lista de Precios Home Ed.'!$D$13,IF($E$21&lt;5,'Lista de Precios Home Ed.'!$D$14,"Error Cant."))))</f>
        <v>2864.0939999999996</v>
      </c>
      <c r="G204" s="19">
        <f>IF($E$22&lt;2,'Lista de Precios Home Ed.'!$D$11,IF($E$22&lt;3,'Lista de Precios Home Ed.'!$D$12,IF($E$22&lt;4,'Lista de Precios Home Ed.'!$D$13,IF($E$22&lt;5,'Lista de Precios Home Ed.'!$D$14,"Error Cant."))))</f>
        <v>2864.0939999999996</v>
      </c>
      <c r="H204" s="67"/>
      <c r="I204" s="67"/>
      <c r="J204" s="67"/>
      <c r="K204" s="67"/>
      <c r="L204" s="66"/>
    </row>
    <row r="205" spans="1:12" s="18" customFormat="1" hidden="1" x14ac:dyDescent="0.25">
      <c r="A205" s="17" t="s">
        <v>223</v>
      </c>
      <c r="B205" s="17"/>
      <c r="C205" s="19">
        <f>IF($E$18&lt;2,'Lista de Precios Home Ed.'!$F$11,IF($E$18&lt;3,'Lista de Precios Home Ed.'!$F$12,IF($E$18&lt;4,'Lista de Precios Home Ed.'!$F$13,IF($E$18&lt;5,'Lista de Precios Home Ed.'!$F$14,"Error Cant."))))</f>
        <v>4296.1409999999996</v>
      </c>
      <c r="D205" s="19">
        <f>IF($E$19&lt;2,'Lista de Precios Home Ed.'!$F$11,IF($E$19&lt;3,'Lista de Precios Home Ed.'!$F$36,IF($E$19&lt;4,'Lista de Precios Home Ed.'!$F$13,IF($E$19&lt;5,'Lista de Precios Home Ed.'!$F$14,"Error Cant."))))</f>
        <v>4296.1409999999996</v>
      </c>
      <c r="E205" s="19">
        <f>IF($E$20&lt;2,'Lista de Precios Home Ed.'!$F$11,IF($E$20&lt;3,'Lista de Precios Home Ed.'!$F$12,IF($E$20&lt;4,'Lista de Precios Home Ed.'!$F$13,IF($E$20&lt;5,'Lista de Precios Home Ed.'!$F$14,"Error Cant."))))</f>
        <v>4296.1409999999996</v>
      </c>
      <c r="F205" s="19">
        <f>IF($E$21&lt;2,'Lista de Precios Home Ed.'!$F$11,IF($E$21&lt;3,'Lista de Precios Home Ed.'!$F$12,IF($E$21&lt;4,'Lista de Precios Home Ed.'!$F$13,IF($E$21&lt;5,'Lista de Precios Home Ed.'!$F$14,"Error Cant."))))</f>
        <v>4296.1409999999996</v>
      </c>
      <c r="G205" s="19">
        <f>IF($E$22&lt;2,'Lista de Precios Home Ed.'!$F$11,IF($E$22&lt;3,'Lista de Precios Home Ed.'!$F$36,IF($E$22&lt;4,'Lista de Precios Home Ed.'!$F$13,IF($E$22&lt;5,'Lista de Precios Home Ed.'!$F$14,"Error Cant."))))</f>
        <v>4296.1409999999996</v>
      </c>
      <c r="H205" s="67"/>
      <c r="I205" s="67"/>
      <c r="J205" s="67"/>
      <c r="K205" s="67"/>
      <c r="L205" s="66"/>
    </row>
    <row r="206" spans="1:12" s="18" customFormat="1" ht="15.75" hidden="1" customHeight="1" x14ac:dyDescent="0.25">
      <c r="A206" s="17" t="s">
        <v>216</v>
      </c>
      <c r="B206" s="66"/>
      <c r="C206" s="19">
        <f>IF($E$18&lt;2,'Lista de Precios Home Ed.'!$C$20,IF($E$18&lt;3,'Lista de Precios Home Ed.'!$C$21,IF($E$18&lt;4,'Lista de Precios Home Ed.'!$C$22,IF($E$18&lt;5,'Lista de Precios Home Ed.'!$C$23,"Error Cant."))))</f>
        <v>7160.84</v>
      </c>
      <c r="D206" s="19">
        <f>IF($E$19&lt;2,'Lista de Precios Home Ed.'!$C$20,IF($E$19&lt;3,'Lista de Precios Home Ed.'!$C$21,IF($E$19&lt;4,'Lista de Precios Home Ed.'!$C$22,IF($E$19&lt;5,'Lista de Precios Home Ed.'!$C$23,"Error Cant."))))</f>
        <v>7160.84</v>
      </c>
      <c r="E206" s="19">
        <f>IF($E$20&lt;2,'Lista de Precios Home Ed.'!$C$20,IF($E$20&lt;3,'Lista de Precios Home Ed.'!$C$21,IF($E$20&lt;4,'Lista de Precios Home Ed.'!$C$22,IF($E$20&lt;5,'Lista de Precios Home Ed.'!$C$23,"Error Cant."))))</f>
        <v>7160.84</v>
      </c>
      <c r="F206" s="19">
        <f>IF($E$21&lt;2,'Lista de Precios Home Ed.'!$C$20,IF($E$21&lt;3,'Lista de Precios Home Ed.'!$C$21,IF($E$21&lt;4,'Lista de Precios Home Ed.'!$C$22,IF($E$21&lt;5,'Lista de Precios Home Ed.'!$C$23,"Error Cant."))))</f>
        <v>7160.84</v>
      </c>
      <c r="G206" s="19">
        <f>IF($E$22&lt;2,'Lista de Precios Home Ed.'!$C$20,IF($E$22&lt;3,'Lista de Precios Home Ed.'!$C$21,IF($E$22&lt;4,'Lista de Precios Home Ed.'!$C$22,IF($E$22&lt;5,'Lista de Precios Home Ed.'!$C$23,"Error Cant."))))</f>
        <v>7160.84</v>
      </c>
      <c r="H206" s="17"/>
      <c r="I206" s="17"/>
      <c r="J206" s="17"/>
      <c r="K206" s="17"/>
      <c r="L206" s="65"/>
    </row>
    <row r="207" spans="1:12" s="18" customFormat="1" ht="15.75" hidden="1" customHeight="1" x14ac:dyDescent="0.25">
      <c r="A207" s="17" t="s">
        <v>217</v>
      </c>
      <c r="B207" s="17"/>
      <c r="C207" s="19">
        <f>IF($E$18&lt;2,'Lista de Precios Home Ed.'!$E$20,IF($E$18&lt;3,'Lista de Precios Home Ed.'!$E$21,IF($E$18&lt;4,'Lista de Precios Home Ed.'!$E$22,IF($E$18&lt;5,'Lista de Precios Home Ed.'!$E$23,"Error Cant."))))</f>
        <v>10741.26</v>
      </c>
      <c r="D207" s="19">
        <f>IF($E$19&lt;2,'Lista de Precios Home Ed.'!$E$20,IF($E$19&lt;3,'Lista de Precios Home Ed.'!$E$21,IF($E$19&lt;4,'Lista de Precios Home Ed.'!$E$22,IF($E$19&lt;5,'Lista de Precios Home Ed.'!$E$23,"Error Cant."))))</f>
        <v>10741.26</v>
      </c>
      <c r="E207" s="19">
        <f>IF($E$20&lt;2,'Lista de Precios Home Ed.'!$E$20,IF($E$20&lt;3,'Lista de Precios Home Ed.'!$E$21,IF($E$20&lt;4,'Lista de Precios Home Ed.'!$E$22,IF($E$20&lt;5,'Lista de Precios Home Ed.'!$E$23,"Error Cant."))))</f>
        <v>10741.26</v>
      </c>
      <c r="F207" s="19">
        <f>IF($E$21&lt;2,'Lista de Precios Home Ed.'!$E$20,IF($E$21&lt;3,'Lista de Precios Home Ed.'!$E$21,IF($E$21&lt;4,'Lista de Precios Home Ed.'!$E$22,IF($E$21&lt;5,'Lista de Precios Home Ed.'!$E$23,"Error Cant."))))</f>
        <v>10741.26</v>
      </c>
      <c r="G207" s="19">
        <f>IF($E$22&lt;2,'Lista de Precios Home Ed.'!$E$20,IF($E$22&lt;3,'Lista de Precios Home Ed.'!$E$21,IF($E$22&lt;4,'Lista de Precios Home Ed.'!$E$22,IF($E$22&lt;5,'Lista de Precios Home Ed.'!$E$23,"Error Cant."))))</f>
        <v>10741.26</v>
      </c>
      <c r="H207" s="17"/>
      <c r="I207" s="17"/>
      <c r="J207" s="17"/>
      <c r="K207" s="17"/>
      <c r="L207" s="65"/>
    </row>
    <row r="208" spans="1:12" s="18" customFormat="1" ht="15.75" hidden="1" customHeight="1" x14ac:dyDescent="0.25">
      <c r="A208" s="17" t="s">
        <v>218</v>
      </c>
      <c r="B208" s="17"/>
      <c r="C208" s="19">
        <f>IF($E$18&lt;2,'Lista de Precios Home Ed.'!$D$20,IF($E$18&lt;3,'Lista de Precios Home Ed.'!$D$21,IF($E$18&lt;4,'Lista de Precios Home Ed.'!$D$22,IF($E$18&lt;5,'Lista de Precios Home Ed.'!$D$23,"Error Cant."))))</f>
        <v>4296.5039999999999</v>
      </c>
      <c r="D208" s="19">
        <f>IF($E$19&lt;2,'Lista de Precios Home Ed.'!$D$20,IF($E$19&lt;3,'Lista de Precios Home Ed.'!$D$21,IF($E$19&lt;4,'Lista de Precios Home Ed.'!$D$22,IF($E$19&lt;5,'Lista de Precios Home Ed.'!$D$23,"Error Cant."))))</f>
        <v>4296.5039999999999</v>
      </c>
      <c r="E208" s="19">
        <f>IF($E$20&lt;2,'Lista de Precios Home Ed.'!$D$20,IF($E$20&lt;3,'Lista de Precios Home Ed.'!$D$21,IF($E$20&lt;4,'Lista de Precios Home Ed.'!$D$22,IF($E$20&lt;5,'Lista de Precios Home Ed.'!$D$23,"Error Cant."))))</f>
        <v>4296.5039999999999</v>
      </c>
      <c r="F208" s="19">
        <f>IF($E$21&lt;2,'Lista de Precios Home Ed.'!$D$20,IF($E$21&lt;3,'Lista de Precios Home Ed.'!$D$21,IF($E$21&lt;4,'Lista de Precios Home Ed.'!$D$22,IF($E$21&lt;5,'Lista de Precios Home Ed.'!$D$23,"Error Cant."))))</f>
        <v>4296.5039999999999</v>
      </c>
      <c r="G208" s="19">
        <f>IF($E$22&lt;2,'Lista de Precios Home Ed.'!$D$20,IF($E$22&lt;3,'Lista de Precios Home Ed.'!$D$21,IF($E$22&lt;4,'Lista de Precios Home Ed.'!$D$22,IF($E$22&lt;5,'Lista de Precios Home Ed.'!$D$23,"Error Cant."))))</f>
        <v>4296.5039999999999</v>
      </c>
      <c r="H208" s="17"/>
      <c r="I208" s="17"/>
      <c r="J208" s="17"/>
      <c r="K208" s="17"/>
      <c r="L208" s="65"/>
    </row>
    <row r="209" spans="1:12" s="18" customFormat="1" ht="15.75" hidden="1" customHeight="1" x14ac:dyDescent="0.25">
      <c r="A209" s="17" t="s">
        <v>219</v>
      </c>
      <c r="B209" s="17"/>
      <c r="C209" s="19">
        <f>IF($E$18&lt;2,'Lista de Precios Home Ed.'!$F$20,IF($E$18&lt;3,'Lista de Precios Home Ed.'!$F$21,IF($E$18&lt;4,'Lista de Precios Home Ed.'!$F$22,IF($E$18&lt;5,'Lista de Precios Home Ed.'!$F$23,"Error Cant."))))</f>
        <v>6444.7560000000003</v>
      </c>
      <c r="D209" s="19">
        <f>IF($E$19&lt;2,'Lista de Precios Home Ed.'!$F$20,IF($E$19&lt;3,'Lista de Precios Home Ed.'!$F$21,IF($E$19&lt;4,'Lista de Precios Home Ed.'!$F$22,IF($E$19&lt;5,'Lista de Precios Home Ed.'!$F$23,"Error Cant."))))</f>
        <v>6444.7560000000003</v>
      </c>
      <c r="E209" s="19">
        <f>IF($E$20&lt;2,'Lista de Precios Home Ed.'!$F$20,IF($E$20&lt;3,'Lista de Precios Home Ed.'!$F$21,IF($E$20&lt;4,'Lista de Precios Home Ed.'!$F$22,IF($E$20&lt;5,'Lista de Precios Home Ed.'!$F$23,"Error Cant."))))</f>
        <v>6444.7560000000003</v>
      </c>
      <c r="F209" s="19">
        <f>IF($E$21&lt;2,'Lista de Precios Home Ed.'!$F$20,IF($E$21&lt;3,'Lista de Precios Home Ed.'!$F$21,IF($E$21&lt;4,'Lista de Precios Home Ed.'!$F$22,IF($E$21&lt;5,'Lista de Precios Home Ed.'!$F$23,"Error Cant."))))</f>
        <v>6444.7560000000003</v>
      </c>
      <c r="G209" s="19">
        <f>IF($E$22&lt;2,'Lista de Precios Home Ed.'!$F$20,IF($E$22&lt;3,'Lista de Precios Home Ed.'!$F$21,IF($E$22&lt;4,'Lista de Precios Home Ed.'!$F$22,IF($E$22&lt;5,'Lista de Precios Home Ed.'!$F$23,"Error Cant."))))</f>
        <v>6444.7560000000003</v>
      </c>
      <c r="H209" s="17"/>
      <c r="I209" s="17"/>
      <c r="J209" s="17"/>
      <c r="K209" s="17"/>
      <c r="L209" s="65"/>
    </row>
    <row r="210" spans="1:12" hidden="1" x14ac:dyDescent="0.25">
      <c r="A210" s="17" t="s">
        <v>62</v>
      </c>
      <c r="B210" s="67"/>
      <c r="C210" s="19">
        <f>IF($E$18&lt;2,'Lista de Precios Home Ed.'!$C$11,IF($E$18&lt;3,'Lista de Precios Home Ed.'!$C$12,IF($E$18&lt;4,'Lista de Precios Home Ed.'!$C$13,IF($E$18&lt;5,'Lista de Precios Home Ed.'!$C$14,"Error Cant."))))</f>
        <v>4773.49</v>
      </c>
      <c r="D210" s="19">
        <f>IF($E$19&lt;2,'Lista de Precios Home Ed.'!$C$11,IF($E$19&lt;3,'Lista de Precios Home Ed.'!$C$12,IF($E$19&lt;4,'Lista de Precios Home Ed.'!$C$13,IF($E$19&lt;5,'Lista de Precios Home Ed.'!$C$14,"Error Cant."))))</f>
        <v>4773.49</v>
      </c>
      <c r="E210" s="19">
        <f>IF($E$20&lt;2,'Lista de Precios Home Ed.'!$C$11,IF($E$20&lt;3,'Lista de Precios Home Ed.'!$C$12,IF($E$20&lt;4,'Lista de Precios Home Ed.'!$C$13,IF($E$20&lt;5,'Lista de Precios Home Ed.'!$C$14,"Error Cant."))))</f>
        <v>4773.49</v>
      </c>
      <c r="F210" s="19">
        <f>IF($E$21&lt;2,'Lista de Precios Home Ed.'!$C$11,IF($E$21&lt;3,'Lista de Precios Home Ed.'!$C$12,IF($E$21&lt;4,'Lista de Precios Home Ed.'!$C$13,IF($E$21&lt;5,'Lista de Precios Home Ed.'!$C$14,"Error Cant."))))</f>
        <v>4773.49</v>
      </c>
      <c r="G210" s="19">
        <f>IF($E$22&lt;2,'Lista de Precios Home Ed.'!$C$11,IF($E$22&lt;3,'Lista de Precios Home Ed.'!$C$12,IF($E$22&lt;4,'Lista de Precios Home Ed.'!$C$13,IF($E$22&lt;5,'Lista de Precios Home Ed.'!$C$14,"Error Cant."))))</f>
        <v>4773.49</v>
      </c>
      <c r="H210" s="67"/>
      <c r="I210" s="67"/>
      <c r="J210" s="67"/>
      <c r="K210" s="67"/>
      <c r="L210" s="64"/>
    </row>
    <row r="211" spans="1:12" hidden="1" x14ac:dyDescent="0.25">
      <c r="A211" s="17" t="s">
        <v>63</v>
      </c>
      <c r="B211" s="67"/>
      <c r="C211" s="68">
        <f>IF($E$18&lt;2,'Lista de Precios Home Ed.'!$E$11,IF($E$18&lt;3,'Lista de Precios Home Ed.'!$E$12,IF($E$18&lt;4,'Lista de Precios Home Ed.'!$E$13,IF($E$18&lt;5,'Lista de Precios Home Ed.'!$E$14,"Error Cant."))))</f>
        <v>7160.2349999999997</v>
      </c>
      <c r="D211" s="68">
        <f>IF($E$19&lt;2,'Lista de Precios Home Ed.'!$E$11,IF($E$19&lt;3,'Lista de Precios Home Ed.'!$E$12,IF($E$19&lt;4,'Lista de Precios Home Ed.'!$E$13,IF($E$19&lt;5,'Lista de Precios Home Ed.'!$E$14,"Error Cant."))))</f>
        <v>7160.2349999999997</v>
      </c>
      <c r="E211" s="68">
        <f>IF($E$20&lt;2,'Lista de Precios Home Ed.'!$E$11,IF($E$20&lt;3,'Lista de Precios Home Ed.'!$E$12,IF($E$20&lt;4,'Lista de Precios Home Ed.'!$E$13,IF($E$20&lt;5,'Lista de Precios Home Ed.'!$E$14,"Error Cant."))))</f>
        <v>7160.2349999999997</v>
      </c>
      <c r="F211" s="68">
        <f>IF($E$21&lt;2,'Lista de Precios Home Ed.'!$E$11,IF($E$21&lt;3,'Lista de Precios Home Ed.'!$E$12,IF($E$21&lt;4,'Lista de Precios Home Ed.'!$E$13,IF($E$21&lt;5,'Lista de Precios Home Ed.'!$E$14,"Error Cant."))))</f>
        <v>7160.2349999999997</v>
      </c>
      <c r="G211" s="68">
        <f>IF($E$22&lt;2,'Lista de Precios Home Ed.'!$E$11,IF($E$22&lt;3,'Lista de Precios Home Ed.'!$E$12,IF($E$22&lt;4,'Lista de Precios Home Ed.'!$E$13,IF($E$22&lt;5,'Lista de Precios Home Ed.'!$E$14,"Error Cant."))))</f>
        <v>7160.2349999999997</v>
      </c>
      <c r="H211" s="67"/>
      <c r="I211" s="67"/>
      <c r="J211" s="67"/>
      <c r="K211" s="67"/>
      <c r="L211" s="64"/>
    </row>
    <row r="212" spans="1:12" hidden="1" x14ac:dyDescent="0.25">
      <c r="A212" s="17" t="s">
        <v>64</v>
      </c>
      <c r="B212" s="67"/>
      <c r="C212" s="68">
        <f>IF($E$18&lt;2,'Lista de Precios Home Ed.'!$D$11,IF($E$18&lt;3,'Lista de Precios Home Ed.'!$D$12,IF($E$18&lt;4,'Lista de Precios Home Ed.'!$D$13,IF($E$18&lt;5,'Lista de Precios Home Ed.'!$D$14,"Error Cant."))))</f>
        <v>2864.0939999999996</v>
      </c>
      <c r="D212" s="68">
        <f>IF($E$19&lt;2,'Lista de Precios Home Ed.'!$D$11,IF($E$19&lt;3,'Lista de Precios Home Ed.'!$D$12,IF($E$19&lt;4,'Lista de Precios Home Ed.'!$D$13,IF($E$19&lt;5,'Lista de Precios Home Ed.'!$D$14,"Error Cant."))))</f>
        <v>2864.0939999999996</v>
      </c>
      <c r="E212" s="68">
        <f>IF($E$20&lt;2,'Lista de Precios Home Ed.'!$D$11,IF($E$20&lt;3,'Lista de Precios Home Ed.'!$D$12,IF($E$20&lt;4,'Lista de Precios Home Ed.'!$D$13,IF($E$20&lt;5,'Lista de Precios Home Ed.'!$D$14,"Error Cant."))))</f>
        <v>2864.0939999999996</v>
      </c>
      <c r="F212" s="68">
        <f>IF($E$21&lt;2,'Lista de Precios Home Ed.'!$D$11,IF($E$21&lt;3,'Lista de Precios Home Ed.'!$D$12,IF($E$21&lt;4,'Lista de Precios Home Ed.'!$D$13,IF($E$21&lt;5,'Lista de Precios Home Ed.'!$D$14,"Error Cant."))))</f>
        <v>2864.0939999999996</v>
      </c>
      <c r="G212" s="68">
        <f>IF($E$22&lt;2,'Lista de Precios Home Ed.'!$D$11,IF($E$22&lt;3,'Lista de Precios Home Ed.'!$D$12,IF($E$22&lt;4,'Lista de Precios Home Ed.'!$D$13,IF($E$22&lt;5,'Lista de Precios Home Ed.'!$D$14,"Error Cant."))))</f>
        <v>2864.0939999999996</v>
      </c>
      <c r="H212" s="64"/>
      <c r="I212" s="64"/>
      <c r="J212" s="64"/>
      <c r="K212" s="64"/>
      <c r="L212" s="64"/>
    </row>
    <row r="213" spans="1:12" hidden="1" x14ac:dyDescent="0.25">
      <c r="A213" s="17" t="s">
        <v>65</v>
      </c>
      <c r="B213" s="67"/>
      <c r="C213" s="68">
        <f>IF($E$18&lt;2,'Lista de Precios Home Ed.'!$F$11,IF($E$18&lt;3,'Lista de Precios Home Ed.'!$F$12,IF($E$18&lt;4,'Lista de Precios Home Ed.'!$F$13,IF($E$18&lt;5,'Lista de Precios Home Ed.'!$F$14,"Error Cant."))))</f>
        <v>4296.1409999999996</v>
      </c>
      <c r="D213" s="68">
        <f>IF($E$19&lt;2,'Lista de Precios Home Ed.'!$F$11,IF($E$19&lt;3,'Lista de Precios Home Ed.'!$F$40,IF($E$19&lt;4,'Lista de Precios Home Ed.'!$F$13,IF($E$19&lt;5,'Lista de Precios Home Ed.'!$F$14,"Error Cant."))))</f>
        <v>4296.1409999999996</v>
      </c>
      <c r="E213" s="68">
        <f>IF($E$20&lt;2,'Lista de Precios Home Ed.'!$F$11,IF($E$20&lt;3,'Lista de Precios Home Ed.'!$F$12,IF($E$20&lt;4,'Lista de Precios Home Ed.'!$F$13,IF($E$20&lt;5,'Lista de Precios Home Ed.'!$F$14,"Error Cant."))))</f>
        <v>4296.1409999999996</v>
      </c>
      <c r="F213" s="68">
        <f>IF($E$21&lt;2,'Lista de Precios Home Ed.'!$F$11,IF($E$21&lt;3,'Lista de Precios Home Ed.'!$F$12,IF($E$21&lt;4,'Lista de Precios Home Ed.'!$F$13,IF($E$21&lt;5,'Lista de Precios Home Ed.'!$F$14,"Error Cant."))))</f>
        <v>4296.1409999999996</v>
      </c>
      <c r="G213" s="68">
        <f>IF($E$22&lt;2,'Lista de Precios Home Ed.'!$F$11,IF($E$22&lt;3,'Lista de Precios Home Ed.'!$F$40,IF($E$22&lt;4,'Lista de Precios Home Ed.'!$F$13,IF($E$22&lt;5,'Lista de Precios Home Ed.'!$F$14,"Error Cant."))))</f>
        <v>4296.1409999999996</v>
      </c>
      <c r="H213" s="64"/>
      <c r="I213" s="64"/>
      <c r="J213" s="64"/>
      <c r="K213" s="64"/>
      <c r="L213" s="64"/>
    </row>
    <row r="214" spans="1:12" s="18" customFormat="1" ht="15.75" hidden="1" customHeight="1" x14ac:dyDescent="0.25">
      <c r="A214" s="17" t="s">
        <v>180</v>
      </c>
      <c r="B214" s="17"/>
      <c r="C214" s="19">
        <f>IF($E$18&lt;2,'Lista de Precios Home Ed.'!$C$29,IF($E$18&lt;3,'Lista de Precios Home Ed.'!$C$30,IF($E$18&lt;4,'Lista de Precios Home Ed.'!$C$31,IF($E$18&lt;5,'Lista de Precios Home Ed.'!$C$32,"Error Cant."))))</f>
        <v>2381.38</v>
      </c>
      <c r="D214" s="19">
        <f>IF($E$19&lt;2,'Lista de Precios Home Ed.'!$C$29,IF($E$19&lt;3,'Lista de Precios Home Ed.'!$C$30,IF($E$19&lt;4,'Lista de Precios Home Ed.'!$C$31,IF($E$19&lt;5,'Lista de Precios Home Ed.'!$C$32,"Error Cant."))))</f>
        <v>2381.38</v>
      </c>
      <c r="E214" s="19">
        <f>IF($E$20&lt;2,'Lista de Precios Home Ed.'!$C$29,IF($E$20&lt;3,'Lista de Precios Home Ed.'!$C$30,IF($E$20&lt;4,'Lista de Precios Home Ed.'!$C$31,IF($E$20&lt;5,'Lista de Precios Home Ed.'!$C$32,"Error Cant."))))</f>
        <v>2381.38</v>
      </c>
      <c r="F214" s="19">
        <f>IF($E$21&lt;2,'Lista de Precios Home Ed.'!$C$29,IF($E$21&lt;3,'Lista de Precios Home Ed.'!$C$30,IF($E$21&lt;4,'Lista de Precios Home Ed.'!$C$31,IF($E$21&lt;5,'Lista de Precios Home Ed.'!$C$32,"Error Cant."))))</f>
        <v>2381.38</v>
      </c>
      <c r="G214" s="19">
        <f>IF($E$22&lt;2,'Lista de Precios Home Ed.'!$C$29,IF($E$22&lt;3,'Lista de Precios Home Ed.'!$C$30,IF($E$22&lt;4,'Lista de Precios Home Ed.'!$C$31,IF($E$22&lt;5,'Lista de Precios Home Ed.'!$C$32,"Error Cant."))))</f>
        <v>2381.38</v>
      </c>
      <c r="H214" s="19"/>
      <c r="I214" s="19"/>
      <c r="J214" s="19"/>
      <c r="K214" s="19"/>
      <c r="L214" s="65"/>
    </row>
    <row r="215" spans="1:12" s="18" customFormat="1" ht="15.75" hidden="1" customHeight="1" x14ac:dyDescent="0.25">
      <c r="A215" s="17" t="s">
        <v>136</v>
      </c>
      <c r="B215" s="17"/>
      <c r="C215" s="19">
        <f>IF($E$18&lt;2,'Lista de Precios Home Ed.'!$E$29,IF($E$18&lt;3,'Lista de Precios Home Ed.'!$E$30,IF($E$18&lt;4,'Lista de Precios Home Ed.'!$E$31,IF($E$18&lt;5,'Lista de Precios Home Ed.'!$E$32,"Error Cant."))))</f>
        <v>3572.07</v>
      </c>
      <c r="D215" s="19">
        <f>IF($E$19&lt;2,'Lista de Precios Home Ed.'!$E$29,IF($E$19&lt;3,'Lista de Precios Home Ed.'!$E$30,IF($E$19&lt;4,'Lista de Precios Home Ed.'!$E$31,IF($E$19&lt;5,'Lista de Precios Home Ed.'!$E$32,"Error Cant."))))</f>
        <v>3572.07</v>
      </c>
      <c r="E215" s="19">
        <f>IF($E$20&lt;2,'Lista de Precios Home Ed.'!$E$29,IF($E$20&lt;3,'Lista de Precios Home Ed.'!$E$30,IF($E$20&lt;4,'Lista de Precios Home Ed.'!$E$31,IF($E$20&lt;5,'Lista de Precios Home Ed.'!$E$32,"Error Cant."))))</f>
        <v>3572.07</v>
      </c>
      <c r="F215" s="19">
        <f>IF($E$21&lt;2,'Lista de Precios Home Ed.'!$E$29,IF($E$21&lt;3,'Lista de Precios Home Ed.'!$E$30,IF($E$21&lt;4,'Lista de Precios Home Ed.'!$E$31,IF($E$21&lt;5,'Lista de Precios Home Ed.'!$E$32,"Error Cant."))))</f>
        <v>3572.07</v>
      </c>
      <c r="G215" s="19">
        <f>IF($E$22&lt;2,'Lista de Precios Home Ed.'!$E$29,IF($E$22&lt;3,'Lista de Precios Home Ed.'!$E$30,IF($E$22&lt;4,'Lista de Precios Home Ed.'!$E$31,IF($E$22&lt;5,'Lista de Precios Home Ed.'!$E$32,"Error Cant."))))</f>
        <v>3572.07</v>
      </c>
      <c r="H215" s="19"/>
      <c r="I215" s="19"/>
      <c r="J215" s="19"/>
      <c r="K215" s="19"/>
      <c r="L215" s="65"/>
    </row>
    <row r="216" spans="1:12" s="18" customFormat="1" ht="15.75" hidden="1" customHeight="1" x14ac:dyDescent="0.25">
      <c r="A216" s="17" t="s">
        <v>137</v>
      </c>
      <c r="B216" s="17"/>
      <c r="C216" s="19">
        <f>IF($E$18&lt;2,'Lista de Precios Home Ed.'!$D$29,IF($E$18&lt;3,'Lista de Precios Home Ed.'!$D$30,IF($E$18&lt;4,'Lista de Precios Home Ed.'!$D$31,IF($E$18&lt;5,'Lista de Precios Home Ed.'!$D$32,"Error Cant."))))</f>
        <v>1428.828</v>
      </c>
      <c r="D216" s="19">
        <f>IF($E$19&lt;2,'Lista de Precios Home Ed.'!$D$29,IF($E$19&lt;3,'Lista de Precios Home Ed.'!$D$30,IF($E$19&lt;4,'Lista de Precios Home Ed.'!$D$31,IF($E$19&lt;5,'Lista de Precios Home Ed.'!$D$32,"Error Cant."))))</f>
        <v>1428.828</v>
      </c>
      <c r="E216" s="19">
        <f>IF($E$20&lt;2,'Lista de Precios Home Ed.'!$D$29,IF($E$20&lt;3,'Lista de Precios Home Ed.'!$D$30,IF($E$20&lt;4,'Lista de Precios Home Ed.'!$D$31,IF($E$20&lt;5,'Lista de Precios Home Ed.'!$D$32,"Error Cant."))))</f>
        <v>1428.828</v>
      </c>
      <c r="F216" s="19">
        <f>IF($E$21&lt;2,'Lista de Precios Home Ed.'!$D$29,IF($E$21&lt;3,'Lista de Precios Home Ed.'!$D$30,IF($E$21&lt;4,'Lista de Precios Home Ed.'!$D$31,IF($E$21&lt;5,'Lista de Precios Home Ed.'!$D$32,"Error Cant."))))</f>
        <v>1428.828</v>
      </c>
      <c r="G216" s="19">
        <f>IF($E$22&lt;2,'Lista de Precios Home Ed.'!$D$29,IF($E$22&lt;3,'Lista de Precios Home Ed.'!$D$30,IF($E$22&lt;4,'Lista de Precios Home Ed.'!$D$31,IF($E$22&lt;5,'Lista de Precios Home Ed.'!$D$32,"Error Cant."))))</f>
        <v>1428.828</v>
      </c>
      <c r="H216" s="19"/>
      <c r="I216" s="19"/>
      <c r="J216" s="19"/>
      <c r="K216" s="19"/>
      <c r="L216" s="65"/>
    </row>
    <row r="217" spans="1:12" s="18" customFormat="1" ht="15.75" hidden="1" customHeight="1" x14ac:dyDescent="0.25">
      <c r="A217" s="17" t="s">
        <v>138</v>
      </c>
      <c r="B217" s="17"/>
      <c r="C217" s="19">
        <f>IF($E$18&lt;2,'Lista de Precios Home Ed.'!$F$29,IF($E$18&lt;3,'Lista de Precios Home Ed.'!$F$30,IF($E$18&lt;4,'Lista de Precios Home Ed.'!$F$31,IF($E$18&lt;5,'Lista de Precios Home Ed.'!$F$32,"Error Cant."))))</f>
        <v>2143.2420000000002</v>
      </c>
      <c r="D217" s="19">
        <f>IF($E$19&lt;2,'Lista de Precios Home Ed.'!$F$29,IF($E$19&lt;3,'Lista de Precios Home Ed.'!$F$30,IF($E$19&lt;4,'Lista de Precios Home Ed.'!$F$31,IF($E$19&lt;5,'Lista de Precios Home Ed.'!$F$32,"Error Cant."))))</f>
        <v>2143.2420000000002</v>
      </c>
      <c r="E217" s="19">
        <f>IF($E$20&lt;2,'Lista de Precios Home Ed.'!$F$29,IF($E$20&lt;3,'Lista de Precios Home Ed.'!$F$30,IF($E$20&lt;4,'Lista de Precios Home Ed.'!$F$31,IF($E$20&lt;5,'Lista de Precios Home Ed.'!$F$32,"Error Cant."))))</f>
        <v>2143.2420000000002</v>
      </c>
      <c r="F217" s="19">
        <f>IF($E$21&lt;2,'Lista de Precios Home Ed.'!$F$29,IF($E$21&lt;3,'Lista de Precios Home Ed.'!$F$30,IF($E$21&lt;4,'Lista de Precios Home Ed.'!$F$31,IF($E$21&lt;5,'Lista de Precios Home Ed.'!$F$32,"Error Cant."))))</f>
        <v>2143.2420000000002</v>
      </c>
      <c r="G217" s="19">
        <f>IF($E$22&lt;2,'Lista de Precios Home Ed.'!$F$29,IF($E$22&lt;3,'Lista de Precios Home Ed.'!$F$30,IF($E$22&lt;4,'Lista de Precios Home Ed.'!$F$31,IF($E$22&lt;5,'Lista de Precios Home Ed.'!$F$32,"Error Cant."))))</f>
        <v>2143.2420000000002</v>
      </c>
      <c r="H217" s="19"/>
      <c r="I217" s="19"/>
      <c r="J217" s="19"/>
      <c r="K217" s="19"/>
      <c r="L217" s="65"/>
    </row>
    <row r="218" spans="1:12" hidden="1" x14ac:dyDescent="0.25">
      <c r="A218" s="67"/>
      <c r="B218" s="67"/>
      <c r="C218" s="67"/>
      <c r="D218" s="67"/>
      <c r="E218" s="67"/>
      <c r="F218" s="67"/>
      <c r="G218" s="67"/>
      <c r="H218" s="64"/>
      <c r="I218" s="64"/>
      <c r="J218" s="64"/>
      <c r="K218" s="64"/>
      <c r="L218" s="64"/>
    </row>
    <row r="219" spans="1:12" hidden="1" x14ac:dyDescent="0.25">
      <c r="A219" s="1" t="s">
        <v>251</v>
      </c>
      <c r="B219" s="1" t="s">
        <v>270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</row>
    <row r="220" spans="1:12" hidden="1" x14ac:dyDescent="0.25">
      <c r="A220" s="1" t="s">
        <v>252</v>
      </c>
      <c r="B220" s="1" t="s">
        <v>271</v>
      </c>
      <c r="C220" s="64"/>
      <c r="D220" s="64"/>
      <c r="E220" s="64"/>
      <c r="F220" s="64"/>
      <c r="G220" s="64"/>
      <c r="H220" s="64">
        <v>0</v>
      </c>
      <c r="I220" s="64">
        <v>15</v>
      </c>
      <c r="J220" s="64">
        <v>20</v>
      </c>
      <c r="K220" s="64">
        <v>30</v>
      </c>
      <c r="L220" s="64"/>
    </row>
    <row r="221" spans="1:12" hidden="1" x14ac:dyDescent="0.25">
      <c r="A221" s="1" t="s">
        <v>253</v>
      </c>
      <c r="B221" s="1" t="s">
        <v>272</v>
      </c>
      <c r="C221" s="59"/>
      <c r="D221" s="59"/>
      <c r="E221" s="59"/>
      <c r="F221" s="59"/>
      <c r="G221" s="59"/>
    </row>
    <row r="222" spans="1:12" hidden="1" x14ac:dyDescent="0.25">
      <c r="A222" s="1" t="s">
        <v>254</v>
      </c>
      <c r="B222" s="1" t="s">
        <v>273</v>
      </c>
      <c r="C222" s="59"/>
      <c r="D222" s="59"/>
      <c r="E222" s="59"/>
      <c r="F222" s="59"/>
      <c r="G222" s="59"/>
    </row>
    <row r="223" spans="1:12" hidden="1" x14ac:dyDescent="0.25">
      <c r="A223" s="1" t="s">
        <v>255</v>
      </c>
      <c r="B223" s="1" t="s">
        <v>274</v>
      </c>
      <c r="C223" s="59"/>
      <c r="D223" s="59"/>
      <c r="E223" s="59"/>
      <c r="F223" s="59"/>
      <c r="G223" s="59"/>
    </row>
    <row r="224" spans="1:12" hidden="1" x14ac:dyDescent="0.25">
      <c r="A224" s="1" t="s">
        <v>256</v>
      </c>
      <c r="B224" s="1" t="s">
        <v>275</v>
      </c>
      <c r="C224" s="59"/>
      <c r="D224" s="59"/>
      <c r="E224" s="59"/>
      <c r="F224" s="59"/>
      <c r="G224" s="59"/>
    </row>
    <row r="225" spans="1:7" hidden="1" x14ac:dyDescent="0.25">
      <c r="A225" s="1" t="s">
        <v>257</v>
      </c>
      <c r="B225" s="1" t="s">
        <v>276</v>
      </c>
      <c r="C225" s="59"/>
      <c r="D225" s="59"/>
      <c r="E225" s="59"/>
      <c r="F225" s="59"/>
      <c r="G225" s="59"/>
    </row>
    <row r="226" spans="1:7" hidden="1" x14ac:dyDescent="0.25">
      <c r="A226" s="1" t="s">
        <v>258</v>
      </c>
      <c r="B226" s="1" t="s">
        <v>277</v>
      </c>
      <c r="C226" s="59"/>
      <c r="D226" s="59"/>
      <c r="E226" s="59"/>
      <c r="F226" s="59"/>
      <c r="G226" s="59"/>
    </row>
    <row r="227" spans="1:7" hidden="1" x14ac:dyDescent="0.25">
      <c r="A227" s="1" t="s">
        <v>259</v>
      </c>
      <c r="B227" s="1" t="s">
        <v>278</v>
      </c>
      <c r="C227" s="59"/>
      <c r="D227" s="59"/>
      <c r="E227" s="59"/>
      <c r="F227" s="59"/>
      <c r="G227" s="59"/>
    </row>
    <row r="228" spans="1:7" hidden="1" x14ac:dyDescent="0.25">
      <c r="A228" s="1" t="s">
        <v>260</v>
      </c>
      <c r="B228" s="1" t="s">
        <v>279</v>
      </c>
      <c r="C228" s="59"/>
      <c r="D228" s="59"/>
      <c r="E228" s="59"/>
      <c r="F228" s="60"/>
      <c r="G228" s="59"/>
    </row>
    <row r="229" spans="1:7" hidden="1" x14ac:dyDescent="0.25">
      <c r="A229" s="1" t="s">
        <v>261</v>
      </c>
      <c r="B229" s="1" t="s">
        <v>280</v>
      </c>
      <c r="C229" s="61"/>
      <c r="D229" s="61"/>
      <c r="E229" s="61"/>
      <c r="F229" s="61"/>
      <c r="G229" s="61"/>
    </row>
    <row r="230" spans="1:7" hidden="1" x14ac:dyDescent="0.25">
      <c r="A230" s="1" t="s">
        <v>262</v>
      </c>
      <c r="B230" s="1" t="s">
        <v>281</v>
      </c>
      <c r="C230" s="62"/>
      <c r="D230" s="62"/>
      <c r="E230" s="61"/>
      <c r="F230" s="61"/>
      <c r="G230" s="63"/>
    </row>
    <row r="231" spans="1:7" hidden="1" x14ac:dyDescent="0.25">
      <c r="A231" s="1" t="s">
        <v>263</v>
      </c>
      <c r="B231" s="1" t="s">
        <v>282</v>
      </c>
      <c r="C231" s="59"/>
      <c r="D231" s="59"/>
      <c r="E231" s="59"/>
      <c r="F231" s="59"/>
      <c r="G231" s="59"/>
    </row>
    <row r="232" spans="1:7" hidden="1" x14ac:dyDescent="0.25">
      <c r="A232" s="1" t="s">
        <v>264</v>
      </c>
      <c r="B232" s="1" t="s">
        <v>283</v>
      </c>
      <c r="C232" s="61"/>
      <c r="D232" s="61"/>
      <c r="E232" s="61"/>
      <c r="F232" s="61"/>
      <c r="G232" s="61"/>
    </row>
    <row r="233" spans="1:7" hidden="1" x14ac:dyDescent="0.25">
      <c r="A233" s="1" t="s">
        <v>265</v>
      </c>
      <c r="B233" s="1" t="s">
        <v>284</v>
      </c>
      <c r="C233" s="62"/>
      <c r="D233" s="62"/>
      <c r="E233" s="61"/>
      <c r="F233" s="61"/>
      <c r="G233" s="63"/>
    </row>
    <row r="234" spans="1:7" hidden="1" x14ac:dyDescent="0.25">
      <c r="A234" s="1" t="s">
        <v>266</v>
      </c>
      <c r="B234" s="1" t="s">
        <v>285</v>
      </c>
      <c r="C234" s="59"/>
      <c r="D234" s="59"/>
      <c r="E234" s="59"/>
      <c r="F234" s="59"/>
      <c r="G234" s="59"/>
    </row>
    <row r="235" spans="1:7" hidden="1" x14ac:dyDescent="0.25">
      <c r="A235" s="1" t="s">
        <v>267</v>
      </c>
      <c r="B235" s="1" t="s">
        <v>286</v>
      </c>
    </row>
    <row r="236" spans="1:7" hidden="1" x14ac:dyDescent="0.25">
      <c r="A236" s="1" t="s">
        <v>268</v>
      </c>
      <c r="B236" s="1" t="s">
        <v>287</v>
      </c>
    </row>
    <row r="237" spans="1:7" hidden="1" x14ac:dyDescent="0.25">
      <c r="A237" s="1" t="s">
        <v>269</v>
      </c>
      <c r="B237" s="1" t="s">
        <v>288</v>
      </c>
    </row>
    <row r="238" spans="1:7" hidden="1" x14ac:dyDescent="0.25">
      <c r="B238" s="1" t="s">
        <v>289</v>
      </c>
    </row>
    <row r="239" spans="1:7" hidden="1" x14ac:dyDescent="0.25">
      <c r="B239" s="1" t="s">
        <v>290</v>
      </c>
    </row>
    <row r="240" spans="1:7" hidden="1" x14ac:dyDescent="0.25">
      <c r="B240" s="1" t="s">
        <v>291</v>
      </c>
    </row>
    <row r="241" spans="2:2" hidden="1" x14ac:dyDescent="0.25">
      <c r="B241" s="1" t="s">
        <v>262</v>
      </c>
    </row>
    <row r="242" spans="2:2" hidden="1" x14ac:dyDescent="0.25">
      <c r="B242" s="1" t="s">
        <v>292</v>
      </c>
    </row>
    <row r="243" spans="2:2" hidden="1" x14ac:dyDescent="0.25">
      <c r="B243" s="1" t="s">
        <v>293</v>
      </c>
    </row>
    <row r="244" spans="2:2" hidden="1" x14ac:dyDescent="0.25">
      <c r="B244" s="1" t="s">
        <v>294</v>
      </c>
    </row>
    <row r="245" spans="2:2" hidden="1" x14ac:dyDescent="0.25">
      <c r="B245" s="1" t="s">
        <v>295</v>
      </c>
    </row>
    <row r="246" spans="2:2" hidden="1" x14ac:dyDescent="0.25">
      <c r="B246" s="1" t="s">
        <v>296</v>
      </c>
    </row>
    <row r="247" spans="2:2" hidden="1" x14ac:dyDescent="0.25">
      <c r="B247" s="1" t="s">
        <v>297</v>
      </c>
    </row>
    <row r="248" spans="2:2" hidden="1" x14ac:dyDescent="0.25">
      <c r="B248" s="1" t="s">
        <v>298</v>
      </c>
    </row>
    <row r="249" spans="2:2" hidden="1" x14ac:dyDescent="0.25">
      <c r="B249" s="1" t="s">
        <v>299</v>
      </c>
    </row>
    <row r="250" spans="2:2" hidden="1" x14ac:dyDescent="0.25">
      <c r="B250" s="1" t="s">
        <v>300</v>
      </c>
    </row>
    <row r="251" spans="2:2" hidden="1" x14ac:dyDescent="0.25">
      <c r="B251" s="1" t="s">
        <v>301</v>
      </c>
    </row>
    <row r="252" spans="2:2" hidden="1" x14ac:dyDescent="0.25">
      <c r="B252" s="1" t="s">
        <v>302</v>
      </c>
    </row>
  </sheetData>
  <sheetProtection password="CBE0" sheet="1" objects="1" scenarios="1"/>
  <mergeCells count="120">
    <mergeCell ref="J29:K29"/>
    <mergeCell ref="J30:K30"/>
    <mergeCell ref="J31:K31"/>
    <mergeCell ref="D26:E26"/>
    <mergeCell ref="A24:C24"/>
    <mergeCell ref="A26:C26"/>
    <mergeCell ref="D28:E28"/>
    <mergeCell ref="F24:F28"/>
    <mergeCell ref="A27:C27"/>
    <mergeCell ref="D27:E27"/>
    <mergeCell ref="B5:G5"/>
    <mergeCell ref="B6:G6"/>
    <mergeCell ref="B7:G7"/>
    <mergeCell ref="D11:E12"/>
    <mergeCell ref="F11:G11"/>
    <mergeCell ref="F12:G12"/>
    <mergeCell ref="A1:E1"/>
    <mergeCell ref="A2:D2"/>
    <mergeCell ref="A3:B3"/>
    <mergeCell ref="C3:D3"/>
    <mergeCell ref="E3:F3"/>
    <mergeCell ref="B4:D4"/>
    <mergeCell ref="B11:C11"/>
    <mergeCell ref="B35:G35"/>
    <mergeCell ref="B36:G36"/>
    <mergeCell ref="B37:D37"/>
    <mergeCell ref="F37:G37"/>
    <mergeCell ref="A38:C38"/>
    <mergeCell ref="D38:G38"/>
    <mergeCell ref="B13:G13"/>
    <mergeCell ref="B14:G14"/>
    <mergeCell ref="B15:G15"/>
    <mergeCell ref="A31:B31"/>
    <mergeCell ref="A28:C28"/>
    <mergeCell ref="A25:C25"/>
    <mergeCell ref="D25:E25"/>
    <mergeCell ref="D24:E24"/>
    <mergeCell ref="A23:C23"/>
    <mergeCell ref="D23:E23"/>
    <mergeCell ref="A17:D17"/>
    <mergeCell ref="A18:D18"/>
    <mergeCell ref="A19:D19"/>
    <mergeCell ref="A20:D20"/>
    <mergeCell ref="A21:D21"/>
    <mergeCell ref="A22:D22"/>
    <mergeCell ref="A42:B42"/>
    <mergeCell ref="A47:B47"/>
    <mergeCell ref="C47:G47"/>
    <mergeCell ref="B48:G48"/>
    <mergeCell ref="B49:G49"/>
    <mergeCell ref="B50:G50"/>
    <mergeCell ref="A39:C39"/>
    <mergeCell ref="D39:G39"/>
    <mergeCell ref="A40:B40"/>
    <mergeCell ref="E40:G40"/>
    <mergeCell ref="A41:B41"/>
    <mergeCell ref="E41:G41"/>
    <mergeCell ref="A54:B54"/>
    <mergeCell ref="E54:G54"/>
    <mergeCell ref="A55:B55"/>
    <mergeCell ref="E55:G55"/>
    <mergeCell ref="A56:B56"/>
    <mergeCell ref="A61:B61"/>
    <mergeCell ref="C61:G61"/>
    <mergeCell ref="B51:D51"/>
    <mergeCell ref="F51:G51"/>
    <mergeCell ref="A52:C52"/>
    <mergeCell ref="D52:G52"/>
    <mergeCell ref="A53:C53"/>
    <mergeCell ref="D53:G53"/>
    <mergeCell ref="A67:C67"/>
    <mergeCell ref="D67:G67"/>
    <mergeCell ref="A68:B68"/>
    <mergeCell ref="E68:G68"/>
    <mergeCell ref="A69:B69"/>
    <mergeCell ref="E69:G69"/>
    <mergeCell ref="B62:G62"/>
    <mergeCell ref="B63:G63"/>
    <mergeCell ref="B64:G64"/>
    <mergeCell ref="B65:D65"/>
    <mergeCell ref="F65:G65"/>
    <mergeCell ref="A66:C66"/>
    <mergeCell ref="D66:G66"/>
    <mergeCell ref="C89:G89"/>
    <mergeCell ref="B79:D79"/>
    <mergeCell ref="F79:G79"/>
    <mergeCell ref="A80:C80"/>
    <mergeCell ref="D80:G80"/>
    <mergeCell ref="A81:C81"/>
    <mergeCell ref="D81:G81"/>
    <mergeCell ref="A70:B70"/>
    <mergeCell ref="A75:B75"/>
    <mergeCell ref="C75:G75"/>
    <mergeCell ref="B76:G76"/>
    <mergeCell ref="B77:G77"/>
    <mergeCell ref="B78:G78"/>
    <mergeCell ref="A98:B98"/>
    <mergeCell ref="A33:B33"/>
    <mergeCell ref="C33:G33"/>
    <mergeCell ref="B34:G34"/>
    <mergeCell ref="A8:G10"/>
    <mergeCell ref="A95:C95"/>
    <mergeCell ref="D95:G95"/>
    <mergeCell ref="A96:B96"/>
    <mergeCell ref="E96:G96"/>
    <mergeCell ref="A97:B97"/>
    <mergeCell ref="E97:G97"/>
    <mergeCell ref="B90:G90"/>
    <mergeCell ref="B91:G91"/>
    <mergeCell ref="B92:G92"/>
    <mergeCell ref="B93:D93"/>
    <mergeCell ref="F93:G93"/>
    <mergeCell ref="A94:C94"/>
    <mergeCell ref="D94:G94"/>
    <mergeCell ref="A82:B82"/>
    <mergeCell ref="E82:G82"/>
    <mergeCell ref="A83:B83"/>
    <mergeCell ref="E83:G83"/>
    <mergeCell ref="A84:B84"/>
    <mergeCell ref="A89:B89"/>
  </mergeCells>
  <phoneticPr fontId="11" type="noConversion"/>
  <dataValidations count="5">
    <dataValidation type="list" allowBlank="1" showInputMessage="1" showErrorMessage="1" sqref="D24:D26 E26 E24">
      <formula1>$B$126:$B$127</formula1>
    </dataValidation>
    <dataValidation type="list" allowBlank="1" showInputMessage="1" showErrorMessage="1" sqref="D27:E27">
      <formula1>$B$128:$B$141</formula1>
    </dataValidation>
    <dataValidation type="list" allowBlank="1" showInputMessage="1" showErrorMessage="1" sqref="A18:D22">
      <formula1>$A$102:$A$217</formula1>
    </dataValidation>
    <dataValidation type="list" allowBlank="1" showInputMessage="1" showErrorMessage="1" sqref="C97 C83 C69 C55 C41">
      <formula1>$A$219:$A$237</formula1>
    </dataValidation>
    <dataValidation type="list" allowBlank="1" showInputMessage="1" showErrorMessage="1" sqref="E97:G97 E83:G83 E69:G69 E55:G55 E41:G41">
      <formula1>$B$219:$B$252</formula1>
    </dataValidation>
  </dataValidations>
  <hyperlinks>
    <hyperlink ref="B15" r:id="rId1"/>
  </hyperlinks>
  <pageMargins left="0.7" right="0.7" top="0.75" bottom="0.75" header="0.3" footer="0.3"/>
  <pageSetup paperSize="9" scale="57" orientation="portrait" r:id="rId2"/>
  <ignoredErrors>
    <ignoredError sqref="H107:L107 F20 D102:D105 C114 H163" formula="1"/>
    <ignoredError sqref="H213:L213 H211:L211 H212:L212 C210:G213 R18:U18 R19:U22" unlockedFormula="1"/>
    <ignoredError sqref="G28:G31" evalError="1"/>
    <ignoredError sqref="C126:K126" evalError="1" formula="1"/>
    <ignoredError sqref="L126" evalError="1" formula="1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P229"/>
  <sheetViews>
    <sheetView zoomScaleNormal="100" workbookViewId="0"/>
  </sheetViews>
  <sheetFormatPr defaultColWidth="11.42578125" defaultRowHeight="15" x14ac:dyDescent="0.25"/>
  <cols>
    <col min="1" max="1" width="2.5703125" style="70" customWidth="1"/>
    <col min="2" max="2" width="10.7109375" style="69" customWidth="1"/>
    <col min="3" max="3" width="17.85546875" style="71" customWidth="1"/>
    <col min="4" max="4" width="18.42578125" style="71" customWidth="1"/>
    <col min="5" max="5" width="18.7109375" style="71" customWidth="1"/>
    <col min="6" max="6" width="19.28515625" style="71" customWidth="1"/>
    <col min="7" max="7" width="17.42578125" style="69" customWidth="1"/>
    <col min="8" max="8" width="17.5703125" style="70" customWidth="1"/>
    <col min="9" max="9" width="19.5703125" style="69" customWidth="1"/>
    <col min="10" max="10" width="18.140625" style="71" customWidth="1"/>
    <col min="11" max="11" width="14.140625" style="71" customWidth="1"/>
    <col min="12" max="12" width="11.42578125" style="69" customWidth="1"/>
    <col min="13" max="16384" width="11.42578125" style="70"/>
  </cols>
  <sheetData>
    <row r="1" spans="2:13" ht="36.75" customHeight="1" x14ac:dyDescent="0.45">
      <c r="B1" s="390" t="s">
        <v>11</v>
      </c>
      <c r="C1" s="390"/>
      <c r="D1" s="390"/>
      <c r="E1" s="390"/>
      <c r="F1" s="390"/>
      <c r="G1" s="390"/>
      <c r="H1" s="390"/>
      <c r="I1" s="390"/>
      <c r="J1" s="390"/>
      <c r="K1" s="69"/>
    </row>
    <row r="2" spans="2:13" ht="15.75" thickBot="1" x14ac:dyDescent="0.3"/>
    <row r="3" spans="2:13" ht="26.25" thickBot="1" x14ac:dyDescent="0.4">
      <c r="B3" s="391" t="s">
        <v>224</v>
      </c>
      <c r="C3" s="392"/>
      <c r="D3" s="392"/>
      <c r="E3" s="392"/>
      <c r="F3" s="392"/>
      <c r="G3" s="392"/>
      <c r="H3" s="69"/>
      <c r="I3" s="393" t="s">
        <v>12</v>
      </c>
      <c r="J3" s="394"/>
      <c r="K3" s="72" t="s">
        <v>13</v>
      </c>
    </row>
    <row r="4" spans="2:13" ht="13.5" customHeight="1" x14ac:dyDescent="0.4">
      <c r="B4" s="73"/>
      <c r="C4" s="69"/>
      <c r="D4" s="69"/>
      <c r="E4" s="69"/>
      <c r="F4" s="69"/>
      <c r="H4" s="69"/>
      <c r="I4" s="395" t="s">
        <v>14</v>
      </c>
      <c r="J4" s="396"/>
      <c r="K4" s="399" t="s">
        <v>15</v>
      </c>
    </row>
    <row r="5" spans="2:13" ht="29.25" customHeight="1" thickBot="1" x14ac:dyDescent="0.3">
      <c r="B5" s="401" t="s">
        <v>43</v>
      </c>
      <c r="C5" s="401"/>
      <c r="D5" s="401"/>
      <c r="E5" s="401"/>
      <c r="F5" s="401"/>
      <c r="G5" s="401"/>
      <c r="H5" s="69"/>
      <c r="I5" s="397"/>
      <c r="J5" s="398"/>
      <c r="K5" s="400"/>
    </row>
    <row r="6" spans="2:13" ht="12.75" customHeight="1" thickBot="1" x14ac:dyDescent="0.3">
      <c r="B6" s="95"/>
      <c r="C6" s="95"/>
      <c r="D6" s="95"/>
      <c r="E6" s="95"/>
      <c r="F6" s="95"/>
      <c r="G6" s="95"/>
      <c r="H6" s="95"/>
      <c r="I6" s="395" t="s">
        <v>16</v>
      </c>
      <c r="J6" s="396"/>
      <c r="K6" s="399" t="s">
        <v>17</v>
      </c>
      <c r="L6" s="95"/>
    </row>
    <row r="7" spans="2:13" ht="20.25" customHeight="1" thickBot="1" x14ac:dyDescent="0.3">
      <c r="B7" s="408" t="s">
        <v>147</v>
      </c>
      <c r="C7" s="409"/>
      <c r="D7" s="409"/>
      <c r="E7" s="409"/>
      <c r="F7" s="409"/>
      <c r="G7" s="410"/>
      <c r="H7" s="95"/>
      <c r="I7" s="397"/>
      <c r="J7" s="398"/>
      <c r="K7" s="400"/>
      <c r="L7" s="95"/>
    </row>
    <row r="8" spans="2:13" ht="15.75" customHeight="1" x14ac:dyDescent="0.25">
      <c r="B8" s="112"/>
      <c r="C8" s="113" t="s">
        <v>18</v>
      </c>
      <c r="D8" s="113" t="s">
        <v>19</v>
      </c>
      <c r="E8" s="113" t="s">
        <v>20</v>
      </c>
      <c r="F8" s="113" t="s">
        <v>21</v>
      </c>
      <c r="G8" s="114"/>
      <c r="H8" s="106"/>
      <c r="I8" s="101"/>
      <c r="J8" s="101"/>
      <c r="K8" s="101"/>
      <c r="L8" s="106"/>
    </row>
    <row r="9" spans="2:13" ht="19.5" customHeight="1" x14ac:dyDescent="0.25">
      <c r="B9" s="112" t="s">
        <v>23</v>
      </c>
      <c r="C9" s="113" t="s">
        <v>146</v>
      </c>
      <c r="D9" s="113" t="s">
        <v>146</v>
      </c>
      <c r="E9" s="113" t="s">
        <v>146</v>
      </c>
      <c r="F9" s="113" t="s">
        <v>146</v>
      </c>
      <c r="G9" s="114" t="s">
        <v>24</v>
      </c>
      <c r="H9" s="106"/>
      <c r="I9" s="364" t="s">
        <v>22</v>
      </c>
      <c r="J9" s="364"/>
      <c r="K9" s="364"/>
      <c r="L9" s="106"/>
    </row>
    <row r="10" spans="2:13" x14ac:dyDescent="0.25">
      <c r="B10" s="297">
        <v>5</v>
      </c>
      <c r="C10" s="115">
        <v>32227.95</v>
      </c>
      <c r="D10" s="116">
        <f>C10*0.6</f>
        <v>19336.77</v>
      </c>
      <c r="E10" s="116">
        <f>C10*1.5</f>
        <v>48341.925000000003</v>
      </c>
      <c r="F10" s="116">
        <f>E10*0.6</f>
        <v>29005.155000000002</v>
      </c>
      <c r="G10" s="117" t="s">
        <v>77</v>
      </c>
      <c r="H10" s="106"/>
      <c r="I10" s="364"/>
      <c r="J10" s="364"/>
      <c r="K10" s="364"/>
      <c r="L10" s="106"/>
    </row>
    <row r="11" spans="2:13" x14ac:dyDescent="0.25">
      <c r="B11" s="297">
        <v>10</v>
      </c>
      <c r="C11" s="115">
        <v>52639.74</v>
      </c>
      <c r="D11" s="116">
        <f>C11*0.6</f>
        <v>31583.843999999997</v>
      </c>
      <c r="E11" s="116">
        <f>C11*1.5</f>
        <v>78959.61</v>
      </c>
      <c r="F11" s="116">
        <f>E11*0.6</f>
        <v>47375.765999999996</v>
      </c>
      <c r="G11" s="117" t="s">
        <v>77</v>
      </c>
      <c r="H11" s="106"/>
      <c r="I11" s="364"/>
      <c r="J11" s="364"/>
      <c r="K11" s="364"/>
      <c r="L11" s="106"/>
    </row>
    <row r="12" spans="2:13" x14ac:dyDescent="0.25">
      <c r="B12" s="297">
        <v>15</v>
      </c>
      <c r="C12" s="115">
        <v>67680.009999999995</v>
      </c>
      <c r="D12" s="116">
        <f>C12*0.6</f>
        <v>40608.005999999994</v>
      </c>
      <c r="E12" s="116">
        <f>C12*1.5</f>
        <v>101520.01499999998</v>
      </c>
      <c r="F12" s="116">
        <f>E12*0.6</f>
        <v>60912.008999999991</v>
      </c>
      <c r="G12" s="117" t="s">
        <v>77</v>
      </c>
      <c r="H12" s="106"/>
      <c r="I12" s="101"/>
      <c r="J12" s="101"/>
      <c r="K12" s="101"/>
      <c r="L12" s="106"/>
    </row>
    <row r="13" spans="2:13" ht="16.5" customHeight="1" x14ac:dyDescent="0.25">
      <c r="B13" s="297">
        <v>20</v>
      </c>
      <c r="C13" s="115">
        <v>81645.97</v>
      </c>
      <c r="D13" s="116">
        <f>C13*0.6</f>
        <v>48987.582000000002</v>
      </c>
      <c r="E13" s="116">
        <f>C13*1.5</f>
        <v>122468.955</v>
      </c>
      <c r="F13" s="116">
        <f>E13*0.6</f>
        <v>73481.372999999992</v>
      </c>
      <c r="G13" s="117" t="s">
        <v>77</v>
      </c>
      <c r="H13" s="106"/>
      <c r="I13" s="363" t="s">
        <v>28</v>
      </c>
      <c r="J13" s="363"/>
      <c r="K13" s="363"/>
      <c r="L13" s="300"/>
    </row>
    <row r="14" spans="2:13" ht="15.75" customHeight="1" thickBot="1" x14ac:dyDescent="0.3">
      <c r="B14" s="298">
        <v>25</v>
      </c>
      <c r="C14" s="118">
        <v>96686.24</v>
      </c>
      <c r="D14" s="119">
        <f>C14*0.6</f>
        <v>58011.743999999999</v>
      </c>
      <c r="E14" s="119">
        <f>C14*1.5</f>
        <v>145029.36000000002</v>
      </c>
      <c r="F14" s="119">
        <f>E14*0.6</f>
        <v>87017.616000000009</v>
      </c>
      <c r="G14" s="120" t="s">
        <v>77</v>
      </c>
      <c r="H14" s="102"/>
      <c r="I14" s="363"/>
      <c r="J14" s="363"/>
      <c r="K14" s="363"/>
      <c r="L14" s="300"/>
      <c r="M14" s="75"/>
    </row>
    <row r="15" spans="2:13" ht="15.75" thickBot="1" x14ac:dyDescent="0.3">
      <c r="B15" s="121"/>
      <c r="C15" s="122"/>
      <c r="D15" s="122"/>
      <c r="E15" s="122"/>
      <c r="F15" s="122"/>
      <c r="G15" s="123"/>
      <c r="H15" s="102"/>
      <c r="I15" s="101"/>
      <c r="J15" s="101"/>
      <c r="K15" s="101"/>
      <c r="L15" s="102"/>
      <c r="M15" s="75"/>
    </row>
    <row r="16" spans="2:13" ht="20.25" customHeight="1" x14ac:dyDescent="0.25">
      <c r="B16" s="402" t="s">
        <v>82</v>
      </c>
      <c r="C16" s="403"/>
      <c r="D16" s="403"/>
      <c r="E16" s="403"/>
      <c r="F16" s="403"/>
      <c r="G16" s="404"/>
      <c r="H16" s="102"/>
      <c r="I16" s="364" t="s">
        <v>70</v>
      </c>
      <c r="J16" s="364"/>
      <c r="K16" s="364"/>
      <c r="L16" s="102"/>
      <c r="M16" s="75"/>
    </row>
    <row r="17" spans="2:13" ht="15.75" customHeight="1" x14ac:dyDescent="0.25">
      <c r="B17" s="124"/>
      <c r="C17" s="125" t="s">
        <v>18</v>
      </c>
      <c r="D17" s="125" t="s">
        <v>19</v>
      </c>
      <c r="E17" s="125" t="s">
        <v>20</v>
      </c>
      <c r="F17" s="125" t="s">
        <v>21</v>
      </c>
      <c r="G17" s="126"/>
      <c r="H17" s="102"/>
      <c r="I17" s="364"/>
      <c r="J17" s="364"/>
      <c r="K17" s="364"/>
      <c r="L17" s="102"/>
      <c r="M17" s="75"/>
    </row>
    <row r="18" spans="2:13" ht="19.5" customHeight="1" x14ac:dyDescent="0.25">
      <c r="B18" s="124" t="s">
        <v>23</v>
      </c>
      <c r="C18" s="125" t="s">
        <v>146</v>
      </c>
      <c r="D18" s="125" t="s">
        <v>146</v>
      </c>
      <c r="E18" s="125" t="s">
        <v>146</v>
      </c>
      <c r="F18" s="125" t="s">
        <v>146</v>
      </c>
      <c r="G18" s="126" t="s">
        <v>24</v>
      </c>
      <c r="H18" s="102"/>
      <c r="I18" s="364"/>
      <c r="J18" s="364"/>
      <c r="K18" s="364"/>
      <c r="L18" s="102"/>
      <c r="M18" s="75"/>
    </row>
    <row r="19" spans="2:13" x14ac:dyDescent="0.25">
      <c r="B19" s="127" t="s">
        <v>81</v>
      </c>
      <c r="C19" s="128">
        <v>4234.83</v>
      </c>
      <c r="D19" s="129">
        <f>C19*0.6</f>
        <v>2540.8979999999997</v>
      </c>
      <c r="E19" s="129">
        <f>C19*1.5</f>
        <v>6352.2449999999999</v>
      </c>
      <c r="F19" s="129">
        <f>E19*0.6</f>
        <v>3811.3469999999998</v>
      </c>
      <c r="G19" s="130" t="s">
        <v>77</v>
      </c>
      <c r="H19" s="102"/>
      <c r="I19" s="106"/>
      <c r="J19" s="106"/>
      <c r="K19" s="420"/>
      <c r="L19" s="420"/>
      <c r="M19" s="75"/>
    </row>
    <row r="20" spans="2:13" ht="15.75" customHeight="1" x14ac:dyDescent="0.25">
      <c r="B20" s="127" t="s">
        <v>29</v>
      </c>
      <c r="C20" s="128" t="s">
        <v>303</v>
      </c>
      <c r="D20" s="128" t="s">
        <v>303</v>
      </c>
      <c r="E20" s="128" t="s">
        <v>303</v>
      </c>
      <c r="F20" s="128" t="s">
        <v>303</v>
      </c>
      <c r="G20" s="130" t="s">
        <v>77</v>
      </c>
      <c r="H20" s="102"/>
      <c r="I20" s="106"/>
      <c r="J20" s="106"/>
      <c r="K20" s="420"/>
      <c r="L20" s="420"/>
      <c r="M20" s="75"/>
    </row>
    <row r="21" spans="2:13" ht="15.75" customHeight="1" x14ac:dyDescent="0.25">
      <c r="B21" s="127" t="s">
        <v>53</v>
      </c>
      <c r="C21" s="128" t="s">
        <v>303</v>
      </c>
      <c r="D21" s="128" t="s">
        <v>303</v>
      </c>
      <c r="E21" s="128" t="s">
        <v>303</v>
      </c>
      <c r="F21" s="128" t="s">
        <v>303</v>
      </c>
      <c r="G21" s="130" t="s">
        <v>77</v>
      </c>
      <c r="H21" s="102"/>
      <c r="I21" s="106"/>
      <c r="J21" s="106"/>
      <c r="K21" s="420"/>
      <c r="L21" s="420"/>
      <c r="M21" s="75"/>
    </row>
    <row r="22" spans="2:13" x14ac:dyDescent="0.25">
      <c r="B22" s="127" t="s">
        <v>71</v>
      </c>
      <c r="C22" s="128" t="s">
        <v>303</v>
      </c>
      <c r="D22" s="128" t="s">
        <v>303</v>
      </c>
      <c r="E22" s="128" t="s">
        <v>303</v>
      </c>
      <c r="F22" s="128" t="s">
        <v>303</v>
      </c>
      <c r="G22" s="130" t="s">
        <v>77</v>
      </c>
      <c r="H22" s="102"/>
      <c r="I22" s="106"/>
      <c r="J22" s="106"/>
      <c r="K22" s="107"/>
      <c r="L22" s="107"/>
      <c r="M22" s="75"/>
    </row>
    <row r="23" spans="2:13" x14ac:dyDescent="0.25">
      <c r="B23" s="127" t="s">
        <v>72</v>
      </c>
      <c r="C23" s="128" t="s">
        <v>303</v>
      </c>
      <c r="D23" s="128" t="s">
        <v>303</v>
      </c>
      <c r="E23" s="128" t="s">
        <v>303</v>
      </c>
      <c r="F23" s="128" t="s">
        <v>303</v>
      </c>
      <c r="G23" s="130" t="s">
        <v>77</v>
      </c>
      <c r="H23" s="102"/>
      <c r="I23" s="106"/>
      <c r="J23" s="106"/>
      <c r="K23" s="107"/>
      <c r="L23" s="107"/>
      <c r="M23" s="75"/>
    </row>
    <row r="24" spans="2:13" x14ac:dyDescent="0.25">
      <c r="B24" s="127" t="s">
        <v>73</v>
      </c>
      <c r="C24" s="128" t="s">
        <v>303</v>
      </c>
      <c r="D24" s="128" t="s">
        <v>303</v>
      </c>
      <c r="E24" s="128" t="s">
        <v>303</v>
      </c>
      <c r="F24" s="128" t="s">
        <v>303</v>
      </c>
      <c r="G24" s="130" t="s">
        <v>77</v>
      </c>
      <c r="H24" s="102"/>
      <c r="I24" s="106"/>
      <c r="J24" s="106"/>
      <c r="K24" s="107"/>
      <c r="L24" s="107"/>
      <c r="M24" s="75"/>
    </row>
    <row r="25" spans="2:13" x14ac:dyDescent="0.25">
      <c r="B25" s="127" t="s">
        <v>74</v>
      </c>
      <c r="C25" s="128" t="s">
        <v>303</v>
      </c>
      <c r="D25" s="128" t="s">
        <v>303</v>
      </c>
      <c r="E25" s="128" t="s">
        <v>303</v>
      </c>
      <c r="F25" s="128" t="s">
        <v>303</v>
      </c>
      <c r="G25" s="130" t="s">
        <v>77</v>
      </c>
      <c r="H25" s="102"/>
      <c r="I25" s="106"/>
      <c r="J25" s="106"/>
      <c r="K25" s="107"/>
      <c r="L25" s="107"/>
      <c r="M25" s="75"/>
    </row>
    <row r="26" spans="2:13" ht="15.75" thickBot="1" x14ac:dyDescent="0.3">
      <c r="B26" s="131" t="s">
        <v>75</v>
      </c>
      <c r="C26" s="132" t="s">
        <v>303</v>
      </c>
      <c r="D26" s="132" t="s">
        <v>303</v>
      </c>
      <c r="E26" s="132" t="s">
        <v>303</v>
      </c>
      <c r="F26" s="132" t="s">
        <v>303</v>
      </c>
      <c r="G26" s="133" t="s">
        <v>77</v>
      </c>
      <c r="H26" s="102"/>
      <c r="I26" s="106"/>
      <c r="J26" s="106"/>
      <c r="K26" s="107"/>
      <c r="L26" s="107"/>
      <c r="M26" s="75"/>
    </row>
    <row r="27" spans="2:13" ht="15.75" thickBot="1" x14ac:dyDescent="0.3">
      <c r="B27" s="106"/>
      <c r="C27" s="106"/>
      <c r="D27" s="106"/>
      <c r="E27" s="106"/>
      <c r="F27" s="106"/>
      <c r="G27" s="106"/>
      <c r="H27" s="102"/>
      <c r="I27" s="423" t="s">
        <v>153</v>
      </c>
      <c r="J27" s="421" t="s">
        <v>154</v>
      </c>
      <c r="K27" s="107"/>
      <c r="L27" s="107"/>
      <c r="M27" s="75"/>
    </row>
    <row r="28" spans="2:13" ht="19.5" customHeight="1" x14ac:dyDescent="0.25">
      <c r="B28" s="411" t="s">
        <v>83</v>
      </c>
      <c r="C28" s="412"/>
      <c r="D28" s="412"/>
      <c r="E28" s="412"/>
      <c r="F28" s="412"/>
      <c r="G28" s="413"/>
      <c r="H28" s="102"/>
      <c r="I28" s="424"/>
      <c r="J28" s="422"/>
      <c r="K28" s="102"/>
      <c r="L28" s="102"/>
      <c r="M28" s="75"/>
    </row>
    <row r="29" spans="2:13" x14ac:dyDescent="0.25">
      <c r="B29" s="134"/>
      <c r="C29" s="135" t="s">
        <v>18</v>
      </c>
      <c r="D29" s="135" t="s">
        <v>19</v>
      </c>
      <c r="E29" s="135" t="s">
        <v>20</v>
      </c>
      <c r="F29" s="135" t="s">
        <v>21</v>
      </c>
      <c r="G29" s="136"/>
      <c r="H29" s="102"/>
      <c r="I29" s="424"/>
      <c r="J29" s="422"/>
      <c r="K29" s="108"/>
      <c r="L29" s="108"/>
      <c r="M29" s="75"/>
    </row>
    <row r="30" spans="2:13" ht="18" customHeight="1" x14ac:dyDescent="0.25">
      <c r="B30" s="134" t="s">
        <v>23</v>
      </c>
      <c r="C30" s="135" t="s">
        <v>146</v>
      </c>
      <c r="D30" s="135" t="s">
        <v>146</v>
      </c>
      <c r="E30" s="135" t="s">
        <v>146</v>
      </c>
      <c r="F30" s="135" t="s">
        <v>146</v>
      </c>
      <c r="G30" s="136" t="s">
        <v>24</v>
      </c>
      <c r="H30" s="102"/>
      <c r="I30" s="424"/>
      <c r="J30" s="422"/>
      <c r="K30" s="102"/>
      <c r="L30" s="102"/>
      <c r="M30" s="75"/>
    </row>
    <row r="31" spans="2:13" x14ac:dyDescent="0.25">
      <c r="B31" s="137" t="s">
        <v>81</v>
      </c>
      <c r="C31" s="138">
        <v>5305.63</v>
      </c>
      <c r="D31" s="139">
        <f>C31*0.6</f>
        <v>3183.3780000000002</v>
      </c>
      <c r="E31" s="139">
        <f>C31*1.5</f>
        <v>7958.4449999999997</v>
      </c>
      <c r="F31" s="139">
        <f>E31*0.6</f>
        <v>4775.067</v>
      </c>
      <c r="G31" s="140" t="s">
        <v>77</v>
      </c>
      <c r="H31" s="102"/>
      <c r="I31" s="99" t="s">
        <v>30</v>
      </c>
      <c r="J31" s="76">
        <v>1</v>
      </c>
      <c r="K31" s="108"/>
      <c r="L31" s="108"/>
      <c r="M31" s="75"/>
    </row>
    <row r="32" spans="2:13" x14ac:dyDescent="0.25">
      <c r="B32" s="137" t="s">
        <v>29</v>
      </c>
      <c r="C32" s="138" t="s">
        <v>303</v>
      </c>
      <c r="D32" s="138" t="s">
        <v>303</v>
      </c>
      <c r="E32" s="138" t="s">
        <v>303</v>
      </c>
      <c r="F32" s="138" t="s">
        <v>303</v>
      </c>
      <c r="G32" s="140" t="s">
        <v>77</v>
      </c>
      <c r="H32" s="102"/>
      <c r="I32" s="99" t="s">
        <v>27</v>
      </c>
      <c r="J32" s="76">
        <v>0.5</v>
      </c>
      <c r="K32" s="102"/>
      <c r="L32" s="102"/>
      <c r="M32" s="75"/>
    </row>
    <row r="33" spans="2:13" x14ac:dyDescent="0.25">
      <c r="B33" s="137" t="s">
        <v>53</v>
      </c>
      <c r="C33" s="138" t="s">
        <v>303</v>
      </c>
      <c r="D33" s="138" t="s">
        <v>303</v>
      </c>
      <c r="E33" s="138" t="s">
        <v>303</v>
      </c>
      <c r="F33" s="138" t="s">
        <v>303</v>
      </c>
      <c r="G33" s="140" t="s">
        <v>77</v>
      </c>
      <c r="H33" s="102"/>
      <c r="I33" s="99" t="s">
        <v>29</v>
      </c>
      <c r="J33" s="76">
        <v>0.5</v>
      </c>
      <c r="K33" s="108"/>
      <c r="L33" s="108"/>
      <c r="M33" s="75"/>
    </row>
    <row r="34" spans="2:13" x14ac:dyDescent="0.25">
      <c r="B34" s="137" t="s">
        <v>71</v>
      </c>
      <c r="C34" s="138" t="s">
        <v>303</v>
      </c>
      <c r="D34" s="138" t="s">
        <v>303</v>
      </c>
      <c r="E34" s="138" t="s">
        <v>303</v>
      </c>
      <c r="F34" s="138" t="s">
        <v>303</v>
      </c>
      <c r="G34" s="140" t="s">
        <v>77</v>
      </c>
      <c r="H34" s="102"/>
      <c r="I34" s="99" t="s">
        <v>53</v>
      </c>
      <c r="J34" s="76">
        <v>0.3</v>
      </c>
      <c r="K34" s="109"/>
      <c r="L34" s="141"/>
      <c r="M34" s="75"/>
    </row>
    <row r="35" spans="2:13" x14ac:dyDescent="0.25">
      <c r="B35" s="137" t="s">
        <v>72</v>
      </c>
      <c r="C35" s="138" t="s">
        <v>303</v>
      </c>
      <c r="D35" s="138" t="s">
        <v>303</v>
      </c>
      <c r="E35" s="138" t="s">
        <v>303</v>
      </c>
      <c r="F35" s="138" t="s">
        <v>303</v>
      </c>
      <c r="G35" s="140" t="s">
        <v>77</v>
      </c>
      <c r="H35" s="102"/>
      <c r="I35" s="99" t="s">
        <v>71</v>
      </c>
      <c r="J35" s="76">
        <v>0.2</v>
      </c>
      <c r="K35" s="109"/>
      <c r="L35" s="141"/>
      <c r="M35" s="75"/>
    </row>
    <row r="36" spans="2:13" ht="15.75" thickBot="1" x14ac:dyDescent="0.3">
      <c r="B36" s="137" t="s">
        <v>73</v>
      </c>
      <c r="C36" s="138" t="s">
        <v>303</v>
      </c>
      <c r="D36" s="138" t="s">
        <v>303</v>
      </c>
      <c r="E36" s="138" t="s">
        <v>303</v>
      </c>
      <c r="F36" s="138" t="s">
        <v>303</v>
      </c>
      <c r="G36" s="140" t="s">
        <v>77</v>
      </c>
      <c r="H36" s="102"/>
      <c r="I36" s="100" t="s">
        <v>152</v>
      </c>
      <c r="J36" s="78">
        <v>0.15</v>
      </c>
      <c r="K36" s="102"/>
      <c r="L36" s="102"/>
      <c r="M36" s="75"/>
    </row>
    <row r="37" spans="2:13" x14ac:dyDescent="0.25">
      <c r="B37" s="137" t="s">
        <v>74</v>
      </c>
      <c r="C37" s="138" t="s">
        <v>303</v>
      </c>
      <c r="D37" s="138" t="s">
        <v>303</v>
      </c>
      <c r="E37" s="138" t="s">
        <v>303</v>
      </c>
      <c r="F37" s="138" t="s">
        <v>303</v>
      </c>
      <c r="G37" s="140" t="s">
        <v>77</v>
      </c>
      <c r="H37" s="102"/>
      <c r="I37" s="102"/>
      <c r="J37" s="102"/>
      <c r="K37" s="102"/>
      <c r="L37" s="102"/>
      <c r="M37" s="75"/>
    </row>
    <row r="38" spans="2:13" ht="15.75" thickBot="1" x14ac:dyDescent="0.3">
      <c r="B38" s="142" t="s">
        <v>75</v>
      </c>
      <c r="C38" s="143" t="s">
        <v>303</v>
      </c>
      <c r="D38" s="143" t="s">
        <v>303</v>
      </c>
      <c r="E38" s="143" t="s">
        <v>303</v>
      </c>
      <c r="F38" s="143" t="s">
        <v>303</v>
      </c>
      <c r="G38" s="144" t="s">
        <v>77</v>
      </c>
      <c r="H38" s="102"/>
      <c r="I38" s="101"/>
      <c r="J38" s="101"/>
      <c r="K38" s="101"/>
      <c r="L38" s="102"/>
      <c r="M38" s="75"/>
    </row>
    <row r="39" spans="2:13" ht="15.75" thickBot="1" x14ac:dyDescent="0.3">
      <c r="B39" s="106"/>
      <c r="C39" s="106"/>
      <c r="D39" s="106"/>
      <c r="E39" s="106"/>
      <c r="F39" s="106"/>
      <c r="G39" s="106"/>
      <c r="H39" s="102"/>
      <c r="I39" s="101"/>
      <c r="J39" s="101"/>
      <c r="K39" s="101"/>
      <c r="L39" s="102"/>
      <c r="M39" s="75"/>
    </row>
    <row r="40" spans="2:13" s="64" customFormat="1" ht="18" customHeight="1" x14ac:dyDescent="0.25">
      <c r="B40" s="440" t="s">
        <v>143</v>
      </c>
      <c r="C40" s="441"/>
      <c r="D40" s="441"/>
      <c r="E40" s="441"/>
      <c r="F40" s="441"/>
      <c r="G40" s="442"/>
      <c r="H40" s="102"/>
      <c r="I40" s="110"/>
      <c r="J40" s="110"/>
      <c r="K40" s="110"/>
      <c r="L40" s="102"/>
      <c r="M40" s="79"/>
    </row>
    <row r="41" spans="2:13" x14ac:dyDescent="0.25">
      <c r="B41" s="145"/>
      <c r="C41" s="146" t="s">
        <v>18</v>
      </c>
      <c r="D41" s="146" t="s">
        <v>19</v>
      </c>
      <c r="E41" s="146" t="s">
        <v>20</v>
      </c>
      <c r="F41" s="146" t="s">
        <v>21</v>
      </c>
      <c r="G41" s="147"/>
      <c r="H41" s="102"/>
      <c r="I41" s="110"/>
      <c r="J41" s="110"/>
      <c r="K41" s="110"/>
      <c r="L41" s="141"/>
      <c r="M41" s="75"/>
    </row>
    <row r="42" spans="2:13" ht="16.5" customHeight="1" x14ac:dyDescent="0.25">
      <c r="B42" s="145" t="s">
        <v>23</v>
      </c>
      <c r="C42" s="146" t="s">
        <v>146</v>
      </c>
      <c r="D42" s="146" t="s">
        <v>146</v>
      </c>
      <c r="E42" s="146" t="s">
        <v>146</v>
      </c>
      <c r="F42" s="146" t="s">
        <v>146</v>
      </c>
      <c r="G42" s="147" t="s">
        <v>24</v>
      </c>
      <c r="H42" s="102"/>
      <c r="I42" s="110"/>
      <c r="J42" s="110"/>
      <c r="K42" s="110"/>
      <c r="L42" s="141"/>
      <c r="M42" s="75"/>
    </row>
    <row r="43" spans="2:13" x14ac:dyDescent="0.25">
      <c r="B43" s="148" t="s">
        <v>81</v>
      </c>
      <c r="C43" s="149">
        <v>6677.42</v>
      </c>
      <c r="D43" s="150">
        <f>C43*0.6</f>
        <v>4006.4519999999998</v>
      </c>
      <c r="E43" s="150">
        <f>C43*1.5</f>
        <v>10016.130000000001</v>
      </c>
      <c r="F43" s="150">
        <f>E43*0.6</f>
        <v>6009.6780000000008</v>
      </c>
      <c r="G43" s="151" t="s">
        <v>77</v>
      </c>
      <c r="H43" s="102"/>
      <c r="I43" s="110"/>
      <c r="J43" s="110"/>
      <c r="K43" s="110"/>
      <c r="L43" s="141"/>
      <c r="M43" s="75"/>
    </row>
    <row r="44" spans="2:13" x14ac:dyDescent="0.25">
      <c r="B44" s="148" t="s">
        <v>29</v>
      </c>
      <c r="C44" s="149" t="s">
        <v>303</v>
      </c>
      <c r="D44" s="149" t="s">
        <v>303</v>
      </c>
      <c r="E44" s="149" t="s">
        <v>303</v>
      </c>
      <c r="F44" s="149" t="s">
        <v>303</v>
      </c>
      <c r="G44" s="151" t="s">
        <v>77</v>
      </c>
      <c r="H44" s="102"/>
      <c r="I44" s="109"/>
      <c r="J44" s="109"/>
      <c r="K44" s="109"/>
      <c r="L44" s="141"/>
      <c r="M44" s="75"/>
    </row>
    <row r="45" spans="2:13" x14ac:dyDescent="0.25">
      <c r="B45" s="148" t="s">
        <v>53</v>
      </c>
      <c r="C45" s="149" t="s">
        <v>303</v>
      </c>
      <c r="D45" s="149" t="s">
        <v>303</v>
      </c>
      <c r="E45" s="149" t="s">
        <v>303</v>
      </c>
      <c r="F45" s="149" t="s">
        <v>303</v>
      </c>
      <c r="G45" s="151" t="s">
        <v>77</v>
      </c>
      <c r="H45" s="102"/>
      <c r="I45" s="109"/>
      <c r="J45" s="109"/>
      <c r="K45" s="109"/>
      <c r="L45" s="141"/>
      <c r="M45" s="75"/>
    </row>
    <row r="46" spans="2:13" x14ac:dyDescent="0.25">
      <c r="B46" s="148" t="s">
        <v>71</v>
      </c>
      <c r="C46" s="149" t="s">
        <v>303</v>
      </c>
      <c r="D46" s="149" t="s">
        <v>303</v>
      </c>
      <c r="E46" s="149" t="s">
        <v>303</v>
      </c>
      <c r="F46" s="149" t="s">
        <v>303</v>
      </c>
      <c r="G46" s="151" t="s">
        <v>77</v>
      </c>
      <c r="H46" s="102"/>
      <c r="I46" s="109"/>
      <c r="J46" s="109"/>
      <c r="K46" s="109"/>
      <c r="L46" s="141"/>
      <c r="M46" s="75"/>
    </row>
    <row r="47" spans="2:13" x14ac:dyDescent="0.25">
      <c r="B47" s="148" t="s">
        <v>72</v>
      </c>
      <c r="C47" s="149" t="s">
        <v>303</v>
      </c>
      <c r="D47" s="149" t="s">
        <v>303</v>
      </c>
      <c r="E47" s="149" t="s">
        <v>303</v>
      </c>
      <c r="F47" s="149" t="s">
        <v>303</v>
      </c>
      <c r="G47" s="151" t="s">
        <v>77</v>
      </c>
      <c r="H47" s="102"/>
      <c r="I47" s="109"/>
      <c r="J47" s="109"/>
      <c r="K47" s="109"/>
      <c r="L47" s="141"/>
      <c r="M47" s="75"/>
    </row>
    <row r="48" spans="2:13" x14ac:dyDescent="0.25">
      <c r="B48" s="148" t="s">
        <v>73</v>
      </c>
      <c r="C48" s="149" t="s">
        <v>303</v>
      </c>
      <c r="D48" s="149" t="s">
        <v>303</v>
      </c>
      <c r="E48" s="149" t="s">
        <v>303</v>
      </c>
      <c r="F48" s="149" t="s">
        <v>303</v>
      </c>
      <c r="G48" s="151" t="s">
        <v>77</v>
      </c>
      <c r="H48" s="102"/>
      <c r="I48" s="299"/>
      <c r="J48" s="299"/>
      <c r="K48" s="299"/>
      <c r="L48" s="299"/>
      <c r="M48" s="75"/>
    </row>
    <row r="49" spans="2:13" x14ac:dyDescent="0.25">
      <c r="B49" s="148" t="s">
        <v>74</v>
      </c>
      <c r="C49" s="149" t="s">
        <v>303</v>
      </c>
      <c r="D49" s="149" t="s">
        <v>303</v>
      </c>
      <c r="E49" s="149" t="s">
        <v>303</v>
      </c>
      <c r="F49" s="149" t="s">
        <v>303</v>
      </c>
      <c r="G49" s="151" t="s">
        <v>77</v>
      </c>
      <c r="H49" s="102"/>
      <c r="I49" s="299"/>
      <c r="J49" s="299"/>
      <c r="K49" s="299"/>
      <c r="L49" s="299"/>
      <c r="M49" s="75"/>
    </row>
    <row r="50" spans="2:13" ht="15.75" thickBot="1" x14ac:dyDescent="0.3">
      <c r="B50" s="152" t="s">
        <v>75</v>
      </c>
      <c r="C50" s="153" t="s">
        <v>303</v>
      </c>
      <c r="D50" s="153" t="s">
        <v>303</v>
      </c>
      <c r="E50" s="153" t="s">
        <v>303</v>
      </c>
      <c r="F50" s="153" t="s">
        <v>303</v>
      </c>
      <c r="G50" s="154" t="s">
        <v>77</v>
      </c>
      <c r="H50" s="102"/>
      <c r="I50" s="101"/>
      <c r="J50" s="101"/>
      <c r="K50" s="101"/>
      <c r="L50" s="102"/>
      <c r="M50" s="75"/>
    </row>
    <row r="51" spans="2:13" ht="15.75" thickBot="1" x14ac:dyDescent="0.3">
      <c r="B51" s="106"/>
      <c r="C51" s="106"/>
      <c r="D51" s="106"/>
      <c r="E51" s="106"/>
      <c r="F51" s="106"/>
      <c r="G51" s="106"/>
      <c r="H51" s="102"/>
      <c r="I51" s="101"/>
      <c r="J51" s="101"/>
      <c r="K51" s="101"/>
      <c r="L51" s="102"/>
      <c r="M51" s="75"/>
    </row>
    <row r="52" spans="2:13" ht="18.75" customHeight="1" x14ac:dyDescent="0.25">
      <c r="B52" s="405" t="s">
        <v>144</v>
      </c>
      <c r="C52" s="406"/>
      <c r="D52" s="406"/>
      <c r="E52" s="406"/>
      <c r="F52" s="406"/>
      <c r="G52" s="407"/>
      <c r="H52" s="102"/>
      <c r="I52" s="110"/>
      <c r="J52" s="110"/>
      <c r="K52" s="110"/>
      <c r="L52" s="102"/>
      <c r="M52" s="75"/>
    </row>
    <row r="53" spans="2:13" x14ac:dyDescent="0.25">
      <c r="B53" s="155"/>
      <c r="C53" s="156" t="s">
        <v>18</v>
      </c>
      <c r="D53" s="156" t="s">
        <v>19</v>
      </c>
      <c r="E53" s="156" t="s">
        <v>20</v>
      </c>
      <c r="F53" s="156" t="s">
        <v>21</v>
      </c>
      <c r="G53" s="157"/>
      <c r="H53" s="102"/>
      <c r="I53" s="110"/>
      <c r="J53" s="110"/>
      <c r="K53" s="110"/>
      <c r="L53" s="141"/>
      <c r="M53" s="75"/>
    </row>
    <row r="54" spans="2:13" ht="18" customHeight="1" x14ac:dyDescent="0.25">
      <c r="B54" s="155" t="s">
        <v>23</v>
      </c>
      <c r="C54" s="156" t="s">
        <v>146</v>
      </c>
      <c r="D54" s="156" t="s">
        <v>146</v>
      </c>
      <c r="E54" s="156" t="s">
        <v>146</v>
      </c>
      <c r="F54" s="156" t="s">
        <v>146</v>
      </c>
      <c r="G54" s="157" t="s">
        <v>24</v>
      </c>
      <c r="H54" s="102"/>
      <c r="I54" s="110"/>
      <c r="J54" s="110"/>
      <c r="K54" s="110"/>
      <c r="L54" s="141"/>
      <c r="M54" s="75"/>
    </row>
    <row r="55" spans="2:13" x14ac:dyDescent="0.25">
      <c r="B55" s="158" t="s">
        <v>81</v>
      </c>
      <c r="C55" s="159">
        <v>8507.6</v>
      </c>
      <c r="D55" s="160">
        <f>C55*0.6</f>
        <v>5104.5600000000004</v>
      </c>
      <c r="E55" s="160">
        <f>C55*1.5</f>
        <v>12761.400000000001</v>
      </c>
      <c r="F55" s="160">
        <f>E55*0.6</f>
        <v>7656.84</v>
      </c>
      <c r="G55" s="161" t="s">
        <v>77</v>
      </c>
      <c r="H55" s="102"/>
      <c r="I55" s="110"/>
      <c r="J55" s="110"/>
      <c r="K55" s="110"/>
      <c r="L55" s="141"/>
      <c r="M55" s="75"/>
    </row>
    <row r="56" spans="2:13" x14ac:dyDescent="0.25">
      <c r="B56" s="158" t="s">
        <v>29</v>
      </c>
      <c r="C56" s="159" t="s">
        <v>303</v>
      </c>
      <c r="D56" s="159" t="s">
        <v>303</v>
      </c>
      <c r="E56" s="159" t="s">
        <v>303</v>
      </c>
      <c r="F56" s="159" t="s">
        <v>303</v>
      </c>
      <c r="G56" s="161" t="s">
        <v>77</v>
      </c>
      <c r="H56" s="102"/>
      <c r="I56" s="109"/>
      <c r="J56" s="109"/>
      <c r="K56" s="109"/>
      <c r="L56" s="141"/>
      <c r="M56" s="75"/>
    </row>
    <row r="57" spans="2:13" x14ac:dyDescent="0.25">
      <c r="B57" s="158" t="s">
        <v>53</v>
      </c>
      <c r="C57" s="159" t="s">
        <v>303</v>
      </c>
      <c r="D57" s="159" t="s">
        <v>303</v>
      </c>
      <c r="E57" s="159" t="s">
        <v>303</v>
      </c>
      <c r="F57" s="159" t="s">
        <v>303</v>
      </c>
      <c r="G57" s="161" t="s">
        <v>77</v>
      </c>
      <c r="H57" s="102"/>
      <c r="I57" s="109"/>
      <c r="J57" s="109"/>
      <c r="K57" s="109"/>
      <c r="L57" s="141"/>
      <c r="M57" s="75"/>
    </row>
    <row r="58" spans="2:13" x14ac:dyDescent="0.25">
      <c r="B58" s="158" t="s">
        <v>71</v>
      </c>
      <c r="C58" s="159" t="s">
        <v>303</v>
      </c>
      <c r="D58" s="159" t="s">
        <v>303</v>
      </c>
      <c r="E58" s="159" t="s">
        <v>303</v>
      </c>
      <c r="F58" s="159" t="s">
        <v>303</v>
      </c>
      <c r="G58" s="161" t="s">
        <v>77</v>
      </c>
      <c r="H58" s="102"/>
      <c r="I58" s="109"/>
      <c r="J58" s="109"/>
      <c r="K58" s="109"/>
      <c r="L58" s="141"/>
      <c r="M58" s="75"/>
    </row>
    <row r="59" spans="2:13" x14ac:dyDescent="0.25">
      <c r="B59" s="158" t="s">
        <v>72</v>
      </c>
      <c r="C59" s="159" t="s">
        <v>303</v>
      </c>
      <c r="D59" s="159" t="s">
        <v>303</v>
      </c>
      <c r="E59" s="159" t="s">
        <v>303</v>
      </c>
      <c r="F59" s="159" t="s">
        <v>303</v>
      </c>
      <c r="G59" s="161" t="s">
        <v>77</v>
      </c>
      <c r="H59" s="102"/>
      <c r="I59" s="109"/>
      <c r="J59" s="109"/>
      <c r="K59" s="109"/>
      <c r="L59" s="141"/>
      <c r="M59" s="75"/>
    </row>
    <row r="60" spans="2:13" x14ac:dyDescent="0.25">
      <c r="B60" s="158" t="s">
        <v>73</v>
      </c>
      <c r="C60" s="159" t="s">
        <v>303</v>
      </c>
      <c r="D60" s="159" t="s">
        <v>303</v>
      </c>
      <c r="E60" s="159" t="s">
        <v>303</v>
      </c>
      <c r="F60" s="159" t="s">
        <v>303</v>
      </c>
      <c r="G60" s="161" t="s">
        <v>77</v>
      </c>
      <c r="H60" s="102"/>
      <c r="I60" s="299"/>
      <c r="J60" s="299"/>
      <c r="K60" s="299"/>
      <c r="L60" s="299"/>
      <c r="M60" s="75"/>
    </row>
    <row r="61" spans="2:13" x14ac:dyDescent="0.25">
      <c r="B61" s="158" t="s">
        <v>74</v>
      </c>
      <c r="C61" s="159" t="s">
        <v>303</v>
      </c>
      <c r="D61" s="159" t="s">
        <v>303</v>
      </c>
      <c r="E61" s="159" t="s">
        <v>303</v>
      </c>
      <c r="F61" s="159" t="s">
        <v>303</v>
      </c>
      <c r="G61" s="161" t="s">
        <v>77</v>
      </c>
      <c r="H61" s="102"/>
      <c r="I61" s="299"/>
      <c r="J61" s="299"/>
      <c r="K61" s="299"/>
      <c r="L61" s="299"/>
      <c r="M61" s="75"/>
    </row>
    <row r="62" spans="2:13" ht="15.75" thickBot="1" x14ac:dyDescent="0.3">
      <c r="B62" s="162" t="s">
        <v>75</v>
      </c>
      <c r="C62" s="163" t="s">
        <v>303</v>
      </c>
      <c r="D62" s="163" t="s">
        <v>303</v>
      </c>
      <c r="E62" s="163" t="s">
        <v>303</v>
      </c>
      <c r="F62" s="163" t="s">
        <v>303</v>
      </c>
      <c r="G62" s="164" t="s">
        <v>77</v>
      </c>
      <c r="H62" s="102"/>
      <c r="I62" s="101"/>
      <c r="J62" s="101"/>
      <c r="K62" s="101"/>
      <c r="L62" s="102"/>
      <c r="M62" s="75"/>
    </row>
    <row r="63" spans="2:13" ht="15.75" thickBot="1" x14ac:dyDescent="0.3">
      <c r="B63" s="106"/>
      <c r="C63" s="106"/>
      <c r="D63" s="106"/>
      <c r="E63" s="106"/>
      <c r="F63" s="106"/>
      <c r="G63" s="106"/>
      <c r="H63" s="102"/>
      <c r="I63" s="101"/>
      <c r="J63" s="101"/>
      <c r="K63" s="101"/>
      <c r="L63" s="102"/>
      <c r="M63" s="75"/>
    </row>
    <row r="64" spans="2:13" ht="18.75" customHeight="1" x14ac:dyDescent="0.25">
      <c r="B64" s="374" t="s">
        <v>145</v>
      </c>
      <c r="C64" s="375"/>
      <c r="D64" s="375"/>
      <c r="E64" s="375"/>
      <c r="F64" s="375"/>
      <c r="G64" s="376"/>
      <c r="H64" s="102"/>
      <c r="I64" s="110"/>
      <c r="J64" s="110"/>
      <c r="K64" s="110"/>
      <c r="L64" s="102"/>
      <c r="M64" s="75"/>
    </row>
    <row r="65" spans="2:13" x14ac:dyDescent="0.25">
      <c r="B65" s="165"/>
      <c r="C65" s="166" t="s">
        <v>18</v>
      </c>
      <c r="D65" s="166" t="s">
        <v>19</v>
      </c>
      <c r="E65" s="166" t="s">
        <v>20</v>
      </c>
      <c r="F65" s="166" t="s">
        <v>21</v>
      </c>
      <c r="G65" s="167"/>
      <c r="H65" s="102"/>
      <c r="I65" s="110"/>
      <c r="J65" s="110"/>
      <c r="K65" s="110"/>
      <c r="L65" s="141"/>
      <c r="M65" s="75"/>
    </row>
    <row r="66" spans="2:13" ht="18.75" customHeight="1" x14ac:dyDescent="0.25">
      <c r="B66" s="165" t="s">
        <v>23</v>
      </c>
      <c r="C66" s="166" t="s">
        <v>146</v>
      </c>
      <c r="D66" s="166" t="s">
        <v>146</v>
      </c>
      <c r="E66" s="166" t="s">
        <v>146</v>
      </c>
      <c r="F66" s="166" t="s">
        <v>146</v>
      </c>
      <c r="G66" s="167" t="s">
        <v>24</v>
      </c>
      <c r="H66" s="102"/>
      <c r="I66" s="110"/>
      <c r="J66" s="110"/>
      <c r="K66" s="110"/>
      <c r="L66" s="141"/>
      <c r="M66" s="75"/>
    </row>
    <row r="67" spans="2:13" x14ac:dyDescent="0.25">
      <c r="B67" s="168" t="s">
        <v>81</v>
      </c>
      <c r="C67" s="169">
        <v>25467.98</v>
      </c>
      <c r="D67" s="170">
        <f>C67*0.6</f>
        <v>15280.787999999999</v>
      </c>
      <c r="E67" s="170">
        <f>C67*1.5</f>
        <v>38201.97</v>
      </c>
      <c r="F67" s="170">
        <f>E67*0.6</f>
        <v>22921.182000000001</v>
      </c>
      <c r="G67" s="171" t="s">
        <v>77</v>
      </c>
      <c r="H67" s="102"/>
      <c r="I67" s="110"/>
      <c r="J67" s="110"/>
      <c r="K67" s="110"/>
      <c r="L67" s="141"/>
      <c r="M67" s="75"/>
    </row>
    <row r="68" spans="2:13" x14ac:dyDescent="0.25">
      <c r="B68" s="168" t="s">
        <v>29</v>
      </c>
      <c r="C68" s="169" t="s">
        <v>303</v>
      </c>
      <c r="D68" s="169" t="s">
        <v>303</v>
      </c>
      <c r="E68" s="169" t="s">
        <v>303</v>
      </c>
      <c r="F68" s="169" t="s">
        <v>303</v>
      </c>
      <c r="G68" s="171" t="s">
        <v>77</v>
      </c>
      <c r="H68" s="102"/>
      <c r="I68" s="109"/>
      <c r="J68" s="109"/>
      <c r="K68" s="109"/>
      <c r="L68" s="141"/>
      <c r="M68" s="75"/>
    </row>
    <row r="69" spans="2:13" x14ac:dyDescent="0.25">
      <c r="B69" s="168" t="s">
        <v>53</v>
      </c>
      <c r="C69" s="169" t="s">
        <v>303</v>
      </c>
      <c r="D69" s="169" t="s">
        <v>303</v>
      </c>
      <c r="E69" s="169" t="s">
        <v>303</v>
      </c>
      <c r="F69" s="169" t="s">
        <v>303</v>
      </c>
      <c r="G69" s="171" t="s">
        <v>77</v>
      </c>
      <c r="H69" s="102"/>
      <c r="I69" s="109"/>
      <c r="J69" s="109"/>
      <c r="K69" s="109"/>
      <c r="L69" s="141"/>
      <c r="M69" s="75"/>
    </row>
    <row r="70" spans="2:13" x14ac:dyDescent="0.25">
      <c r="B70" s="168" t="s">
        <v>71</v>
      </c>
      <c r="C70" s="169" t="s">
        <v>303</v>
      </c>
      <c r="D70" s="169" t="s">
        <v>303</v>
      </c>
      <c r="E70" s="169" t="s">
        <v>303</v>
      </c>
      <c r="F70" s="169" t="s">
        <v>303</v>
      </c>
      <c r="G70" s="171" t="s">
        <v>77</v>
      </c>
      <c r="H70" s="102"/>
      <c r="I70" s="109"/>
      <c r="J70" s="109"/>
      <c r="K70" s="109"/>
      <c r="L70" s="141"/>
      <c r="M70" s="75"/>
    </row>
    <row r="71" spans="2:13" x14ac:dyDescent="0.25">
      <c r="B71" s="168" t="s">
        <v>72</v>
      </c>
      <c r="C71" s="169" t="s">
        <v>303</v>
      </c>
      <c r="D71" s="169" t="s">
        <v>303</v>
      </c>
      <c r="E71" s="169" t="s">
        <v>303</v>
      </c>
      <c r="F71" s="169" t="s">
        <v>303</v>
      </c>
      <c r="G71" s="171" t="s">
        <v>77</v>
      </c>
      <c r="H71" s="102"/>
      <c r="I71" s="109"/>
      <c r="J71" s="109"/>
      <c r="K71" s="109"/>
      <c r="L71" s="141"/>
      <c r="M71" s="75"/>
    </row>
    <row r="72" spans="2:13" x14ac:dyDescent="0.25">
      <c r="B72" s="168" t="s">
        <v>73</v>
      </c>
      <c r="C72" s="169" t="s">
        <v>303</v>
      </c>
      <c r="D72" s="169" t="s">
        <v>303</v>
      </c>
      <c r="E72" s="169" t="s">
        <v>303</v>
      </c>
      <c r="F72" s="169" t="s">
        <v>303</v>
      </c>
      <c r="G72" s="171" t="s">
        <v>77</v>
      </c>
      <c r="H72" s="102"/>
      <c r="I72" s="299"/>
      <c r="J72" s="299"/>
      <c r="K72" s="299"/>
      <c r="L72" s="299"/>
      <c r="M72" s="75"/>
    </row>
    <row r="73" spans="2:13" x14ac:dyDescent="0.25">
      <c r="B73" s="168" t="s">
        <v>74</v>
      </c>
      <c r="C73" s="169" t="s">
        <v>303</v>
      </c>
      <c r="D73" s="169" t="s">
        <v>303</v>
      </c>
      <c r="E73" s="169" t="s">
        <v>303</v>
      </c>
      <c r="F73" s="169" t="s">
        <v>303</v>
      </c>
      <c r="G73" s="171" t="s">
        <v>77</v>
      </c>
      <c r="H73" s="102"/>
      <c r="I73" s="299"/>
      <c r="J73" s="299"/>
      <c r="K73" s="299"/>
      <c r="L73" s="299"/>
      <c r="M73" s="75"/>
    </row>
    <row r="74" spans="2:13" ht="15.75" thickBot="1" x14ac:dyDescent="0.3">
      <c r="B74" s="172" t="s">
        <v>75</v>
      </c>
      <c r="C74" s="173" t="s">
        <v>303</v>
      </c>
      <c r="D74" s="173" t="s">
        <v>303</v>
      </c>
      <c r="E74" s="173" t="s">
        <v>303</v>
      </c>
      <c r="F74" s="173" t="s">
        <v>303</v>
      </c>
      <c r="G74" s="174" t="s">
        <v>77</v>
      </c>
      <c r="H74" s="102"/>
      <c r="I74" s="101"/>
      <c r="J74" s="101"/>
      <c r="K74" s="101"/>
      <c r="L74" s="102"/>
      <c r="M74" s="75"/>
    </row>
    <row r="75" spans="2:13" ht="15.75" thickBot="1" x14ac:dyDescent="0.3">
      <c r="B75" s="106"/>
      <c r="C75" s="106"/>
      <c r="D75" s="106"/>
      <c r="E75" s="106"/>
      <c r="F75" s="106"/>
      <c r="G75" s="106"/>
      <c r="H75" s="102"/>
      <c r="I75" s="101"/>
      <c r="J75" s="101"/>
      <c r="K75" s="101"/>
      <c r="L75" s="102"/>
      <c r="M75" s="75"/>
    </row>
    <row r="76" spans="2:13" ht="17.25" customHeight="1" x14ac:dyDescent="0.25">
      <c r="B76" s="384" t="s">
        <v>79</v>
      </c>
      <c r="C76" s="385"/>
      <c r="D76" s="385"/>
      <c r="E76" s="385"/>
      <c r="F76" s="385"/>
      <c r="G76" s="386"/>
      <c r="H76" s="102"/>
      <c r="I76" s="102"/>
      <c r="J76" s="102"/>
      <c r="K76" s="102"/>
      <c r="L76" s="102"/>
      <c r="M76" s="75"/>
    </row>
    <row r="77" spans="2:13" ht="15" customHeight="1" x14ac:dyDescent="0.25">
      <c r="B77" s="175"/>
      <c r="C77" s="176" t="s">
        <v>18</v>
      </c>
      <c r="D77" s="176" t="s">
        <v>19</v>
      </c>
      <c r="E77" s="176" t="s">
        <v>20</v>
      </c>
      <c r="F77" s="176" t="s">
        <v>21</v>
      </c>
      <c r="G77" s="177"/>
      <c r="H77" s="102"/>
      <c r="I77" s="102"/>
      <c r="J77" s="102"/>
      <c r="K77" s="102"/>
      <c r="L77" s="102"/>
      <c r="M77" s="75"/>
    </row>
    <row r="78" spans="2:13" ht="18" customHeight="1" x14ac:dyDescent="0.25">
      <c r="B78" s="175" t="s">
        <v>23</v>
      </c>
      <c r="C78" s="176" t="s">
        <v>146</v>
      </c>
      <c r="D78" s="176" t="s">
        <v>146</v>
      </c>
      <c r="E78" s="176" t="s">
        <v>146</v>
      </c>
      <c r="F78" s="176" t="s">
        <v>146</v>
      </c>
      <c r="G78" s="177" t="s">
        <v>24</v>
      </c>
      <c r="H78" s="102"/>
      <c r="I78" s="102"/>
      <c r="J78" s="102"/>
      <c r="K78" s="102"/>
      <c r="L78" s="102"/>
      <c r="M78" s="75"/>
    </row>
    <row r="79" spans="2:13" ht="15" customHeight="1" x14ac:dyDescent="0.25">
      <c r="B79" s="178" t="s">
        <v>25</v>
      </c>
      <c r="C79" s="179">
        <v>6590.14</v>
      </c>
      <c r="D79" s="179">
        <f t="shared" ref="D79:D81" si="0">C79*0.6</f>
        <v>3954.0839999999998</v>
      </c>
      <c r="E79" s="179">
        <f t="shared" ref="E79:E81" si="1">C79*1.5</f>
        <v>9885.2100000000009</v>
      </c>
      <c r="F79" s="179">
        <f t="shared" ref="F79:F81" si="2">E79*0.6</f>
        <v>5931.1260000000002</v>
      </c>
      <c r="G79" s="180" t="s">
        <v>77</v>
      </c>
      <c r="H79" s="102"/>
      <c r="I79" s="102"/>
      <c r="J79" s="102"/>
      <c r="K79" s="102"/>
      <c r="L79" s="102"/>
      <c r="M79" s="75"/>
    </row>
    <row r="80" spans="2:13" ht="15.75" customHeight="1" x14ac:dyDescent="0.25">
      <c r="B80" s="178" t="s">
        <v>26</v>
      </c>
      <c r="C80" s="179">
        <v>5521.18</v>
      </c>
      <c r="D80" s="179">
        <f t="shared" si="0"/>
        <v>3312.7080000000001</v>
      </c>
      <c r="E80" s="179">
        <f t="shared" si="1"/>
        <v>8281.77</v>
      </c>
      <c r="F80" s="179">
        <f t="shared" si="2"/>
        <v>4969.0619999999999</v>
      </c>
      <c r="G80" s="180" t="s">
        <v>77</v>
      </c>
      <c r="H80" s="102"/>
      <c r="I80" s="102"/>
      <c r="J80" s="102"/>
      <c r="K80" s="102"/>
      <c r="L80" s="102"/>
      <c r="M80" s="75"/>
    </row>
    <row r="81" spans="2:13" ht="14.25" customHeight="1" x14ac:dyDescent="0.3">
      <c r="B81" s="178" t="s">
        <v>27</v>
      </c>
      <c r="C81" s="179">
        <v>4808.54</v>
      </c>
      <c r="D81" s="179">
        <f t="shared" si="0"/>
        <v>2885.1239999999998</v>
      </c>
      <c r="E81" s="179">
        <f t="shared" si="1"/>
        <v>7212.8099999999995</v>
      </c>
      <c r="F81" s="179">
        <f t="shared" si="2"/>
        <v>4327.6859999999997</v>
      </c>
      <c r="G81" s="180" t="s">
        <v>77</v>
      </c>
      <c r="H81" s="102"/>
      <c r="I81" s="102"/>
      <c r="J81" s="102"/>
      <c r="K81" s="102"/>
      <c r="L81" s="102"/>
      <c r="M81" s="80"/>
    </row>
    <row r="82" spans="2:13" ht="15" customHeight="1" x14ac:dyDescent="0.3">
      <c r="B82" s="178" t="s">
        <v>29</v>
      </c>
      <c r="C82" s="179" t="s">
        <v>303</v>
      </c>
      <c r="D82" s="179" t="s">
        <v>303</v>
      </c>
      <c r="E82" s="179" t="s">
        <v>303</v>
      </c>
      <c r="F82" s="179" t="s">
        <v>303</v>
      </c>
      <c r="G82" s="180" t="s">
        <v>77</v>
      </c>
      <c r="H82" s="102"/>
      <c r="I82" s="102"/>
      <c r="J82" s="102"/>
      <c r="K82" s="102"/>
      <c r="L82" s="102"/>
      <c r="M82" s="80"/>
    </row>
    <row r="83" spans="2:13" x14ac:dyDescent="0.25">
      <c r="B83" s="178" t="s">
        <v>53</v>
      </c>
      <c r="C83" s="179" t="s">
        <v>303</v>
      </c>
      <c r="D83" s="179" t="s">
        <v>303</v>
      </c>
      <c r="E83" s="179" t="s">
        <v>303</v>
      </c>
      <c r="F83" s="179" t="s">
        <v>303</v>
      </c>
      <c r="G83" s="180" t="s">
        <v>77</v>
      </c>
      <c r="H83" s="102"/>
      <c r="I83" s="102"/>
      <c r="J83" s="102"/>
      <c r="K83" s="102"/>
      <c r="L83" s="102"/>
      <c r="M83" s="75"/>
    </row>
    <row r="84" spans="2:13" x14ac:dyDescent="0.25">
      <c r="B84" s="178" t="s">
        <v>71</v>
      </c>
      <c r="C84" s="179" t="s">
        <v>303</v>
      </c>
      <c r="D84" s="179" t="s">
        <v>303</v>
      </c>
      <c r="E84" s="179" t="s">
        <v>303</v>
      </c>
      <c r="F84" s="179" t="s">
        <v>303</v>
      </c>
      <c r="G84" s="180" t="s">
        <v>77</v>
      </c>
      <c r="H84" s="102"/>
      <c r="I84" s="102"/>
      <c r="J84" s="102"/>
      <c r="K84" s="102"/>
      <c r="L84" s="102"/>
      <c r="M84" s="75"/>
    </row>
    <row r="85" spans="2:13" x14ac:dyDescent="0.25">
      <c r="B85" s="178" t="s">
        <v>72</v>
      </c>
      <c r="C85" s="179" t="s">
        <v>303</v>
      </c>
      <c r="D85" s="179" t="s">
        <v>303</v>
      </c>
      <c r="E85" s="179" t="s">
        <v>303</v>
      </c>
      <c r="F85" s="179" t="s">
        <v>303</v>
      </c>
      <c r="G85" s="180" t="s">
        <v>77</v>
      </c>
      <c r="H85" s="102"/>
      <c r="I85" s="102"/>
      <c r="J85" s="102"/>
      <c r="K85" s="102"/>
      <c r="L85" s="102"/>
      <c r="M85" s="75"/>
    </row>
    <row r="86" spans="2:13" x14ac:dyDescent="0.25">
      <c r="B86" s="178" t="s">
        <v>73</v>
      </c>
      <c r="C86" s="179" t="s">
        <v>303</v>
      </c>
      <c r="D86" s="179" t="s">
        <v>303</v>
      </c>
      <c r="E86" s="179" t="s">
        <v>303</v>
      </c>
      <c r="F86" s="179" t="s">
        <v>303</v>
      </c>
      <c r="G86" s="180" t="s">
        <v>77</v>
      </c>
      <c r="H86" s="102"/>
      <c r="I86" s="102"/>
      <c r="J86" s="102"/>
      <c r="K86" s="102"/>
      <c r="L86" s="102"/>
      <c r="M86" s="75"/>
    </row>
    <row r="87" spans="2:13" x14ac:dyDescent="0.25">
      <c r="B87" s="178" t="s">
        <v>74</v>
      </c>
      <c r="C87" s="179" t="s">
        <v>303</v>
      </c>
      <c r="D87" s="179" t="s">
        <v>303</v>
      </c>
      <c r="E87" s="179" t="s">
        <v>303</v>
      </c>
      <c r="F87" s="179" t="s">
        <v>303</v>
      </c>
      <c r="G87" s="180" t="s">
        <v>77</v>
      </c>
      <c r="H87" s="102"/>
      <c r="I87" s="102"/>
      <c r="J87" s="102"/>
      <c r="K87" s="102"/>
      <c r="L87" s="102"/>
      <c r="M87" s="75"/>
    </row>
    <row r="88" spans="2:13" ht="15.75" thickBot="1" x14ac:dyDescent="0.3">
      <c r="B88" s="181" t="s">
        <v>75</v>
      </c>
      <c r="C88" s="182" t="s">
        <v>303</v>
      </c>
      <c r="D88" s="182" t="s">
        <v>303</v>
      </c>
      <c r="E88" s="182" t="s">
        <v>303</v>
      </c>
      <c r="F88" s="182" t="s">
        <v>303</v>
      </c>
      <c r="G88" s="183" t="s">
        <v>77</v>
      </c>
      <c r="H88" s="102"/>
      <c r="I88" s="102"/>
      <c r="J88" s="102"/>
      <c r="K88" s="102"/>
      <c r="L88" s="102"/>
      <c r="M88" s="75"/>
    </row>
    <row r="89" spans="2:13" ht="15.75" thickBot="1" x14ac:dyDescent="0.3">
      <c r="B89" s="141"/>
      <c r="C89" s="141"/>
      <c r="D89" s="141"/>
      <c r="E89" s="141"/>
      <c r="F89" s="141"/>
      <c r="G89" s="141"/>
      <c r="H89" s="102"/>
      <c r="I89" s="102"/>
      <c r="J89" s="102"/>
      <c r="K89" s="102"/>
      <c r="L89" s="102"/>
      <c r="M89" s="75"/>
    </row>
    <row r="90" spans="2:13" ht="18" customHeight="1" x14ac:dyDescent="0.25">
      <c r="B90" s="387" t="s">
        <v>80</v>
      </c>
      <c r="C90" s="388"/>
      <c r="D90" s="388"/>
      <c r="E90" s="388"/>
      <c r="F90" s="388"/>
      <c r="G90" s="389"/>
      <c r="H90" s="102"/>
      <c r="I90" s="102"/>
      <c r="J90" s="102"/>
      <c r="K90" s="102"/>
      <c r="L90" s="102"/>
      <c r="M90" s="75"/>
    </row>
    <row r="91" spans="2:13" x14ac:dyDescent="0.25">
      <c r="B91" s="184"/>
      <c r="C91" s="185" t="s">
        <v>18</v>
      </c>
      <c r="D91" s="185" t="s">
        <v>19</v>
      </c>
      <c r="E91" s="185" t="s">
        <v>20</v>
      </c>
      <c r="F91" s="185" t="s">
        <v>21</v>
      </c>
      <c r="G91" s="186"/>
      <c r="H91" s="102"/>
      <c r="I91" s="102"/>
      <c r="J91" s="102"/>
      <c r="K91" s="102"/>
      <c r="L91" s="102"/>
      <c r="M91" s="75"/>
    </row>
    <row r="92" spans="2:13" ht="18.75" customHeight="1" x14ac:dyDescent="0.25">
      <c r="B92" s="184" t="s">
        <v>23</v>
      </c>
      <c r="C92" s="187" t="s">
        <v>146</v>
      </c>
      <c r="D92" s="187" t="s">
        <v>146</v>
      </c>
      <c r="E92" s="187" t="s">
        <v>146</v>
      </c>
      <c r="F92" s="187" t="s">
        <v>146</v>
      </c>
      <c r="G92" s="186" t="s">
        <v>24</v>
      </c>
      <c r="H92" s="102"/>
      <c r="I92" s="141"/>
      <c r="J92" s="141"/>
      <c r="K92" s="141"/>
      <c r="L92" s="141"/>
      <c r="M92" s="75"/>
    </row>
    <row r="93" spans="2:13" x14ac:dyDescent="0.25">
      <c r="B93" s="188" t="s">
        <v>30</v>
      </c>
      <c r="C93" s="189">
        <v>7124.62</v>
      </c>
      <c r="D93" s="189">
        <f t="shared" ref="D93:D94" si="3">C93*0.6</f>
        <v>4274.7719999999999</v>
      </c>
      <c r="E93" s="189">
        <f t="shared" ref="E93:E94" si="4">C93*1.5</f>
        <v>10686.93</v>
      </c>
      <c r="F93" s="189">
        <f t="shared" ref="F93:F94" si="5">E93*0.6</f>
        <v>6412.1580000000004</v>
      </c>
      <c r="G93" s="190" t="s">
        <v>77</v>
      </c>
      <c r="H93" s="106"/>
      <c r="I93" s="106"/>
      <c r="J93" s="106"/>
      <c r="K93" s="106"/>
      <c r="L93" s="141"/>
    </row>
    <row r="94" spans="2:13" x14ac:dyDescent="0.25">
      <c r="B94" s="188" t="s">
        <v>27</v>
      </c>
      <c r="C94" s="189">
        <v>6411.98</v>
      </c>
      <c r="D94" s="189">
        <f t="shared" si="3"/>
        <v>3847.1879999999996</v>
      </c>
      <c r="E94" s="189">
        <f t="shared" si="4"/>
        <v>9617.9699999999993</v>
      </c>
      <c r="F94" s="189">
        <f t="shared" si="5"/>
        <v>5770.7819999999992</v>
      </c>
      <c r="G94" s="190" t="s">
        <v>77</v>
      </c>
      <c r="H94" s="106"/>
      <c r="I94" s="106"/>
      <c r="J94" s="106"/>
      <c r="K94" s="106"/>
      <c r="L94" s="141"/>
    </row>
    <row r="95" spans="2:13" ht="15" customHeight="1" x14ac:dyDescent="0.25">
      <c r="B95" s="188" t="s">
        <v>29</v>
      </c>
      <c r="C95" s="189" t="s">
        <v>303</v>
      </c>
      <c r="D95" s="189" t="s">
        <v>303</v>
      </c>
      <c r="E95" s="189" t="s">
        <v>303</v>
      </c>
      <c r="F95" s="189" t="s">
        <v>303</v>
      </c>
      <c r="G95" s="190" t="s">
        <v>77</v>
      </c>
      <c r="H95" s="106"/>
      <c r="I95" s="106"/>
      <c r="J95" s="106"/>
      <c r="K95" s="106"/>
      <c r="L95" s="141"/>
    </row>
    <row r="96" spans="2:13" x14ac:dyDescent="0.25">
      <c r="B96" s="188" t="s">
        <v>53</v>
      </c>
      <c r="C96" s="189" t="s">
        <v>303</v>
      </c>
      <c r="D96" s="189" t="s">
        <v>303</v>
      </c>
      <c r="E96" s="189" t="s">
        <v>303</v>
      </c>
      <c r="F96" s="189" t="s">
        <v>303</v>
      </c>
      <c r="G96" s="190" t="s">
        <v>77</v>
      </c>
      <c r="H96" s="106"/>
      <c r="I96" s="106"/>
      <c r="J96" s="106"/>
      <c r="K96" s="106"/>
      <c r="L96" s="106"/>
    </row>
    <row r="97" spans="2:16" x14ac:dyDescent="0.25">
      <c r="B97" s="188" t="s">
        <v>71</v>
      </c>
      <c r="C97" s="189" t="s">
        <v>303</v>
      </c>
      <c r="D97" s="189" t="s">
        <v>303</v>
      </c>
      <c r="E97" s="189" t="s">
        <v>303</v>
      </c>
      <c r="F97" s="189" t="s">
        <v>303</v>
      </c>
      <c r="G97" s="190" t="s">
        <v>77</v>
      </c>
      <c r="H97" s="106"/>
      <c r="I97" s="109"/>
      <c r="J97" s="109"/>
      <c r="K97" s="109"/>
      <c r="L97" s="141"/>
    </row>
    <row r="98" spans="2:16" x14ac:dyDescent="0.25">
      <c r="B98" s="188" t="s">
        <v>72</v>
      </c>
      <c r="C98" s="189" t="s">
        <v>303</v>
      </c>
      <c r="D98" s="189" t="s">
        <v>303</v>
      </c>
      <c r="E98" s="189" t="s">
        <v>303</v>
      </c>
      <c r="F98" s="189" t="s">
        <v>303</v>
      </c>
      <c r="G98" s="190" t="s">
        <v>77</v>
      </c>
      <c r="H98" s="106"/>
      <c r="I98" s="109"/>
      <c r="J98" s="109"/>
      <c r="K98" s="109"/>
      <c r="L98" s="141"/>
    </row>
    <row r="99" spans="2:16" x14ac:dyDescent="0.25">
      <c r="B99" s="188" t="s">
        <v>73</v>
      </c>
      <c r="C99" s="189" t="s">
        <v>303</v>
      </c>
      <c r="D99" s="189" t="s">
        <v>303</v>
      </c>
      <c r="E99" s="189" t="s">
        <v>303</v>
      </c>
      <c r="F99" s="189" t="s">
        <v>303</v>
      </c>
      <c r="G99" s="190" t="s">
        <v>77</v>
      </c>
      <c r="H99" s="106"/>
      <c r="I99" s="109"/>
      <c r="J99" s="109"/>
      <c r="K99" s="109"/>
      <c r="L99" s="141"/>
    </row>
    <row r="100" spans="2:16" x14ac:dyDescent="0.25">
      <c r="B100" s="188" t="s">
        <v>74</v>
      </c>
      <c r="C100" s="189" t="s">
        <v>303</v>
      </c>
      <c r="D100" s="189" t="s">
        <v>303</v>
      </c>
      <c r="E100" s="189" t="s">
        <v>303</v>
      </c>
      <c r="F100" s="189" t="s">
        <v>303</v>
      </c>
      <c r="G100" s="190" t="s">
        <v>77</v>
      </c>
      <c r="H100" s="106"/>
      <c r="I100" s="109"/>
      <c r="J100" s="109"/>
      <c r="K100" s="109"/>
      <c r="L100" s="141"/>
    </row>
    <row r="101" spans="2:16" ht="15.75" thickBot="1" x14ac:dyDescent="0.3">
      <c r="B101" s="191" t="s">
        <v>75</v>
      </c>
      <c r="C101" s="192" t="s">
        <v>303</v>
      </c>
      <c r="D101" s="192" t="s">
        <v>303</v>
      </c>
      <c r="E101" s="192" t="s">
        <v>303</v>
      </c>
      <c r="F101" s="192" t="s">
        <v>303</v>
      </c>
      <c r="G101" s="193" t="s">
        <v>77</v>
      </c>
      <c r="H101" s="106"/>
      <c r="I101" s="109"/>
      <c r="J101" s="109"/>
      <c r="K101" s="109"/>
      <c r="L101" s="141"/>
    </row>
    <row r="102" spans="2:16" s="82" customFormat="1" ht="15.75" thickBot="1" x14ac:dyDescent="0.3">
      <c r="B102" s="141"/>
      <c r="C102" s="141"/>
      <c r="D102" s="141"/>
      <c r="E102" s="141"/>
      <c r="F102" s="141"/>
      <c r="G102" s="141"/>
      <c r="H102" s="106"/>
      <c r="I102" s="141"/>
      <c r="J102" s="141"/>
      <c r="K102" s="141"/>
      <c r="L102" s="141"/>
    </row>
    <row r="103" spans="2:16" s="82" customFormat="1" ht="19.5" customHeight="1" x14ac:dyDescent="0.25">
      <c r="B103" s="443" t="s">
        <v>213</v>
      </c>
      <c r="C103" s="444"/>
      <c r="D103" s="444"/>
      <c r="E103" s="444"/>
      <c r="F103" s="444"/>
      <c r="G103" s="445"/>
      <c r="H103" s="106"/>
      <c r="I103" s="364" t="s">
        <v>76</v>
      </c>
      <c r="J103" s="364"/>
      <c r="K103" s="364"/>
      <c r="L103" s="141"/>
      <c r="M103" s="83"/>
      <c r="N103" s="83"/>
      <c r="O103" s="83"/>
      <c r="P103" s="83"/>
    </row>
    <row r="104" spans="2:16" s="82" customFormat="1" ht="15" customHeight="1" x14ac:dyDescent="0.25">
      <c r="B104" s="194"/>
      <c r="C104" s="195" t="s">
        <v>18</v>
      </c>
      <c r="D104" s="195" t="s">
        <v>19</v>
      </c>
      <c r="E104" s="195" t="s">
        <v>20</v>
      </c>
      <c r="F104" s="195" t="s">
        <v>21</v>
      </c>
      <c r="G104" s="196"/>
      <c r="H104" s="106"/>
      <c r="I104" s="364"/>
      <c r="J104" s="364"/>
      <c r="K104" s="364"/>
      <c r="L104" s="141"/>
    </row>
    <row r="105" spans="2:16" s="82" customFormat="1" ht="21" customHeight="1" x14ac:dyDescent="0.25">
      <c r="B105" s="194" t="s">
        <v>23</v>
      </c>
      <c r="C105" s="195" t="s">
        <v>146</v>
      </c>
      <c r="D105" s="195" t="s">
        <v>146</v>
      </c>
      <c r="E105" s="195" t="s">
        <v>146</v>
      </c>
      <c r="F105" s="195" t="s">
        <v>146</v>
      </c>
      <c r="G105" s="196" t="s">
        <v>24</v>
      </c>
      <c r="H105" s="106"/>
      <c r="I105" s="364"/>
      <c r="J105" s="364"/>
      <c r="K105" s="364"/>
      <c r="L105" s="141"/>
      <c r="M105" s="83"/>
      <c r="N105" s="83"/>
      <c r="O105" s="83"/>
      <c r="P105" s="83"/>
    </row>
    <row r="106" spans="2:16" s="82" customFormat="1" ht="15" customHeight="1" x14ac:dyDescent="0.25">
      <c r="B106" s="197" t="s">
        <v>25</v>
      </c>
      <c r="C106" s="198">
        <v>2886.19</v>
      </c>
      <c r="D106" s="198">
        <f>ROUND(C106*0.6,2)</f>
        <v>1731.71</v>
      </c>
      <c r="E106" s="198">
        <f>C106*1.5</f>
        <v>4329.2849999999999</v>
      </c>
      <c r="F106" s="198">
        <f>E106*0.6</f>
        <v>2597.5709999999999</v>
      </c>
      <c r="G106" s="199" t="s">
        <v>77</v>
      </c>
      <c r="H106" s="106"/>
      <c r="I106" s="109"/>
      <c r="J106" s="109"/>
      <c r="K106" s="109"/>
      <c r="L106" s="141"/>
    </row>
    <row r="107" spans="2:16" s="82" customFormat="1" ht="15.75" x14ac:dyDescent="0.25">
      <c r="B107" s="197" t="s">
        <v>26</v>
      </c>
      <c r="C107" s="198">
        <v>2405.16</v>
      </c>
      <c r="D107" s="198">
        <f>ROUND(C107*0.6,2)</f>
        <v>1443.1</v>
      </c>
      <c r="E107" s="198">
        <f>C107*1.5</f>
        <v>3607.74</v>
      </c>
      <c r="F107" s="198">
        <f>E107*0.6</f>
        <v>2164.6439999999998</v>
      </c>
      <c r="G107" s="199" t="s">
        <v>77</v>
      </c>
      <c r="H107" s="106"/>
      <c r="I107" s="109"/>
      <c r="J107" s="109"/>
      <c r="K107" s="109"/>
      <c r="L107" s="141"/>
      <c r="O107" s="83"/>
      <c r="P107" s="83"/>
    </row>
    <row r="108" spans="2:16" x14ac:dyDescent="0.25">
      <c r="B108" s="197" t="s">
        <v>27</v>
      </c>
      <c r="C108" s="198">
        <v>2048.84</v>
      </c>
      <c r="D108" s="198">
        <f>ROUND(C108*0.6,2)</f>
        <v>1229.3</v>
      </c>
      <c r="E108" s="198">
        <f>C108*1.5</f>
        <v>3073.26</v>
      </c>
      <c r="F108" s="198">
        <f>E108*0.6</f>
        <v>1843.9560000000001</v>
      </c>
      <c r="G108" s="199" t="s">
        <v>77</v>
      </c>
      <c r="H108" s="106"/>
      <c r="I108" s="106"/>
      <c r="J108" s="106"/>
      <c r="K108" s="106"/>
      <c r="L108" s="106"/>
    </row>
    <row r="109" spans="2:16" s="82" customFormat="1" ht="15" customHeight="1" x14ac:dyDescent="0.25">
      <c r="B109" s="197" t="s">
        <v>78</v>
      </c>
      <c r="C109" s="198" t="s">
        <v>303</v>
      </c>
      <c r="D109" s="198" t="s">
        <v>303</v>
      </c>
      <c r="E109" s="198" t="s">
        <v>303</v>
      </c>
      <c r="F109" s="198" t="s">
        <v>303</v>
      </c>
      <c r="G109" s="199" t="s">
        <v>77</v>
      </c>
      <c r="H109" s="106"/>
      <c r="I109" s="141"/>
      <c r="J109" s="141"/>
      <c r="K109" s="141"/>
      <c r="L109" s="141"/>
    </row>
    <row r="110" spans="2:16" ht="15.75" thickBot="1" x14ac:dyDescent="0.3">
      <c r="B110" s="200" t="s">
        <v>53</v>
      </c>
      <c r="C110" s="201" t="s">
        <v>303</v>
      </c>
      <c r="D110" s="201" t="s">
        <v>303</v>
      </c>
      <c r="E110" s="201" t="s">
        <v>303</v>
      </c>
      <c r="F110" s="201" t="s">
        <v>303</v>
      </c>
      <c r="G110" s="202" t="s">
        <v>77</v>
      </c>
      <c r="H110" s="106"/>
      <c r="I110" s="106"/>
      <c r="J110" s="106"/>
      <c r="K110" s="106"/>
      <c r="L110" s="106"/>
    </row>
    <row r="111" spans="2:16" s="82" customFormat="1" ht="15.75" thickBot="1" x14ac:dyDescent="0.3">
      <c r="B111" s="141"/>
      <c r="C111" s="141"/>
      <c r="D111" s="141"/>
      <c r="E111" s="141"/>
      <c r="F111" s="141"/>
      <c r="G111" s="141"/>
      <c r="H111" s="106"/>
      <c r="I111" s="141"/>
      <c r="J111" s="141"/>
      <c r="K111" s="141"/>
      <c r="L111" s="141"/>
    </row>
    <row r="112" spans="2:16" s="82" customFormat="1" ht="18" customHeight="1" x14ac:dyDescent="0.25">
      <c r="B112" s="425" t="s">
        <v>51</v>
      </c>
      <c r="C112" s="426"/>
      <c r="D112" s="426"/>
      <c r="E112" s="426"/>
      <c r="F112" s="426"/>
      <c r="G112" s="427"/>
      <c r="H112" s="106"/>
      <c r="I112" s="141"/>
      <c r="J112" s="106"/>
      <c r="K112" s="141"/>
      <c r="L112" s="141"/>
      <c r="M112" s="83"/>
      <c r="N112" s="83"/>
      <c r="O112" s="83"/>
      <c r="P112" s="83"/>
    </row>
    <row r="113" spans="2:16" s="82" customFormat="1" ht="15" customHeight="1" x14ac:dyDescent="0.25">
      <c r="B113" s="203"/>
      <c r="C113" s="204" t="s">
        <v>18</v>
      </c>
      <c r="D113" s="204" t="s">
        <v>19</v>
      </c>
      <c r="E113" s="204" t="s">
        <v>20</v>
      </c>
      <c r="F113" s="204" t="s">
        <v>21</v>
      </c>
      <c r="G113" s="205"/>
      <c r="H113" s="106"/>
      <c r="I113" s="364" t="s">
        <v>33</v>
      </c>
      <c r="J113" s="364"/>
      <c r="K113" s="364"/>
      <c r="L113" s="141"/>
    </row>
    <row r="114" spans="2:16" s="82" customFormat="1" ht="20.25" customHeight="1" x14ac:dyDescent="0.25">
      <c r="B114" s="203" t="s">
        <v>23</v>
      </c>
      <c r="C114" s="204" t="s">
        <v>146</v>
      </c>
      <c r="D114" s="204" t="s">
        <v>146</v>
      </c>
      <c r="E114" s="204" t="s">
        <v>146</v>
      </c>
      <c r="F114" s="204" t="s">
        <v>146</v>
      </c>
      <c r="G114" s="205" t="s">
        <v>24</v>
      </c>
      <c r="H114" s="106"/>
      <c r="I114" s="364"/>
      <c r="J114" s="364"/>
      <c r="K114" s="364"/>
      <c r="L114" s="141"/>
      <c r="M114" s="83"/>
      <c r="N114" s="83"/>
      <c r="O114" s="83"/>
      <c r="P114" s="83"/>
    </row>
    <row r="115" spans="2:16" s="82" customFormat="1" ht="15.75" thickBot="1" x14ac:dyDescent="0.3">
      <c r="B115" s="206" t="s">
        <v>34</v>
      </c>
      <c r="C115" s="207">
        <v>26724</v>
      </c>
      <c r="D115" s="207">
        <f>ROUND(C115*0.6,2)</f>
        <v>16034.4</v>
      </c>
      <c r="E115" s="207">
        <f>C115*1.5</f>
        <v>40086</v>
      </c>
      <c r="F115" s="207">
        <f>E115*0.6</f>
        <v>24051.599999999999</v>
      </c>
      <c r="G115" s="208" t="s">
        <v>77</v>
      </c>
      <c r="H115" s="106"/>
      <c r="I115" s="364"/>
      <c r="J115" s="364"/>
      <c r="K115" s="364"/>
      <c r="L115" s="141"/>
    </row>
    <row r="116" spans="2:16" ht="15.75" thickBot="1" x14ac:dyDescent="0.3"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</row>
    <row r="117" spans="2:16" s="82" customFormat="1" ht="18" customHeight="1" x14ac:dyDescent="0.25">
      <c r="B117" s="431" t="s">
        <v>49</v>
      </c>
      <c r="C117" s="432"/>
      <c r="D117" s="432"/>
      <c r="E117" s="432"/>
      <c r="F117" s="432"/>
      <c r="G117" s="433"/>
      <c r="H117" s="106"/>
      <c r="I117" s="141"/>
      <c r="J117" s="141"/>
      <c r="K117" s="141"/>
      <c r="L117" s="141"/>
      <c r="M117" s="83"/>
      <c r="N117" s="83"/>
      <c r="O117" s="83"/>
      <c r="P117" s="83"/>
    </row>
    <row r="118" spans="2:16" s="82" customFormat="1" x14ac:dyDescent="0.25">
      <c r="B118" s="209"/>
      <c r="C118" s="210" t="s">
        <v>18</v>
      </c>
      <c r="D118" s="210" t="s">
        <v>19</v>
      </c>
      <c r="E118" s="210" t="s">
        <v>20</v>
      </c>
      <c r="F118" s="210" t="s">
        <v>21</v>
      </c>
      <c r="G118" s="211"/>
      <c r="H118" s="106"/>
      <c r="I118" s="141"/>
      <c r="J118" s="141"/>
      <c r="K118" s="141"/>
      <c r="L118" s="141"/>
    </row>
    <row r="119" spans="2:16" s="82" customFormat="1" ht="20.25" customHeight="1" x14ac:dyDescent="0.25">
      <c r="B119" s="209" t="s">
        <v>23</v>
      </c>
      <c r="C119" s="210" t="s">
        <v>146</v>
      </c>
      <c r="D119" s="210" t="s">
        <v>146</v>
      </c>
      <c r="E119" s="210" t="s">
        <v>146</v>
      </c>
      <c r="F119" s="210" t="s">
        <v>146</v>
      </c>
      <c r="G119" s="211" t="s">
        <v>24</v>
      </c>
      <c r="H119" s="106"/>
      <c r="I119" s="141"/>
      <c r="J119" s="141"/>
      <c r="K119" s="141"/>
      <c r="L119" s="141"/>
      <c r="M119" s="83"/>
      <c r="N119" s="83"/>
      <c r="O119" s="83"/>
      <c r="P119" s="83"/>
    </row>
    <row r="120" spans="2:16" s="82" customFormat="1" ht="15" customHeight="1" x14ac:dyDescent="0.25">
      <c r="B120" s="212" t="s">
        <v>25</v>
      </c>
      <c r="C120" s="213">
        <v>4275.84</v>
      </c>
      <c r="D120" s="213">
        <f t="shared" ref="D120:D122" si="6">C120*0.6</f>
        <v>2565.5039999999999</v>
      </c>
      <c r="E120" s="213">
        <f t="shared" ref="E120:E122" si="7">C120*1.5</f>
        <v>6413.76</v>
      </c>
      <c r="F120" s="213">
        <f t="shared" ref="F120:F122" si="8">E120*0.6</f>
        <v>3848.2559999999999</v>
      </c>
      <c r="G120" s="211" t="s">
        <v>77</v>
      </c>
      <c r="H120" s="106"/>
      <c r="I120" s="364" t="s">
        <v>31</v>
      </c>
      <c r="J120" s="364"/>
      <c r="K120" s="364"/>
      <c r="L120" s="141"/>
    </row>
    <row r="121" spans="2:16" s="82" customFormat="1" ht="15" customHeight="1" x14ac:dyDescent="0.25">
      <c r="B121" s="212" t="s">
        <v>26</v>
      </c>
      <c r="C121" s="213">
        <v>3456.3</v>
      </c>
      <c r="D121" s="213">
        <f t="shared" si="6"/>
        <v>2073.7800000000002</v>
      </c>
      <c r="E121" s="213">
        <f t="shared" si="7"/>
        <v>5184.4500000000007</v>
      </c>
      <c r="F121" s="213">
        <f t="shared" si="8"/>
        <v>3110.6700000000005</v>
      </c>
      <c r="G121" s="211" t="s">
        <v>77</v>
      </c>
      <c r="H121" s="106"/>
      <c r="I121" s="364"/>
      <c r="J121" s="364"/>
      <c r="K121" s="364"/>
      <c r="L121" s="141"/>
      <c r="M121" s="83"/>
      <c r="N121" s="83"/>
      <c r="O121" s="83"/>
      <c r="P121" s="83"/>
    </row>
    <row r="122" spans="2:16" s="82" customFormat="1" x14ac:dyDescent="0.25">
      <c r="B122" s="212" t="s">
        <v>27</v>
      </c>
      <c r="C122" s="213">
        <v>3010.9</v>
      </c>
      <c r="D122" s="213">
        <f t="shared" si="6"/>
        <v>1806.54</v>
      </c>
      <c r="E122" s="213">
        <f t="shared" si="7"/>
        <v>4516.3500000000004</v>
      </c>
      <c r="F122" s="213">
        <f t="shared" si="8"/>
        <v>2709.81</v>
      </c>
      <c r="G122" s="211" t="s">
        <v>77</v>
      </c>
      <c r="H122" s="106"/>
      <c r="I122" s="364"/>
      <c r="J122" s="364"/>
      <c r="K122" s="364"/>
      <c r="L122" s="141"/>
    </row>
    <row r="123" spans="2:16" s="82" customFormat="1" x14ac:dyDescent="0.25">
      <c r="B123" s="212" t="s">
        <v>29</v>
      </c>
      <c r="C123" s="213" t="s">
        <v>303</v>
      </c>
      <c r="D123" s="213" t="s">
        <v>303</v>
      </c>
      <c r="E123" s="213" t="s">
        <v>303</v>
      </c>
      <c r="F123" s="213" t="s">
        <v>303</v>
      </c>
      <c r="G123" s="211" t="s">
        <v>77</v>
      </c>
      <c r="H123" s="106"/>
      <c r="I123" s="364"/>
      <c r="J123" s="364"/>
      <c r="K123" s="364"/>
      <c r="L123" s="141"/>
    </row>
    <row r="124" spans="2:16" x14ac:dyDescent="0.25">
      <c r="B124" s="212" t="s">
        <v>53</v>
      </c>
      <c r="C124" s="213" t="s">
        <v>303</v>
      </c>
      <c r="D124" s="213" t="s">
        <v>303</v>
      </c>
      <c r="E124" s="213" t="s">
        <v>303</v>
      </c>
      <c r="F124" s="213" t="s">
        <v>303</v>
      </c>
      <c r="G124" s="211" t="s">
        <v>77</v>
      </c>
      <c r="H124" s="106"/>
      <c r="I124" s="106"/>
      <c r="J124" s="106"/>
      <c r="K124" s="106"/>
      <c r="L124" s="106"/>
    </row>
    <row r="125" spans="2:16" x14ac:dyDescent="0.25">
      <c r="B125" s="212" t="s">
        <v>71</v>
      </c>
      <c r="C125" s="213" t="s">
        <v>303</v>
      </c>
      <c r="D125" s="213" t="s">
        <v>303</v>
      </c>
      <c r="E125" s="213" t="s">
        <v>303</v>
      </c>
      <c r="F125" s="213" t="s">
        <v>303</v>
      </c>
      <c r="G125" s="211" t="s">
        <v>77</v>
      </c>
      <c r="H125" s="106"/>
      <c r="I125" s="109"/>
      <c r="J125" s="109"/>
      <c r="K125" s="109"/>
      <c r="L125" s="141"/>
    </row>
    <row r="126" spans="2:16" x14ac:dyDescent="0.25">
      <c r="B126" s="212" t="s">
        <v>72</v>
      </c>
      <c r="C126" s="213" t="s">
        <v>303</v>
      </c>
      <c r="D126" s="213" t="s">
        <v>303</v>
      </c>
      <c r="E126" s="213" t="s">
        <v>303</v>
      </c>
      <c r="F126" s="213" t="s">
        <v>303</v>
      </c>
      <c r="G126" s="211" t="s">
        <v>77</v>
      </c>
      <c r="H126" s="106"/>
      <c r="I126" s="109"/>
      <c r="J126" s="109"/>
      <c r="K126" s="109"/>
      <c r="L126" s="141"/>
    </row>
    <row r="127" spans="2:16" x14ac:dyDescent="0.25">
      <c r="B127" s="212" t="s">
        <v>73</v>
      </c>
      <c r="C127" s="213" t="s">
        <v>303</v>
      </c>
      <c r="D127" s="213" t="s">
        <v>303</v>
      </c>
      <c r="E127" s="213" t="s">
        <v>303</v>
      </c>
      <c r="F127" s="213" t="s">
        <v>303</v>
      </c>
      <c r="G127" s="211" t="s">
        <v>77</v>
      </c>
      <c r="H127" s="106"/>
      <c r="I127" s="109"/>
      <c r="J127" s="109"/>
      <c r="K127" s="109"/>
      <c r="L127" s="141"/>
    </row>
    <row r="128" spans="2:16" x14ac:dyDescent="0.25">
      <c r="B128" s="212" t="s">
        <v>74</v>
      </c>
      <c r="C128" s="213" t="s">
        <v>303</v>
      </c>
      <c r="D128" s="213" t="s">
        <v>303</v>
      </c>
      <c r="E128" s="213" t="s">
        <v>303</v>
      </c>
      <c r="F128" s="213" t="s">
        <v>303</v>
      </c>
      <c r="G128" s="211" t="s">
        <v>77</v>
      </c>
      <c r="H128" s="106"/>
      <c r="I128" s="109"/>
      <c r="J128" s="109"/>
      <c r="K128" s="109"/>
      <c r="L128" s="141"/>
    </row>
    <row r="129" spans="2:16" ht="15.75" thickBot="1" x14ac:dyDescent="0.3">
      <c r="B129" s="214" t="s">
        <v>75</v>
      </c>
      <c r="C129" s="215" t="s">
        <v>303</v>
      </c>
      <c r="D129" s="215" t="s">
        <v>303</v>
      </c>
      <c r="E129" s="215" t="s">
        <v>303</v>
      </c>
      <c r="F129" s="215" t="s">
        <v>303</v>
      </c>
      <c r="G129" s="216" t="s">
        <v>77</v>
      </c>
      <c r="H129" s="106"/>
      <c r="I129" s="109"/>
      <c r="J129" s="109"/>
      <c r="K129" s="109"/>
      <c r="L129" s="141"/>
    </row>
    <row r="130" spans="2:16" s="82" customFormat="1" ht="15" customHeight="1" thickBot="1" x14ac:dyDescent="0.3">
      <c r="B130" s="141"/>
      <c r="C130" s="141"/>
      <c r="D130" s="141"/>
      <c r="E130" s="141"/>
      <c r="F130" s="141"/>
      <c r="G130" s="141"/>
      <c r="H130" s="106"/>
      <c r="I130" s="141"/>
      <c r="J130" s="141"/>
      <c r="K130" s="141"/>
      <c r="L130" s="141"/>
    </row>
    <row r="131" spans="2:16" s="82" customFormat="1" ht="17.25" customHeight="1" x14ac:dyDescent="0.25">
      <c r="B131" s="428" t="s">
        <v>50</v>
      </c>
      <c r="C131" s="429"/>
      <c r="D131" s="429"/>
      <c r="E131" s="429"/>
      <c r="F131" s="429"/>
      <c r="G131" s="430"/>
      <c r="H131" s="106"/>
      <c r="I131" s="141"/>
      <c r="J131" s="141"/>
      <c r="K131" s="141"/>
      <c r="L131" s="141"/>
      <c r="M131" s="83"/>
      <c r="N131" s="83"/>
      <c r="O131" s="83"/>
      <c r="P131" s="83"/>
    </row>
    <row r="132" spans="2:16" s="82" customFormat="1" x14ac:dyDescent="0.25">
      <c r="B132" s="217"/>
      <c r="C132" s="218" t="s">
        <v>18</v>
      </c>
      <c r="D132" s="218" t="s">
        <v>19</v>
      </c>
      <c r="E132" s="218" t="s">
        <v>20</v>
      </c>
      <c r="F132" s="218" t="s">
        <v>21</v>
      </c>
      <c r="G132" s="219"/>
      <c r="H132" s="106"/>
      <c r="I132" s="141"/>
      <c r="J132" s="141"/>
      <c r="K132" s="141"/>
      <c r="L132" s="141"/>
    </row>
    <row r="133" spans="2:16" s="82" customFormat="1" ht="18" customHeight="1" x14ac:dyDescent="0.25">
      <c r="B133" s="217" t="s">
        <v>23</v>
      </c>
      <c r="C133" s="218" t="s">
        <v>146</v>
      </c>
      <c r="D133" s="218" t="s">
        <v>146</v>
      </c>
      <c r="E133" s="218" t="s">
        <v>146</v>
      </c>
      <c r="F133" s="218" t="s">
        <v>146</v>
      </c>
      <c r="G133" s="219" t="s">
        <v>24</v>
      </c>
      <c r="H133" s="106"/>
      <c r="I133" s="141"/>
      <c r="J133" s="141"/>
      <c r="K133" s="141"/>
      <c r="L133" s="141"/>
      <c r="M133" s="83"/>
      <c r="N133" s="83"/>
      <c r="O133" s="83"/>
      <c r="P133" s="83"/>
    </row>
    <row r="134" spans="2:16" s="82" customFormat="1" ht="15" customHeight="1" x14ac:dyDescent="0.25">
      <c r="B134" s="220" t="s">
        <v>25</v>
      </c>
      <c r="C134" s="221">
        <v>3206.88</v>
      </c>
      <c r="D134" s="221">
        <f>ROUND(C134*0.6,2)</f>
        <v>1924.13</v>
      </c>
      <c r="E134" s="221">
        <f t="shared" ref="E134:E136" si="9">C134*1.5</f>
        <v>4810.32</v>
      </c>
      <c r="F134" s="221">
        <f t="shared" ref="F134:F136" si="10">E134*0.6</f>
        <v>2886.1919999999996</v>
      </c>
      <c r="G134" s="219" t="s">
        <v>77</v>
      </c>
      <c r="H134" s="106"/>
      <c r="I134" s="364" t="s">
        <v>32</v>
      </c>
      <c r="J134" s="364"/>
      <c r="K134" s="364"/>
      <c r="L134" s="141"/>
    </row>
    <row r="135" spans="2:16" s="82" customFormat="1" ht="15.75" x14ac:dyDescent="0.25">
      <c r="B135" s="220" t="s">
        <v>26</v>
      </c>
      <c r="C135" s="221">
        <v>2761.48</v>
      </c>
      <c r="D135" s="221">
        <f>ROUND(C135*0.6,2)</f>
        <v>1656.89</v>
      </c>
      <c r="E135" s="221">
        <f t="shared" si="9"/>
        <v>4142.22</v>
      </c>
      <c r="F135" s="221">
        <f t="shared" si="10"/>
        <v>2485.3319999999999</v>
      </c>
      <c r="G135" s="219" t="s">
        <v>77</v>
      </c>
      <c r="H135" s="106"/>
      <c r="I135" s="364"/>
      <c r="J135" s="364"/>
      <c r="K135" s="364"/>
      <c r="L135" s="141"/>
      <c r="M135" s="83"/>
      <c r="N135" s="83"/>
      <c r="O135" s="83"/>
      <c r="P135" s="83"/>
    </row>
    <row r="136" spans="2:16" s="82" customFormat="1" x14ac:dyDescent="0.25">
      <c r="B136" s="220" t="s">
        <v>27</v>
      </c>
      <c r="C136" s="221">
        <v>2244.8200000000002</v>
      </c>
      <c r="D136" s="221">
        <f>ROUND(C136*0.6,2)</f>
        <v>1346.89</v>
      </c>
      <c r="E136" s="221">
        <f t="shared" si="9"/>
        <v>3367.2300000000005</v>
      </c>
      <c r="F136" s="221">
        <f t="shared" si="10"/>
        <v>2020.3380000000002</v>
      </c>
      <c r="G136" s="219" t="s">
        <v>77</v>
      </c>
      <c r="H136" s="106"/>
      <c r="I136" s="364"/>
      <c r="J136" s="364"/>
      <c r="K136" s="364"/>
      <c r="L136" s="141"/>
    </row>
    <row r="137" spans="2:16" s="82" customFormat="1" x14ac:dyDescent="0.25">
      <c r="B137" s="220" t="s">
        <v>29</v>
      </c>
      <c r="C137" s="221" t="s">
        <v>303</v>
      </c>
      <c r="D137" s="221" t="s">
        <v>303</v>
      </c>
      <c r="E137" s="221" t="s">
        <v>303</v>
      </c>
      <c r="F137" s="221" t="s">
        <v>303</v>
      </c>
      <c r="G137" s="219" t="s">
        <v>77</v>
      </c>
      <c r="H137" s="106"/>
      <c r="I137" s="364"/>
      <c r="J137" s="364"/>
      <c r="K137" s="364"/>
      <c r="L137" s="141"/>
    </row>
    <row r="138" spans="2:16" x14ac:dyDescent="0.25">
      <c r="B138" s="220" t="s">
        <v>53</v>
      </c>
      <c r="C138" s="221" t="s">
        <v>303</v>
      </c>
      <c r="D138" s="221" t="s">
        <v>303</v>
      </c>
      <c r="E138" s="221" t="s">
        <v>303</v>
      </c>
      <c r="F138" s="221" t="s">
        <v>303</v>
      </c>
      <c r="G138" s="219" t="s">
        <v>77</v>
      </c>
      <c r="H138" s="106"/>
      <c r="I138" s="106"/>
      <c r="J138" s="106"/>
      <c r="K138" s="106"/>
      <c r="L138" s="106"/>
    </row>
    <row r="139" spans="2:16" x14ac:dyDescent="0.25">
      <c r="B139" s="220" t="s">
        <v>71</v>
      </c>
      <c r="C139" s="221" t="s">
        <v>303</v>
      </c>
      <c r="D139" s="221" t="s">
        <v>303</v>
      </c>
      <c r="E139" s="221" t="s">
        <v>303</v>
      </c>
      <c r="F139" s="221" t="s">
        <v>303</v>
      </c>
      <c r="G139" s="219" t="s">
        <v>77</v>
      </c>
      <c r="H139" s="106"/>
      <c r="I139" s="109"/>
      <c r="J139" s="109"/>
      <c r="K139" s="109"/>
      <c r="L139" s="141"/>
    </row>
    <row r="140" spans="2:16" x14ac:dyDescent="0.25">
      <c r="B140" s="220" t="s">
        <v>72</v>
      </c>
      <c r="C140" s="221" t="s">
        <v>303</v>
      </c>
      <c r="D140" s="221" t="s">
        <v>303</v>
      </c>
      <c r="E140" s="221" t="s">
        <v>303</v>
      </c>
      <c r="F140" s="221" t="s">
        <v>303</v>
      </c>
      <c r="G140" s="219" t="s">
        <v>77</v>
      </c>
      <c r="H140" s="106"/>
      <c r="I140" s="109"/>
      <c r="J140" s="109"/>
      <c r="K140" s="109"/>
      <c r="L140" s="141"/>
    </row>
    <row r="141" spans="2:16" x14ac:dyDescent="0.25">
      <c r="B141" s="220" t="s">
        <v>73</v>
      </c>
      <c r="C141" s="221" t="s">
        <v>303</v>
      </c>
      <c r="D141" s="221" t="s">
        <v>303</v>
      </c>
      <c r="E141" s="221" t="s">
        <v>303</v>
      </c>
      <c r="F141" s="221" t="s">
        <v>303</v>
      </c>
      <c r="G141" s="219" t="s">
        <v>77</v>
      </c>
      <c r="H141" s="106"/>
      <c r="I141" s="109"/>
      <c r="J141" s="109"/>
      <c r="K141" s="109"/>
      <c r="L141" s="141"/>
    </row>
    <row r="142" spans="2:16" x14ac:dyDescent="0.25">
      <c r="B142" s="220" t="s">
        <v>74</v>
      </c>
      <c r="C142" s="221" t="s">
        <v>303</v>
      </c>
      <c r="D142" s="221" t="s">
        <v>303</v>
      </c>
      <c r="E142" s="221" t="s">
        <v>303</v>
      </c>
      <c r="F142" s="221" t="s">
        <v>303</v>
      </c>
      <c r="G142" s="219" t="s">
        <v>77</v>
      </c>
      <c r="H142" s="106"/>
      <c r="I142" s="109"/>
      <c r="J142" s="109"/>
      <c r="K142" s="109"/>
      <c r="L142" s="141"/>
    </row>
    <row r="143" spans="2:16" ht="15.75" thickBot="1" x14ac:dyDescent="0.3">
      <c r="B143" s="222" t="s">
        <v>75</v>
      </c>
      <c r="C143" s="223" t="s">
        <v>303</v>
      </c>
      <c r="D143" s="223" t="s">
        <v>303</v>
      </c>
      <c r="E143" s="223" t="s">
        <v>303</v>
      </c>
      <c r="F143" s="223" t="s">
        <v>303</v>
      </c>
      <c r="G143" s="224" t="s">
        <v>77</v>
      </c>
      <c r="H143" s="106"/>
      <c r="I143" s="109"/>
      <c r="J143" s="109"/>
      <c r="K143" s="109"/>
      <c r="L143" s="141"/>
    </row>
    <row r="144" spans="2:16" s="82" customFormat="1" ht="15" customHeight="1" thickBot="1" x14ac:dyDescent="0.3">
      <c r="B144" s="383"/>
      <c r="C144" s="383"/>
      <c r="D144" s="383"/>
      <c r="E144" s="383"/>
      <c r="F144" s="383"/>
      <c r="G144" s="383"/>
      <c r="H144" s="383"/>
      <c r="I144" s="383"/>
      <c r="J144" s="383"/>
      <c r="K144" s="383"/>
      <c r="L144" s="141"/>
    </row>
    <row r="145" spans="2:12" ht="15" customHeight="1" x14ac:dyDescent="0.25">
      <c r="B145" s="434" t="s">
        <v>149</v>
      </c>
      <c r="C145" s="435"/>
      <c r="D145" s="435"/>
      <c r="E145" s="435"/>
      <c r="F145" s="435"/>
      <c r="G145" s="436"/>
      <c r="H145" s="106"/>
      <c r="I145" s="225"/>
      <c r="J145" s="225"/>
      <c r="K145" s="225"/>
      <c r="L145" s="225"/>
    </row>
    <row r="146" spans="2:12" x14ac:dyDescent="0.25">
      <c r="B146" s="226"/>
      <c r="C146" s="227" t="s">
        <v>18</v>
      </c>
      <c r="D146" s="227" t="s">
        <v>19</v>
      </c>
      <c r="E146" s="227" t="s">
        <v>20</v>
      </c>
      <c r="F146" s="227" t="s">
        <v>21</v>
      </c>
      <c r="G146" s="228"/>
      <c r="H146" s="106"/>
      <c r="I146" s="106"/>
      <c r="J146" s="106"/>
      <c r="K146" s="106"/>
      <c r="L146" s="106"/>
    </row>
    <row r="147" spans="2:12" x14ac:dyDescent="0.25">
      <c r="B147" s="226" t="s">
        <v>23</v>
      </c>
      <c r="C147" s="227" t="s">
        <v>146</v>
      </c>
      <c r="D147" s="227" t="s">
        <v>146</v>
      </c>
      <c r="E147" s="227" t="s">
        <v>146</v>
      </c>
      <c r="F147" s="227" t="s">
        <v>146</v>
      </c>
      <c r="G147" s="228" t="s">
        <v>24</v>
      </c>
      <c r="H147" s="106"/>
      <c r="I147" s="106"/>
      <c r="J147" s="106"/>
      <c r="K147" s="106"/>
      <c r="L147" s="106"/>
    </row>
    <row r="148" spans="2:12" x14ac:dyDescent="0.25">
      <c r="B148" s="229" t="s">
        <v>214</v>
      </c>
      <c r="C148" s="230">
        <v>12469.6</v>
      </c>
      <c r="D148" s="230">
        <f>ROUND(C148*0.6,2)</f>
        <v>7481.76</v>
      </c>
      <c r="E148" s="230">
        <f t="shared" ref="E148:E150" si="11">C148*1.5</f>
        <v>18704.400000000001</v>
      </c>
      <c r="F148" s="230">
        <f t="shared" ref="F148:F150" si="12">E148*0.6</f>
        <v>11222.640000000001</v>
      </c>
      <c r="G148" s="231" t="s">
        <v>77</v>
      </c>
      <c r="H148" s="106"/>
      <c r="I148" s="106"/>
      <c r="J148" s="106"/>
      <c r="K148" s="106"/>
      <c r="L148" s="106"/>
    </row>
    <row r="149" spans="2:12" x14ac:dyDescent="0.25">
      <c r="B149" s="229" t="s">
        <v>215</v>
      </c>
      <c r="C149" s="230">
        <v>10723.37</v>
      </c>
      <c r="D149" s="230">
        <f>ROUND(C149*0.6,2)</f>
        <v>6434.02</v>
      </c>
      <c r="E149" s="230">
        <f t="shared" si="11"/>
        <v>16085.055</v>
      </c>
      <c r="F149" s="230">
        <f t="shared" si="12"/>
        <v>9651.0329999999994</v>
      </c>
      <c r="G149" s="231" t="s">
        <v>77</v>
      </c>
      <c r="H149" s="106"/>
      <c r="I149" s="106"/>
      <c r="J149" s="106"/>
      <c r="K149" s="106"/>
      <c r="L149" s="106"/>
    </row>
    <row r="150" spans="2:12" x14ac:dyDescent="0.25">
      <c r="B150" s="229" t="s">
        <v>27</v>
      </c>
      <c r="C150" s="230">
        <v>7331.26</v>
      </c>
      <c r="D150" s="230">
        <f>ROUND(C150*0.6,2)</f>
        <v>4398.76</v>
      </c>
      <c r="E150" s="230">
        <f t="shared" si="11"/>
        <v>10996.89</v>
      </c>
      <c r="F150" s="230">
        <f t="shared" si="12"/>
        <v>6598.1339999999991</v>
      </c>
      <c r="G150" s="231" t="s">
        <v>77</v>
      </c>
      <c r="H150" s="106"/>
      <c r="I150" s="106"/>
      <c r="J150" s="106"/>
      <c r="K150" s="106"/>
      <c r="L150" s="106"/>
    </row>
    <row r="151" spans="2:12" x14ac:dyDescent="0.25">
      <c r="B151" s="229" t="s">
        <v>78</v>
      </c>
      <c r="C151" s="230" t="s">
        <v>303</v>
      </c>
      <c r="D151" s="230" t="s">
        <v>303</v>
      </c>
      <c r="E151" s="230" t="s">
        <v>303</v>
      </c>
      <c r="F151" s="230" t="s">
        <v>303</v>
      </c>
      <c r="G151" s="231" t="s">
        <v>77</v>
      </c>
      <c r="H151" s="106"/>
      <c r="I151" s="106"/>
      <c r="J151" s="106"/>
      <c r="K151" s="106"/>
      <c r="L151" s="106"/>
    </row>
    <row r="152" spans="2:12" x14ac:dyDescent="0.25">
      <c r="B152" s="229" t="s">
        <v>53</v>
      </c>
      <c r="C152" s="230" t="s">
        <v>303</v>
      </c>
      <c r="D152" s="230" t="s">
        <v>303</v>
      </c>
      <c r="E152" s="230" t="s">
        <v>303</v>
      </c>
      <c r="F152" s="230" t="s">
        <v>303</v>
      </c>
      <c r="G152" s="231" t="s">
        <v>77</v>
      </c>
      <c r="H152" s="106"/>
      <c r="I152" s="106"/>
      <c r="J152" s="106"/>
      <c r="K152" s="106"/>
      <c r="L152" s="106"/>
    </row>
    <row r="153" spans="2:12" x14ac:dyDescent="0.25">
      <c r="B153" s="229" t="s">
        <v>71</v>
      </c>
      <c r="C153" s="230" t="s">
        <v>303</v>
      </c>
      <c r="D153" s="230" t="s">
        <v>303</v>
      </c>
      <c r="E153" s="230" t="s">
        <v>303</v>
      </c>
      <c r="F153" s="230" t="s">
        <v>303</v>
      </c>
      <c r="G153" s="231" t="s">
        <v>77</v>
      </c>
      <c r="H153" s="106"/>
      <c r="I153" s="109"/>
      <c r="J153" s="109"/>
      <c r="K153" s="109"/>
      <c r="L153" s="141"/>
    </row>
    <row r="154" spans="2:12" x14ac:dyDescent="0.25">
      <c r="B154" s="229" t="s">
        <v>72</v>
      </c>
      <c r="C154" s="230" t="s">
        <v>303</v>
      </c>
      <c r="D154" s="230" t="s">
        <v>303</v>
      </c>
      <c r="E154" s="230" t="s">
        <v>303</v>
      </c>
      <c r="F154" s="230" t="s">
        <v>303</v>
      </c>
      <c r="G154" s="231" t="s">
        <v>77</v>
      </c>
      <c r="H154" s="106"/>
      <c r="I154" s="109"/>
      <c r="J154" s="109"/>
      <c r="K154" s="109"/>
      <c r="L154" s="141"/>
    </row>
    <row r="155" spans="2:12" ht="15.75" thickBot="1" x14ac:dyDescent="0.3">
      <c r="B155" s="232" t="s">
        <v>158</v>
      </c>
      <c r="C155" s="233" t="s">
        <v>303</v>
      </c>
      <c r="D155" s="233" t="s">
        <v>303</v>
      </c>
      <c r="E155" s="233" t="s">
        <v>303</v>
      </c>
      <c r="F155" s="233" t="s">
        <v>303</v>
      </c>
      <c r="G155" s="234" t="s">
        <v>77</v>
      </c>
      <c r="H155" s="106"/>
      <c r="I155" s="109"/>
      <c r="J155" s="109"/>
      <c r="K155" s="109"/>
      <c r="L155" s="141"/>
    </row>
    <row r="156" spans="2:12" ht="15.75" thickBot="1" x14ac:dyDescent="0.3"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</row>
    <row r="157" spans="2:12" x14ac:dyDescent="0.25">
      <c r="B157" s="437" t="s">
        <v>150</v>
      </c>
      <c r="C157" s="438"/>
      <c r="D157" s="438"/>
      <c r="E157" s="438"/>
      <c r="F157" s="438"/>
      <c r="G157" s="439"/>
      <c r="H157" s="106"/>
      <c r="I157" s="106"/>
      <c r="J157" s="106"/>
      <c r="K157" s="106"/>
      <c r="L157" s="106"/>
    </row>
    <row r="158" spans="2:12" x14ac:dyDescent="0.25">
      <c r="B158" s="235"/>
      <c r="C158" s="236" t="s">
        <v>18</v>
      </c>
      <c r="D158" s="236" t="s">
        <v>19</v>
      </c>
      <c r="E158" s="236" t="s">
        <v>20</v>
      </c>
      <c r="F158" s="236" t="s">
        <v>21</v>
      </c>
      <c r="G158" s="237"/>
      <c r="H158" s="106"/>
      <c r="I158" s="106"/>
      <c r="J158" s="106"/>
      <c r="K158" s="106"/>
      <c r="L158" s="106"/>
    </row>
    <row r="159" spans="2:12" x14ac:dyDescent="0.25">
      <c r="B159" s="235" t="s">
        <v>23</v>
      </c>
      <c r="C159" s="236" t="s">
        <v>146</v>
      </c>
      <c r="D159" s="236" t="s">
        <v>146</v>
      </c>
      <c r="E159" s="236" t="s">
        <v>146</v>
      </c>
      <c r="F159" s="236" t="s">
        <v>146</v>
      </c>
      <c r="G159" s="237" t="s">
        <v>24</v>
      </c>
      <c r="H159" s="106"/>
      <c r="I159" s="106"/>
      <c r="J159" s="106"/>
      <c r="K159" s="106"/>
      <c r="L159" s="106"/>
    </row>
    <row r="160" spans="2:12" x14ac:dyDescent="0.25">
      <c r="B160" s="238" t="s">
        <v>25</v>
      </c>
      <c r="C160" s="239">
        <v>4275.84</v>
      </c>
      <c r="D160" s="239">
        <f>ROUND(C160*0.6,2)</f>
        <v>2565.5</v>
      </c>
      <c r="E160" s="239">
        <f>C160*1.5</f>
        <v>6413.76</v>
      </c>
      <c r="F160" s="239">
        <f>E160*0.6</f>
        <v>3848.2559999999999</v>
      </c>
      <c r="G160" s="240" t="s">
        <v>77</v>
      </c>
      <c r="H160" s="106"/>
      <c r="I160" s="106"/>
      <c r="J160" s="106"/>
      <c r="K160" s="106"/>
      <c r="L160" s="106"/>
    </row>
    <row r="161" spans="2:12" x14ac:dyDescent="0.25">
      <c r="B161" s="238" t="s">
        <v>26</v>
      </c>
      <c r="C161" s="239">
        <v>3456.35</v>
      </c>
      <c r="D161" s="239">
        <f>ROUND(C161*0.6,2)</f>
        <v>2073.81</v>
      </c>
      <c r="E161" s="239">
        <f>C161*1.5</f>
        <v>5184.5249999999996</v>
      </c>
      <c r="F161" s="239">
        <f>E161*0.6</f>
        <v>3110.7149999999997</v>
      </c>
      <c r="G161" s="240" t="s">
        <v>77</v>
      </c>
      <c r="H161" s="106"/>
      <c r="I161" s="106"/>
      <c r="J161" s="106"/>
      <c r="K161" s="106"/>
      <c r="L161" s="106"/>
    </row>
    <row r="162" spans="2:12" x14ac:dyDescent="0.25">
      <c r="B162" s="238" t="s">
        <v>27</v>
      </c>
      <c r="C162" s="239">
        <v>3010.96</v>
      </c>
      <c r="D162" s="239">
        <f>ROUND(C162*0.6,2)</f>
        <v>1806.58</v>
      </c>
      <c r="E162" s="239">
        <f>C162*1.5</f>
        <v>4516.4400000000005</v>
      </c>
      <c r="F162" s="239">
        <f>E162*0.6</f>
        <v>2709.864</v>
      </c>
      <c r="G162" s="240" t="s">
        <v>77</v>
      </c>
      <c r="H162" s="106"/>
      <c r="I162" s="106"/>
      <c r="J162" s="106"/>
      <c r="K162" s="106"/>
      <c r="L162" s="106"/>
    </row>
    <row r="163" spans="2:12" x14ac:dyDescent="0.25">
      <c r="B163" s="238" t="s">
        <v>78</v>
      </c>
      <c r="C163" s="239" t="s">
        <v>303</v>
      </c>
      <c r="D163" s="239" t="s">
        <v>303</v>
      </c>
      <c r="E163" s="239" t="s">
        <v>303</v>
      </c>
      <c r="F163" s="239" t="s">
        <v>303</v>
      </c>
      <c r="G163" s="240" t="s">
        <v>77</v>
      </c>
      <c r="H163" s="106"/>
      <c r="I163" s="106"/>
      <c r="J163" s="106"/>
      <c r="K163" s="106"/>
      <c r="L163" s="106"/>
    </row>
    <row r="164" spans="2:12" x14ac:dyDescent="0.25">
      <c r="B164" s="238" t="s">
        <v>53</v>
      </c>
      <c r="C164" s="239" t="s">
        <v>303</v>
      </c>
      <c r="D164" s="239" t="s">
        <v>303</v>
      </c>
      <c r="E164" s="239" t="s">
        <v>303</v>
      </c>
      <c r="F164" s="239" t="s">
        <v>303</v>
      </c>
      <c r="G164" s="240" t="s">
        <v>77</v>
      </c>
      <c r="H164" s="106"/>
      <c r="I164" s="106"/>
      <c r="J164" s="106"/>
      <c r="K164" s="106"/>
      <c r="L164" s="106"/>
    </row>
    <row r="165" spans="2:12" x14ac:dyDescent="0.25">
      <c r="B165" s="238" t="s">
        <v>71</v>
      </c>
      <c r="C165" s="239" t="s">
        <v>303</v>
      </c>
      <c r="D165" s="239" t="s">
        <v>303</v>
      </c>
      <c r="E165" s="239" t="s">
        <v>303</v>
      </c>
      <c r="F165" s="239" t="s">
        <v>303</v>
      </c>
      <c r="G165" s="240" t="s">
        <v>77</v>
      </c>
      <c r="H165" s="106"/>
      <c r="I165" s="109"/>
      <c r="J165" s="109"/>
      <c r="K165" s="109"/>
      <c r="L165" s="141"/>
    </row>
    <row r="166" spans="2:12" x14ac:dyDescent="0.25">
      <c r="B166" s="238" t="s">
        <v>72</v>
      </c>
      <c r="C166" s="239" t="s">
        <v>303</v>
      </c>
      <c r="D166" s="239" t="s">
        <v>303</v>
      </c>
      <c r="E166" s="239" t="s">
        <v>303</v>
      </c>
      <c r="F166" s="239" t="s">
        <v>303</v>
      </c>
      <c r="G166" s="240" t="s">
        <v>77</v>
      </c>
      <c r="H166" s="106"/>
      <c r="I166" s="109"/>
      <c r="J166" s="109"/>
      <c r="K166" s="109"/>
      <c r="L166" s="141"/>
    </row>
    <row r="167" spans="2:12" x14ac:dyDescent="0.25">
      <c r="B167" s="238" t="s">
        <v>73</v>
      </c>
      <c r="C167" s="239" t="s">
        <v>303</v>
      </c>
      <c r="D167" s="239" t="s">
        <v>303</v>
      </c>
      <c r="E167" s="239" t="s">
        <v>303</v>
      </c>
      <c r="F167" s="239" t="s">
        <v>303</v>
      </c>
      <c r="G167" s="240" t="s">
        <v>77</v>
      </c>
      <c r="H167" s="106"/>
      <c r="I167" s="109"/>
      <c r="J167" s="109"/>
      <c r="K167" s="109"/>
      <c r="L167" s="141"/>
    </row>
    <row r="168" spans="2:12" x14ac:dyDescent="0.25">
      <c r="B168" s="238" t="s">
        <v>74</v>
      </c>
      <c r="C168" s="239" t="s">
        <v>303</v>
      </c>
      <c r="D168" s="239" t="s">
        <v>303</v>
      </c>
      <c r="E168" s="239" t="s">
        <v>303</v>
      </c>
      <c r="F168" s="239" t="s">
        <v>303</v>
      </c>
      <c r="G168" s="240" t="s">
        <v>77</v>
      </c>
      <c r="H168" s="106"/>
      <c r="I168" s="109"/>
      <c r="J168" s="109"/>
      <c r="K168" s="109"/>
      <c r="L168" s="141"/>
    </row>
    <row r="169" spans="2:12" ht="15.75" thickBot="1" x14ac:dyDescent="0.3">
      <c r="B169" s="241" t="s">
        <v>75</v>
      </c>
      <c r="C169" s="242" t="s">
        <v>303</v>
      </c>
      <c r="D169" s="242" t="s">
        <v>303</v>
      </c>
      <c r="E169" s="242" t="s">
        <v>303</v>
      </c>
      <c r="F169" s="242" t="s">
        <v>303</v>
      </c>
      <c r="G169" s="243" t="s">
        <v>77</v>
      </c>
      <c r="H169" s="106"/>
      <c r="I169" s="109"/>
      <c r="J169" s="109"/>
      <c r="K169" s="109"/>
      <c r="L169" s="141"/>
    </row>
    <row r="170" spans="2:12" ht="15.75" thickBot="1" x14ac:dyDescent="0.3"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</row>
    <row r="171" spans="2:12" s="82" customFormat="1" ht="15" customHeight="1" x14ac:dyDescent="0.25">
      <c r="B171" s="377" t="s">
        <v>148</v>
      </c>
      <c r="C171" s="378"/>
      <c r="D171" s="378"/>
      <c r="E171" s="379"/>
      <c r="F171" s="111"/>
      <c r="G171" s="111"/>
      <c r="H171" s="141"/>
      <c r="I171" s="141"/>
      <c r="J171" s="141"/>
      <c r="K171" s="141"/>
      <c r="L171" s="141"/>
    </row>
    <row r="172" spans="2:12" s="82" customFormat="1" ht="15" customHeight="1" x14ac:dyDescent="0.25">
      <c r="B172" s="365" t="s">
        <v>163</v>
      </c>
      <c r="C172" s="366"/>
      <c r="D172" s="366"/>
      <c r="E172" s="244" t="s">
        <v>146</v>
      </c>
      <c r="F172" s="245"/>
      <c r="G172" s="245"/>
      <c r="H172" s="141"/>
      <c r="I172" s="141"/>
      <c r="J172" s="141"/>
      <c r="K172" s="141"/>
      <c r="L172" s="141"/>
    </row>
    <row r="173" spans="2:12" s="82" customFormat="1" ht="15" customHeight="1" x14ac:dyDescent="0.25">
      <c r="B173" s="367" t="s">
        <v>159</v>
      </c>
      <c r="C173" s="368"/>
      <c r="D173" s="368"/>
      <c r="E173" s="246">
        <v>21379.200000000001</v>
      </c>
      <c r="F173" s="141"/>
      <c r="G173" s="141"/>
      <c r="H173" s="102"/>
      <c r="I173" s="141"/>
      <c r="J173" s="141"/>
      <c r="K173" s="141"/>
      <c r="L173" s="141"/>
    </row>
    <row r="174" spans="2:12" s="82" customFormat="1" ht="15" customHeight="1" x14ac:dyDescent="0.25">
      <c r="B174" s="367" t="s">
        <v>160</v>
      </c>
      <c r="C174" s="368"/>
      <c r="D174" s="368"/>
      <c r="E174" s="246">
        <v>21379.200000000001</v>
      </c>
      <c r="F174" s="141"/>
      <c r="G174" s="141"/>
      <c r="H174" s="106"/>
      <c r="I174" s="141"/>
      <c r="J174" s="141"/>
      <c r="K174" s="141"/>
      <c r="L174" s="141"/>
    </row>
    <row r="175" spans="2:12" s="82" customFormat="1" ht="15" customHeight="1" x14ac:dyDescent="0.25">
      <c r="B175" s="367" t="s">
        <v>161</v>
      </c>
      <c r="C175" s="368"/>
      <c r="D175" s="368"/>
      <c r="E175" s="246">
        <v>32068.799999999999</v>
      </c>
      <c r="F175" s="141"/>
      <c r="G175" s="141"/>
      <c r="H175" s="141"/>
      <c r="I175" s="141"/>
      <c r="J175" s="141"/>
      <c r="K175" s="141"/>
      <c r="L175" s="141"/>
    </row>
    <row r="176" spans="2:12" s="74" customFormat="1" ht="15" customHeight="1" thickBot="1" x14ac:dyDescent="0.3">
      <c r="B176" s="369" t="s">
        <v>162</v>
      </c>
      <c r="C176" s="370"/>
      <c r="D176" s="370"/>
      <c r="E176" s="247">
        <v>17816</v>
      </c>
      <c r="F176" s="141"/>
      <c r="G176" s="141"/>
      <c r="H176" s="106"/>
      <c r="I176" s="225"/>
      <c r="J176" s="225"/>
      <c r="K176" s="225"/>
      <c r="L176" s="225"/>
    </row>
    <row r="177" spans="2:12" ht="15.75" thickBot="1" x14ac:dyDescent="0.3">
      <c r="B177" s="97"/>
      <c r="C177" s="98"/>
      <c r="D177" s="98"/>
      <c r="E177" s="98"/>
      <c r="F177" s="98"/>
      <c r="G177" s="97"/>
      <c r="H177" s="96"/>
      <c r="I177" s="97"/>
      <c r="J177" s="98"/>
      <c r="K177" s="98"/>
      <c r="L177" s="97"/>
    </row>
    <row r="178" spans="2:12" x14ac:dyDescent="0.25">
      <c r="B178" s="380" t="s">
        <v>151</v>
      </c>
      <c r="C178" s="381"/>
      <c r="D178" s="381"/>
      <c r="E178" s="381"/>
      <c r="F178" s="381"/>
      <c r="G178" s="381"/>
      <c r="H178" s="381"/>
      <c r="I178" s="381"/>
      <c r="J178" s="381"/>
      <c r="K178" s="382"/>
      <c r="L178" s="97"/>
    </row>
    <row r="179" spans="2:12" x14ac:dyDescent="0.25">
      <c r="B179" s="248"/>
      <c r="C179" s="249" t="s">
        <v>164</v>
      </c>
      <c r="D179" s="249" t="s">
        <v>165</v>
      </c>
      <c r="E179" s="249" t="s">
        <v>166</v>
      </c>
      <c r="F179" s="249" t="s">
        <v>167</v>
      </c>
      <c r="G179" s="249" t="s">
        <v>168</v>
      </c>
      <c r="H179" s="249" t="s">
        <v>169</v>
      </c>
      <c r="I179" s="249" t="s">
        <v>170</v>
      </c>
      <c r="J179" s="249" t="s">
        <v>171</v>
      </c>
      <c r="K179" s="250"/>
      <c r="L179" s="97"/>
    </row>
    <row r="180" spans="2:12" x14ac:dyDescent="0.25">
      <c r="B180" s="248" t="s">
        <v>23</v>
      </c>
      <c r="C180" s="251" t="s">
        <v>146</v>
      </c>
      <c r="D180" s="251" t="s">
        <v>146</v>
      </c>
      <c r="E180" s="251" t="s">
        <v>146</v>
      </c>
      <c r="F180" s="251" t="s">
        <v>146</v>
      </c>
      <c r="G180" s="251" t="s">
        <v>146</v>
      </c>
      <c r="H180" s="251" t="s">
        <v>146</v>
      </c>
      <c r="I180" s="251" t="s">
        <v>146</v>
      </c>
      <c r="J180" s="251" t="s">
        <v>146</v>
      </c>
      <c r="K180" s="252" t="s">
        <v>24</v>
      </c>
      <c r="L180" s="97"/>
    </row>
    <row r="181" spans="2:12" x14ac:dyDescent="0.25">
      <c r="B181" s="253" t="s">
        <v>25</v>
      </c>
      <c r="C181" s="254">
        <v>2137.39</v>
      </c>
      <c r="D181" s="254">
        <v>2842.58</v>
      </c>
      <c r="E181" s="254">
        <v>3003.19</v>
      </c>
      <c r="F181" s="254">
        <v>3994.51</v>
      </c>
      <c r="G181" s="254">
        <f>C181*1.5</f>
        <v>3206.085</v>
      </c>
      <c r="H181" s="254">
        <f>D181*1.5</f>
        <v>4263.87</v>
      </c>
      <c r="I181" s="254">
        <f>E181*1.5</f>
        <v>4504.7849999999999</v>
      </c>
      <c r="J181" s="254">
        <f>F181*1.5</f>
        <v>5991.7650000000003</v>
      </c>
      <c r="K181" s="250" t="s">
        <v>77</v>
      </c>
      <c r="L181" s="96"/>
    </row>
    <row r="182" spans="2:12" x14ac:dyDescent="0.25">
      <c r="B182" s="253" t="s">
        <v>26</v>
      </c>
      <c r="C182" s="254">
        <v>2137.39</v>
      </c>
      <c r="D182" s="254">
        <v>2842.58</v>
      </c>
      <c r="E182" s="254">
        <v>2859.02</v>
      </c>
      <c r="F182" s="254">
        <v>3802.28</v>
      </c>
      <c r="G182" s="254">
        <f t="shared" ref="G182:G183" si="13">C182*1.5</f>
        <v>3206.085</v>
      </c>
      <c r="H182" s="254">
        <f t="shared" ref="H182:H183" si="14">D182*1.5</f>
        <v>4263.87</v>
      </c>
      <c r="I182" s="254">
        <f t="shared" ref="I182:I183" si="15">E182*1.5</f>
        <v>4288.53</v>
      </c>
      <c r="J182" s="254">
        <f t="shared" ref="J182:J183" si="16">F182*1.5</f>
        <v>5703.42</v>
      </c>
      <c r="K182" s="250" t="s">
        <v>77</v>
      </c>
      <c r="L182" s="96"/>
    </row>
    <row r="183" spans="2:12" x14ac:dyDescent="0.25">
      <c r="B183" s="253" t="s">
        <v>27</v>
      </c>
      <c r="C183" s="254">
        <v>1923.6</v>
      </c>
      <c r="D183" s="254">
        <v>2558.38</v>
      </c>
      <c r="E183" s="254">
        <v>2538.27</v>
      </c>
      <c r="F183" s="254">
        <v>3375.89</v>
      </c>
      <c r="G183" s="254">
        <f t="shared" si="13"/>
        <v>2885.3999999999996</v>
      </c>
      <c r="H183" s="254">
        <f t="shared" si="14"/>
        <v>3837.57</v>
      </c>
      <c r="I183" s="254">
        <f t="shared" si="15"/>
        <v>3807.4049999999997</v>
      </c>
      <c r="J183" s="254">
        <f t="shared" si="16"/>
        <v>5063.835</v>
      </c>
      <c r="K183" s="250" t="s">
        <v>77</v>
      </c>
      <c r="L183" s="96"/>
    </row>
    <row r="184" spans="2:12" x14ac:dyDescent="0.25">
      <c r="B184" s="253" t="s">
        <v>29</v>
      </c>
      <c r="C184" s="254" t="s">
        <v>303</v>
      </c>
      <c r="D184" s="254" t="s">
        <v>303</v>
      </c>
      <c r="E184" s="254" t="s">
        <v>303</v>
      </c>
      <c r="F184" s="254" t="s">
        <v>303</v>
      </c>
      <c r="G184" s="254" t="s">
        <v>303</v>
      </c>
      <c r="H184" s="254" t="s">
        <v>303</v>
      </c>
      <c r="I184" s="254" t="s">
        <v>303</v>
      </c>
      <c r="J184" s="254" t="s">
        <v>303</v>
      </c>
      <c r="K184" s="250" t="s">
        <v>77</v>
      </c>
      <c r="L184" s="96"/>
    </row>
    <row r="185" spans="2:12" x14ac:dyDescent="0.25">
      <c r="B185" s="253" t="s">
        <v>53</v>
      </c>
      <c r="C185" s="254" t="s">
        <v>303</v>
      </c>
      <c r="D185" s="254" t="s">
        <v>303</v>
      </c>
      <c r="E185" s="254" t="s">
        <v>303</v>
      </c>
      <c r="F185" s="254" t="s">
        <v>303</v>
      </c>
      <c r="G185" s="254" t="s">
        <v>303</v>
      </c>
      <c r="H185" s="254" t="s">
        <v>303</v>
      </c>
      <c r="I185" s="254" t="s">
        <v>303</v>
      </c>
      <c r="J185" s="254" t="s">
        <v>303</v>
      </c>
      <c r="K185" s="250" t="s">
        <v>77</v>
      </c>
      <c r="L185" s="96"/>
    </row>
    <row r="186" spans="2:12" x14ac:dyDescent="0.25">
      <c r="B186" s="253" t="s">
        <v>71</v>
      </c>
      <c r="C186" s="254" t="s">
        <v>303</v>
      </c>
      <c r="D186" s="254" t="s">
        <v>303</v>
      </c>
      <c r="E186" s="254" t="s">
        <v>303</v>
      </c>
      <c r="F186" s="254" t="s">
        <v>303</v>
      </c>
      <c r="G186" s="254" t="s">
        <v>303</v>
      </c>
      <c r="H186" s="254" t="s">
        <v>303</v>
      </c>
      <c r="I186" s="254" t="s">
        <v>303</v>
      </c>
      <c r="J186" s="254" t="s">
        <v>303</v>
      </c>
      <c r="K186" s="250" t="s">
        <v>77</v>
      </c>
      <c r="L186" s="96"/>
    </row>
    <row r="187" spans="2:12" x14ac:dyDescent="0.25">
      <c r="B187" s="253" t="s">
        <v>72</v>
      </c>
      <c r="C187" s="254" t="s">
        <v>303</v>
      </c>
      <c r="D187" s="254" t="s">
        <v>303</v>
      </c>
      <c r="E187" s="254" t="s">
        <v>303</v>
      </c>
      <c r="F187" s="254" t="s">
        <v>303</v>
      </c>
      <c r="G187" s="254" t="s">
        <v>303</v>
      </c>
      <c r="H187" s="254" t="s">
        <v>303</v>
      </c>
      <c r="I187" s="254" t="s">
        <v>303</v>
      </c>
      <c r="J187" s="254" t="s">
        <v>303</v>
      </c>
      <c r="K187" s="250" t="s">
        <v>77</v>
      </c>
      <c r="L187" s="96"/>
    </row>
    <row r="188" spans="2:12" x14ac:dyDescent="0.25">
      <c r="B188" s="253" t="s">
        <v>73</v>
      </c>
      <c r="C188" s="254" t="s">
        <v>303</v>
      </c>
      <c r="D188" s="254" t="s">
        <v>303</v>
      </c>
      <c r="E188" s="254" t="s">
        <v>303</v>
      </c>
      <c r="F188" s="254" t="s">
        <v>303</v>
      </c>
      <c r="G188" s="254" t="s">
        <v>303</v>
      </c>
      <c r="H188" s="254" t="s">
        <v>303</v>
      </c>
      <c r="I188" s="254" t="s">
        <v>303</v>
      </c>
      <c r="J188" s="254" t="s">
        <v>303</v>
      </c>
      <c r="K188" s="250" t="s">
        <v>77</v>
      </c>
      <c r="L188" s="96"/>
    </row>
    <row r="189" spans="2:12" x14ac:dyDescent="0.25">
      <c r="B189" s="253" t="s">
        <v>74</v>
      </c>
      <c r="C189" s="254" t="s">
        <v>303</v>
      </c>
      <c r="D189" s="254" t="s">
        <v>303</v>
      </c>
      <c r="E189" s="254" t="s">
        <v>303</v>
      </c>
      <c r="F189" s="254" t="s">
        <v>303</v>
      </c>
      <c r="G189" s="254" t="s">
        <v>303</v>
      </c>
      <c r="H189" s="254" t="s">
        <v>303</v>
      </c>
      <c r="I189" s="254" t="s">
        <v>303</v>
      </c>
      <c r="J189" s="254" t="s">
        <v>303</v>
      </c>
      <c r="K189" s="250" t="s">
        <v>77</v>
      </c>
      <c r="L189" s="96"/>
    </row>
    <row r="190" spans="2:12" ht="15.75" thickBot="1" x14ac:dyDescent="0.3">
      <c r="B190" s="255" t="s">
        <v>75</v>
      </c>
      <c r="C190" s="256" t="s">
        <v>303</v>
      </c>
      <c r="D190" s="256" t="s">
        <v>303</v>
      </c>
      <c r="E190" s="256" t="s">
        <v>303</v>
      </c>
      <c r="F190" s="256" t="s">
        <v>303</v>
      </c>
      <c r="G190" s="256" t="s">
        <v>303</v>
      </c>
      <c r="H190" s="256" t="s">
        <v>303</v>
      </c>
      <c r="I190" s="256" t="s">
        <v>303</v>
      </c>
      <c r="J190" s="256" t="s">
        <v>303</v>
      </c>
      <c r="K190" s="257" t="s">
        <v>77</v>
      </c>
      <c r="L190" s="96"/>
    </row>
    <row r="191" spans="2:12" ht="15.75" thickBot="1" x14ac:dyDescent="0.3">
      <c r="B191" s="97"/>
      <c r="C191" s="98"/>
      <c r="D191" s="98"/>
      <c r="E191" s="98"/>
      <c r="F191" s="98"/>
      <c r="G191" s="97"/>
      <c r="H191" s="96"/>
      <c r="I191" s="97"/>
      <c r="J191" s="98"/>
      <c r="K191" s="98"/>
      <c r="L191" s="97"/>
    </row>
    <row r="192" spans="2:12" x14ac:dyDescent="0.25">
      <c r="B192" s="371" t="s">
        <v>155</v>
      </c>
      <c r="C192" s="372"/>
      <c r="D192" s="372"/>
      <c r="E192" s="372"/>
      <c r="F192" s="372"/>
      <c r="G192" s="373"/>
      <c r="H192" s="96"/>
      <c r="I192" s="97"/>
      <c r="J192" s="98"/>
      <c r="K192" s="98"/>
      <c r="L192" s="97"/>
    </row>
    <row r="193" spans="2:12" x14ac:dyDescent="0.25">
      <c r="B193" s="258"/>
      <c r="C193" s="259" t="s">
        <v>174</v>
      </c>
      <c r="D193" s="259" t="s">
        <v>177</v>
      </c>
      <c r="E193" s="259" t="s">
        <v>175</v>
      </c>
      <c r="F193" s="259" t="s">
        <v>176</v>
      </c>
      <c r="G193" s="260"/>
      <c r="H193" s="96"/>
      <c r="I193" s="364" t="s">
        <v>178</v>
      </c>
      <c r="J193" s="364"/>
      <c r="K193" s="364"/>
      <c r="L193" s="97"/>
    </row>
    <row r="194" spans="2:12" x14ac:dyDescent="0.25">
      <c r="B194" s="258" t="s">
        <v>23</v>
      </c>
      <c r="C194" s="261" t="s">
        <v>146</v>
      </c>
      <c r="D194" s="261" t="s">
        <v>146</v>
      </c>
      <c r="E194" s="261" t="s">
        <v>146</v>
      </c>
      <c r="F194" s="261" t="s">
        <v>146</v>
      </c>
      <c r="G194" s="260" t="s">
        <v>24</v>
      </c>
      <c r="H194" s="96"/>
      <c r="I194" s="364"/>
      <c r="J194" s="364"/>
      <c r="K194" s="364"/>
      <c r="L194" s="97"/>
    </row>
    <row r="195" spans="2:12" x14ac:dyDescent="0.25">
      <c r="B195" s="262" t="s">
        <v>172</v>
      </c>
      <c r="C195" s="263">
        <v>2688.12</v>
      </c>
      <c r="D195" s="263">
        <f>C195*1.5</f>
        <v>4032.18</v>
      </c>
      <c r="E195" s="263">
        <v>5598.78</v>
      </c>
      <c r="F195" s="263">
        <v>1960.46</v>
      </c>
      <c r="G195" s="264" t="s">
        <v>77</v>
      </c>
      <c r="H195" s="96"/>
      <c r="I195" s="364"/>
      <c r="J195" s="364"/>
      <c r="K195" s="364"/>
      <c r="L195" s="97"/>
    </row>
    <row r="196" spans="2:12" x14ac:dyDescent="0.25">
      <c r="B196" s="262" t="s">
        <v>173</v>
      </c>
      <c r="C196" s="263">
        <v>2621.0100000000002</v>
      </c>
      <c r="D196" s="263">
        <f t="shared" ref="D196" si="17">C196*1.5</f>
        <v>3931.5150000000003</v>
      </c>
      <c r="E196" s="263">
        <v>5457.49</v>
      </c>
      <c r="F196" s="263">
        <v>1911</v>
      </c>
      <c r="G196" s="264" t="s">
        <v>77</v>
      </c>
      <c r="H196" s="96"/>
      <c r="I196" s="97"/>
      <c r="J196" s="98"/>
      <c r="K196" s="98"/>
      <c r="L196" s="97"/>
    </row>
    <row r="197" spans="2:12" x14ac:dyDescent="0.25">
      <c r="B197" s="262" t="s">
        <v>29</v>
      </c>
      <c r="C197" s="263" t="s">
        <v>303</v>
      </c>
      <c r="D197" s="263" t="s">
        <v>303</v>
      </c>
      <c r="E197" s="263" t="s">
        <v>303</v>
      </c>
      <c r="F197" s="263" t="s">
        <v>303</v>
      </c>
      <c r="G197" s="264" t="s">
        <v>77</v>
      </c>
      <c r="H197" s="96"/>
      <c r="I197" s="364" t="s">
        <v>179</v>
      </c>
      <c r="J197" s="364"/>
      <c r="K197" s="364"/>
      <c r="L197" s="97"/>
    </row>
    <row r="198" spans="2:12" x14ac:dyDescent="0.25">
      <c r="B198" s="262" t="s">
        <v>53</v>
      </c>
      <c r="C198" s="263" t="s">
        <v>303</v>
      </c>
      <c r="D198" s="263" t="s">
        <v>303</v>
      </c>
      <c r="E198" s="263" t="s">
        <v>303</v>
      </c>
      <c r="F198" s="263" t="s">
        <v>303</v>
      </c>
      <c r="G198" s="264" t="s">
        <v>77</v>
      </c>
      <c r="H198" s="96"/>
      <c r="I198" s="364"/>
      <c r="J198" s="364"/>
      <c r="K198" s="364"/>
      <c r="L198" s="97"/>
    </row>
    <row r="199" spans="2:12" x14ac:dyDescent="0.25">
      <c r="B199" s="262" t="s">
        <v>71</v>
      </c>
      <c r="C199" s="263" t="s">
        <v>303</v>
      </c>
      <c r="D199" s="263" t="s">
        <v>303</v>
      </c>
      <c r="E199" s="263" t="s">
        <v>303</v>
      </c>
      <c r="F199" s="263" t="s">
        <v>303</v>
      </c>
      <c r="G199" s="264" t="s">
        <v>77</v>
      </c>
      <c r="H199" s="96"/>
      <c r="I199" s="364"/>
      <c r="J199" s="364"/>
      <c r="K199" s="364"/>
      <c r="L199" s="97"/>
    </row>
    <row r="200" spans="2:12" x14ac:dyDescent="0.25">
      <c r="B200" s="262" t="s">
        <v>72</v>
      </c>
      <c r="C200" s="263" t="s">
        <v>303</v>
      </c>
      <c r="D200" s="263" t="s">
        <v>303</v>
      </c>
      <c r="E200" s="263" t="s">
        <v>303</v>
      </c>
      <c r="F200" s="263" t="s">
        <v>303</v>
      </c>
      <c r="G200" s="264" t="s">
        <v>77</v>
      </c>
      <c r="H200" s="96"/>
      <c r="I200" s="97"/>
      <c r="J200" s="98"/>
      <c r="K200" s="98"/>
      <c r="L200" s="97"/>
    </row>
    <row r="201" spans="2:12" x14ac:dyDescent="0.25">
      <c r="B201" s="262" t="s">
        <v>73</v>
      </c>
      <c r="C201" s="263" t="s">
        <v>303</v>
      </c>
      <c r="D201" s="263" t="s">
        <v>303</v>
      </c>
      <c r="E201" s="263" t="s">
        <v>303</v>
      </c>
      <c r="F201" s="263" t="s">
        <v>303</v>
      </c>
      <c r="G201" s="264" t="s">
        <v>77</v>
      </c>
      <c r="H201" s="96"/>
      <c r="I201" s="97"/>
      <c r="J201" s="98"/>
      <c r="K201" s="98"/>
      <c r="L201" s="97"/>
    </row>
    <row r="202" spans="2:12" x14ac:dyDescent="0.25">
      <c r="B202" s="262" t="s">
        <v>74</v>
      </c>
      <c r="C202" s="263" t="s">
        <v>303</v>
      </c>
      <c r="D202" s="263" t="s">
        <v>303</v>
      </c>
      <c r="E202" s="263" t="s">
        <v>303</v>
      </c>
      <c r="F202" s="263" t="s">
        <v>303</v>
      </c>
      <c r="G202" s="264" t="s">
        <v>77</v>
      </c>
      <c r="H202" s="96"/>
      <c r="I202" s="97"/>
      <c r="J202" s="98"/>
      <c r="K202" s="98"/>
      <c r="L202" s="97"/>
    </row>
    <row r="203" spans="2:12" ht="15.75" thickBot="1" x14ac:dyDescent="0.3">
      <c r="B203" s="265" t="s">
        <v>75</v>
      </c>
      <c r="C203" s="266" t="s">
        <v>303</v>
      </c>
      <c r="D203" s="266" t="s">
        <v>303</v>
      </c>
      <c r="E203" s="266" t="s">
        <v>303</v>
      </c>
      <c r="F203" s="266" t="s">
        <v>303</v>
      </c>
      <c r="G203" s="267" t="s">
        <v>77</v>
      </c>
      <c r="H203" s="96"/>
      <c r="I203" s="97"/>
      <c r="J203" s="98"/>
      <c r="K203" s="98"/>
      <c r="L203" s="97"/>
    </row>
    <row r="204" spans="2:12" ht="15.75" thickBot="1" x14ac:dyDescent="0.3">
      <c r="B204" s="106"/>
      <c r="C204" s="106"/>
      <c r="D204" s="106"/>
      <c r="E204" s="106"/>
      <c r="F204" s="106"/>
      <c r="G204" s="106"/>
      <c r="H204" s="96"/>
      <c r="I204" s="97"/>
      <c r="J204" s="98"/>
      <c r="K204" s="98"/>
      <c r="L204" s="97"/>
    </row>
    <row r="205" spans="2:12" x14ac:dyDescent="0.25">
      <c r="B205" s="414" t="s">
        <v>156</v>
      </c>
      <c r="C205" s="415"/>
      <c r="D205" s="415"/>
      <c r="E205" s="415"/>
      <c r="F205" s="415"/>
      <c r="G205" s="416"/>
      <c r="H205" s="96"/>
      <c r="I205" s="97"/>
      <c r="J205" s="98"/>
      <c r="K205" s="98"/>
      <c r="L205" s="97"/>
    </row>
    <row r="206" spans="2:12" x14ac:dyDescent="0.25">
      <c r="B206" s="268"/>
      <c r="C206" s="269" t="s">
        <v>174</v>
      </c>
      <c r="D206" s="269" t="s">
        <v>177</v>
      </c>
      <c r="E206" s="269" t="s">
        <v>175</v>
      </c>
      <c r="F206" s="269" t="s">
        <v>176</v>
      </c>
      <c r="G206" s="270"/>
      <c r="H206" s="96"/>
      <c r="I206" s="97"/>
      <c r="J206" s="98"/>
      <c r="K206" s="98"/>
      <c r="L206" s="97"/>
    </row>
    <row r="207" spans="2:12" x14ac:dyDescent="0.25">
      <c r="B207" s="268" t="s">
        <v>23</v>
      </c>
      <c r="C207" s="271" t="s">
        <v>146</v>
      </c>
      <c r="D207" s="271" t="s">
        <v>146</v>
      </c>
      <c r="E207" s="271" t="s">
        <v>146</v>
      </c>
      <c r="F207" s="271" t="s">
        <v>146</v>
      </c>
      <c r="G207" s="270" t="s">
        <v>24</v>
      </c>
      <c r="H207" s="96"/>
      <c r="I207" s="97"/>
      <c r="J207" s="98"/>
      <c r="K207" s="98"/>
      <c r="L207" s="97"/>
    </row>
    <row r="208" spans="2:12" x14ac:dyDescent="0.25">
      <c r="B208" s="272" t="s">
        <v>172</v>
      </c>
      <c r="C208" s="273">
        <v>8958.0499999999993</v>
      </c>
      <c r="D208" s="273">
        <f t="shared" ref="D208:D209" si="18">C208*1.5</f>
        <v>13437.074999999999</v>
      </c>
      <c r="E208" s="273">
        <v>18664.96</v>
      </c>
      <c r="F208" s="273">
        <v>6531.32</v>
      </c>
      <c r="G208" s="274" t="s">
        <v>77</v>
      </c>
      <c r="H208" s="96"/>
      <c r="I208" s="97"/>
      <c r="J208" s="98"/>
      <c r="K208" s="98"/>
      <c r="L208" s="97"/>
    </row>
    <row r="209" spans="2:12" x14ac:dyDescent="0.25">
      <c r="B209" s="272" t="s">
        <v>173</v>
      </c>
      <c r="C209" s="273">
        <v>8735.51</v>
      </c>
      <c r="D209" s="273">
        <f t="shared" si="18"/>
        <v>13103.264999999999</v>
      </c>
      <c r="E209" s="273">
        <v>18198.689999999999</v>
      </c>
      <c r="F209" s="273">
        <v>6372.37</v>
      </c>
      <c r="G209" s="274" t="s">
        <v>77</v>
      </c>
      <c r="H209" s="96"/>
      <c r="I209" s="97"/>
      <c r="J209" s="98"/>
      <c r="K209" s="98"/>
      <c r="L209" s="97"/>
    </row>
    <row r="210" spans="2:12" x14ac:dyDescent="0.25">
      <c r="B210" s="272" t="s">
        <v>29</v>
      </c>
      <c r="C210" s="273" t="s">
        <v>303</v>
      </c>
      <c r="D210" s="273" t="s">
        <v>303</v>
      </c>
      <c r="E210" s="273" t="s">
        <v>303</v>
      </c>
      <c r="F210" s="273" t="s">
        <v>303</v>
      </c>
      <c r="G210" s="274" t="s">
        <v>77</v>
      </c>
      <c r="H210" s="96"/>
      <c r="I210" s="97"/>
      <c r="J210" s="98"/>
      <c r="K210" s="98"/>
      <c r="L210" s="97"/>
    </row>
    <row r="211" spans="2:12" x14ac:dyDescent="0.25">
      <c r="B211" s="272" t="s">
        <v>53</v>
      </c>
      <c r="C211" s="273" t="s">
        <v>303</v>
      </c>
      <c r="D211" s="273" t="s">
        <v>303</v>
      </c>
      <c r="E211" s="273" t="s">
        <v>303</v>
      </c>
      <c r="F211" s="273" t="s">
        <v>303</v>
      </c>
      <c r="G211" s="274" t="s">
        <v>77</v>
      </c>
      <c r="H211" s="96"/>
      <c r="I211" s="97"/>
      <c r="J211" s="98"/>
      <c r="K211" s="98"/>
      <c r="L211" s="97"/>
    </row>
    <row r="212" spans="2:12" x14ac:dyDescent="0.25">
      <c r="B212" s="272" t="s">
        <v>71</v>
      </c>
      <c r="C212" s="273" t="s">
        <v>303</v>
      </c>
      <c r="D212" s="273" t="s">
        <v>303</v>
      </c>
      <c r="E212" s="273" t="s">
        <v>303</v>
      </c>
      <c r="F212" s="273" t="s">
        <v>303</v>
      </c>
      <c r="G212" s="274" t="s">
        <v>77</v>
      </c>
      <c r="H212" s="96"/>
      <c r="I212" s="97"/>
      <c r="J212" s="98"/>
      <c r="K212" s="98"/>
      <c r="L212" s="97"/>
    </row>
    <row r="213" spans="2:12" x14ac:dyDescent="0.25">
      <c r="B213" s="272" t="s">
        <v>72</v>
      </c>
      <c r="C213" s="273" t="s">
        <v>303</v>
      </c>
      <c r="D213" s="273" t="s">
        <v>303</v>
      </c>
      <c r="E213" s="273" t="s">
        <v>303</v>
      </c>
      <c r="F213" s="273" t="s">
        <v>303</v>
      </c>
      <c r="G213" s="274" t="s">
        <v>77</v>
      </c>
      <c r="H213" s="96"/>
      <c r="I213" s="97"/>
      <c r="J213" s="98"/>
      <c r="K213" s="98"/>
      <c r="L213" s="97"/>
    </row>
    <row r="214" spans="2:12" x14ac:dyDescent="0.25">
      <c r="B214" s="272" t="s">
        <v>73</v>
      </c>
      <c r="C214" s="273" t="s">
        <v>303</v>
      </c>
      <c r="D214" s="273" t="s">
        <v>303</v>
      </c>
      <c r="E214" s="273" t="s">
        <v>303</v>
      </c>
      <c r="F214" s="273" t="s">
        <v>303</v>
      </c>
      <c r="G214" s="274" t="s">
        <v>77</v>
      </c>
      <c r="H214" s="96"/>
      <c r="I214" s="97"/>
      <c r="J214" s="98"/>
      <c r="K214" s="98"/>
      <c r="L214" s="97"/>
    </row>
    <row r="215" spans="2:12" x14ac:dyDescent="0.25">
      <c r="B215" s="272" t="s">
        <v>74</v>
      </c>
      <c r="C215" s="273" t="s">
        <v>303</v>
      </c>
      <c r="D215" s="273" t="s">
        <v>303</v>
      </c>
      <c r="E215" s="273" t="s">
        <v>303</v>
      </c>
      <c r="F215" s="273" t="s">
        <v>303</v>
      </c>
      <c r="G215" s="274" t="s">
        <v>77</v>
      </c>
      <c r="H215" s="96"/>
      <c r="I215" s="97"/>
      <c r="J215" s="98"/>
      <c r="K215" s="98"/>
      <c r="L215" s="97"/>
    </row>
    <row r="216" spans="2:12" ht="15.75" thickBot="1" x14ac:dyDescent="0.3">
      <c r="B216" s="275" t="s">
        <v>75</v>
      </c>
      <c r="C216" s="276" t="s">
        <v>303</v>
      </c>
      <c r="D216" s="276" t="s">
        <v>303</v>
      </c>
      <c r="E216" s="276" t="s">
        <v>303</v>
      </c>
      <c r="F216" s="276" t="s">
        <v>303</v>
      </c>
      <c r="G216" s="277" t="s">
        <v>77</v>
      </c>
      <c r="H216" s="96"/>
      <c r="I216" s="97"/>
      <c r="J216" s="98"/>
      <c r="K216" s="98"/>
      <c r="L216" s="97"/>
    </row>
    <row r="217" spans="2:12" ht="15.75" thickBot="1" x14ac:dyDescent="0.3">
      <c r="B217" s="106"/>
      <c r="C217" s="106"/>
      <c r="D217" s="106"/>
      <c r="E217" s="106"/>
      <c r="F217" s="106"/>
      <c r="G217" s="106"/>
      <c r="H217" s="96"/>
      <c r="I217" s="97"/>
      <c r="J217" s="98"/>
      <c r="K217" s="98"/>
      <c r="L217" s="97"/>
    </row>
    <row r="218" spans="2:12" x14ac:dyDescent="0.25">
      <c r="B218" s="417" t="s">
        <v>157</v>
      </c>
      <c r="C218" s="418"/>
      <c r="D218" s="418"/>
      <c r="E218" s="418"/>
      <c r="F218" s="418"/>
      <c r="G218" s="419"/>
      <c r="H218" s="96"/>
      <c r="I218" s="97"/>
      <c r="J218" s="98"/>
      <c r="K218" s="98"/>
      <c r="L218" s="97"/>
    </row>
    <row r="219" spans="2:12" x14ac:dyDescent="0.25">
      <c r="B219" s="278"/>
      <c r="C219" s="279" t="s">
        <v>174</v>
      </c>
      <c r="D219" s="279" t="s">
        <v>177</v>
      </c>
      <c r="E219" s="279" t="s">
        <v>175</v>
      </c>
      <c r="F219" s="279" t="s">
        <v>176</v>
      </c>
      <c r="G219" s="280"/>
      <c r="H219" s="96"/>
      <c r="I219" s="97"/>
      <c r="J219" s="98"/>
      <c r="K219" s="98"/>
      <c r="L219" s="97"/>
    </row>
    <row r="220" spans="2:12" x14ac:dyDescent="0.25">
      <c r="B220" s="278" t="s">
        <v>23</v>
      </c>
      <c r="C220" s="281" t="s">
        <v>146</v>
      </c>
      <c r="D220" s="281" t="s">
        <v>146</v>
      </c>
      <c r="E220" s="281" t="s">
        <v>146</v>
      </c>
      <c r="F220" s="281" t="s">
        <v>146</v>
      </c>
      <c r="G220" s="280" t="s">
        <v>24</v>
      </c>
      <c r="H220" s="96"/>
      <c r="I220" s="97"/>
      <c r="J220" s="98"/>
      <c r="K220" s="98"/>
      <c r="L220" s="97"/>
    </row>
    <row r="221" spans="2:12" x14ac:dyDescent="0.25">
      <c r="B221" s="282" t="s">
        <v>172</v>
      </c>
      <c r="C221" s="283">
        <v>14931.26</v>
      </c>
      <c r="D221" s="283">
        <f t="shared" ref="D221:D222" si="19">C221*1.5</f>
        <v>22396.89</v>
      </c>
      <c r="E221" s="283">
        <v>31105.91</v>
      </c>
      <c r="F221" s="283">
        <v>10886.72</v>
      </c>
      <c r="G221" s="284" t="s">
        <v>77</v>
      </c>
      <c r="H221" s="96"/>
      <c r="I221" s="97"/>
      <c r="J221" s="98"/>
      <c r="K221" s="98"/>
      <c r="L221" s="97"/>
    </row>
    <row r="222" spans="2:12" x14ac:dyDescent="0.25">
      <c r="B222" s="282" t="s">
        <v>173</v>
      </c>
      <c r="C222" s="283">
        <v>14556.83</v>
      </c>
      <c r="D222" s="283">
        <f t="shared" si="19"/>
        <v>21835.244999999999</v>
      </c>
      <c r="E222" s="283">
        <v>30332.33</v>
      </c>
      <c r="F222" s="283">
        <v>10614.72</v>
      </c>
      <c r="G222" s="284" t="s">
        <v>77</v>
      </c>
      <c r="H222" s="96"/>
      <c r="I222" s="97"/>
      <c r="J222" s="98"/>
      <c r="K222" s="98"/>
      <c r="L222" s="97"/>
    </row>
    <row r="223" spans="2:12" x14ac:dyDescent="0.25">
      <c r="B223" s="282" t="s">
        <v>29</v>
      </c>
      <c r="C223" s="283" t="s">
        <v>303</v>
      </c>
      <c r="D223" s="283" t="s">
        <v>303</v>
      </c>
      <c r="E223" s="283" t="s">
        <v>303</v>
      </c>
      <c r="F223" s="283" t="s">
        <v>303</v>
      </c>
      <c r="G223" s="284" t="s">
        <v>77</v>
      </c>
      <c r="H223" s="96"/>
      <c r="I223" s="97"/>
      <c r="J223" s="98"/>
      <c r="K223" s="98"/>
      <c r="L223" s="97"/>
    </row>
    <row r="224" spans="2:12" x14ac:dyDescent="0.25">
      <c r="B224" s="282" t="s">
        <v>53</v>
      </c>
      <c r="C224" s="283" t="s">
        <v>303</v>
      </c>
      <c r="D224" s="283" t="s">
        <v>303</v>
      </c>
      <c r="E224" s="283" t="s">
        <v>303</v>
      </c>
      <c r="F224" s="283" t="s">
        <v>303</v>
      </c>
      <c r="G224" s="284" t="s">
        <v>77</v>
      </c>
      <c r="H224" s="96"/>
      <c r="I224" s="97"/>
      <c r="J224" s="98"/>
      <c r="K224" s="98"/>
      <c r="L224" s="97"/>
    </row>
    <row r="225" spans="2:12" x14ac:dyDescent="0.25">
      <c r="B225" s="282" t="s">
        <v>71</v>
      </c>
      <c r="C225" s="283" t="s">
        <v>303</v>
      </c>
      <c r="D225" s="283" t="s">
        <v>303</v>
      </c>
      <c r="E225" s="283" t="s">
        <v>303</v>
      </c>
      <c r="F225" s="283" t="s">
        <v>303</v>
      </c>
      <c r="G225" s="284" t="s">
        <v>77</v>
      </c>
      <c r="H225" s="96"/>
      <c r="I225" s="97"/>
      <c r="J225" s="98"/>
      <c r="K225" s="98"/>
      <c r="L225" s="97"/>
    </row>
    <row r="226" spans="2:12" x14ac:dyDescent="0.25">
      <c r="B226" s="282" t="s">
        <v>72</v>
      </c>
      <c r="C226" s="283" t="s">
        <v>303</v>
      </c>
      <c r="D226" s="283" t="s">
        <v>303</v>
      </c>
      <c r="E226" s="283" t="s">
        <v>303</v>
      </c>
      <c r="F226" s="283" t="s">
        <v>303</v>
      </c>
      <c r="G226" s="284" t="s">
        <v>77</v>
      </c>
      <c r="H226" s="96"/>
      <c r="I226" s="97"/>
      <c r="J226" s="98"/>
      <c r="K226" s="98"/>
      <c r="L226" s="97"/>
    </row>
    <row r="227" spans="2:12" x14ac:dyDescent="0.25">
      <c r="B227" s="282" t="s">
        <v>73</v>
      </c>
      <c r="C227" s="283" t="s">
        <v>303</v>
      </c>
      <c r="D227" s="283" t="s">
        <v>303</v>
      </c>
      <c r="E227" s="283" t="s">
        <v>303</v>
      </c>
      <c r="F227" s="283" t="s">
        <v>303</v>
      </c>
      <c r="G227" s="284" t="s">
        <v>77</v>
      </c>
      <c r="H227" s="96"/>
      <c r="I227" s="97"/>
      <c r="J227" s="98"/>
      <c r="K227" s="98"/>
      <c r="L227" s="97"/>
    </row>
    <row r="228" spans="2:12" x14ac:dyDescent="0.25">
      <c r="B228" s="282" t="s">
        <v>74</v>
      </c>
      <c r="C228" s="283" t="s">
        <v>303</v>
      </c>
      <c r="D228" s="283" t="s">
        <v>303</v>
      </c>
      <c r="E228" s="283" t="s">
        <v>303</v>
      </c>
      <c r="F228" s="283" t="s">
        <v>303</v>
      </c>
      <c r="G228" s="284" t="s">
        <v>77</v>
      </c>
      <c r="H228" s="96"/>
      <c r="I228" s="97"/>
      <c r="J228" s="98"/>
      <c r="K228" s="98"/>
      <c r="L228" s="97"/>
    </row>
    <row r="229" spans="2:12" ht="15.75" thickBot="1" x14ac:dyDescent="0.3">
      <c r="B229" s="285" t="s">
        <v>75</v>
      </c>
      <c r="C229" s="286" t="s">
        <v>303</v>
      </c>
      <c r="D229" s="286" t="s">
        <v>303</v>
      </c>
      <c r="E229" s="286" t="s">
        <v>303</v>
      </c>
      <c r="F229" s="286" t="s">
        <v>303</v>
      </c>
      <c r="G229" s="287" t="s">
        <v>77</v>
      </c>
      <c r="H229" s="96"/>
      <c r="I229" s="97"/>
      <c r="J229" s="98"/>
      <c r="K229" s="98"/>
      <c r="L229" s="97"/>
    </row>
  </sheetData>
  <sheetProtection password="CBE0" sheet="1" objects="1" scenarios="1"/>
  <mergeCells count="45">
    <mergeCell ref="B205:G205"/>
    <mergeCell ref="B218:G218"/>
    <mergeCell ref="K19:L21"/>
    <mergeCell ref="J27:J30"/>
    <mergeCell ref="I27:I30"/>
    <mergeCell ref="B112:G112"/>
    <mergeCell ref="B131:G131"/>
    <mergeCell ref="B117:G117"/>
    <mergeCell ref="B145:G145"/>
    <mergeCell ref="B157:G157"/>
    <mergeCell ref="B40:G40"/>
    <mergeCell ref="I134:K137"/>
    <mergeCell ref="I120:K123"/>
    <mergeCell ref="I113:K115"/>
    <mergeCell ref="B103:G103"/>
    <mergeCell ref="I103:K105"/>
    <mergeCell ref="B16:G16"/>
    <mergeCell ref="B52:G52"/>
    <mergeCell ref="B7:G7"/>
    <mergeCell ref="I6:J7"/>
    <mergeCell ref="K6:K7"/>
    <mergeCell ref="B28:G28"/>
    <mergeCell ref="I16:K18"/>
    <mergeCell ref="B1:J1"/>
    <mergeCell ref="B3:G3"/>
    <mergeCell ref="I3:J3"/>
    <mergeCell ref="I4:J5"/>
    <mergeCell ref="K4:K5"/>
    <mergeCell ref="B5:G5"/>
    <mergeCell ref="I13:K14"/>
    <mergeCell ref="I9:K11"/>
    <mergeCell ref="I193:K195"/>
    <mergeCell ref="I197:K199"/>
    <mergeCell ref="B172:D172"/>
    <mergeCell ref="B173:D173"/>
    <mergeCell ref="B174:D174"/>
    <mergeCell ref="B175:D175"/>
    <mergeCell ref="B176:D176"/>
    <mergeCell ref="B192:G192"/>
    <mergeCell ref="B64:G64"/>
    <mergeCell ref="B171:E171"/>
    <mergeCell ref="B178:K178"/>
    <mergeCell ref="B144:K144"/>
    <mergeCell ref="B76:G76"/>
    <mergeCell ref="B90:G90"/>
  </mergeCells>
  <phoneticPr fontId="11" type="noConversion"/>
  <pageMargins left="0.7" right="0.7" top="0.75" bottom="0.75" header="0.3" footer="0.3"/>
  <pageSetup paperSize="9" orientation="portrait" horizontalDpi="0" verticalDpi="0" r:id="rId1"/>
  <ignoredErrors>
    <ignoredError sqref="B93 B80 B121 B135 B161 B182 B196 B209 B222 B107 B149 I31" twoDigitTextYear="1"/>
    <ignoredError sqref="E19 E31 E79:E81 E93:E94 E120:E122 E136 E10:E14 E43 E55 E6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P36"/>
  <sheetViews>
    <sheetView workbookViewId="0"/>
  </sheetViews>
  <sheetFormatPr defaultColWidth="11.42578125" defaultRowHeight="15" x14ac:dyDescent="0.25"/>
  <cols>
    <col min="1" max="1" width="5.5703125" style="70" customWidth="1"/>
    <col min="2" max="2" width="10" style="69" customWidth="1"/>
    <col min="3" max="3" width="15" style="71" customWidth="1"/>
    <col min="4" max="4" width="18" style="71" customWidth="1"/>
    <col min="5" max="5" width="16.5703125" style="71" customWidth="1"/>
    <col min="6" max="6" width="18.28515625" style="71" customWidth="1"/>
    <col min="7" max="7" width="11.42578125" style="69" customWidth="1"/>
    <col min="8" max="8" width="11.42578125" style="70" customWidth="1"/>
    <col min="9" max="9" width="11.42578125" style="69" customWidth="1"/>
    <col min="10" max="10" width="13" style="71" customWidth="1"/>
    <col min="11" max="11" width="24.5703125" style="71" customWidth="1"/>
    <col min="12" max="12" width="11.42578125" style="69" customWidth="1"/>
    <col min="13" max="16384" width="11.42578125" style="70"/>
  </cols>
  <sheetData>
    <row r="1" spans="2:12" ht="36.75" customHeight="1" x14ac:dyDescent="0.45">
      <c r="B1" s="390" t="s">
        <v>11</v>
      </c>
      <c r="C1" s="452"/>
      <c r="D1" s="452"/>
      <c r="E1" s="452"/>
      <c r="F1" s="452"/>
      <c r="G1" s="453"/>
      <c r="H1" s="453"/>
      <c r="I1" s="453"/>
      <c r="J1" s="453"/>
      <c r="K1" s="453"/>
      <c r="L1" s="70"/>
    </row>
    <row r="2" spans="2:12" ht="15.75" thickBot="1" x14ac:dyDescent="0.3"/>
    <row r="3" spans="2:12" ht="26.25" thickBot="1" x14ac:dyDescent="0.4">
      <c r="B3" s="391" t="s">
        <v>224</v>
      </c>
      <c r="C3" s="392"/>
      <c r="D3" s="392"/>
      <c r="E3" s="392"/>
      <c r="F3" s="392"/>
      <c r="G3" s="392"/>
      <c r="H3" s="69"/>
      <c r="I3" s="454" t="s">
        <v>12</v>
      </c>
      <c r="J3" s="455"/>
      <c r="K3" s="84" t="s">
        <v>13</v>
      </c>
    </row>
    <row r="4" spans="2:12" ht="12" customHeight="1" thickBot="1" x14ac:dyDescent="0.45">
      <c r="B4" s="73"/>
      <c r="C4" s="69"/>
      <c r="D4" s="69"/>
      <c r="E4" s="69"/>
      <c r="F4" s="69"/>
      <c r="H4" s="69"/>
      <c r="I4" s="456" t="s">
        <v>35</v>
      </c>
      <c r="J4" s="455"/>
      <c r="K4" s="458" t="s">
        <v>15</v>
      </c>
    </row>
    <row r="5" spans="2:12" ht="15.75" thickBot="1" x14ac:dyDescent="0.3">
      <c r="B5" s="466" t="s">
        <v>43</v>
      </c>
      <c r="C5" s="392"/>
      <c r="D5" s="392"/>
      <c r="E5" s="392"/>
      <c r="F5" s="392"/>
      <c r="G5" s="392"/>
      <c r="I5" s="457"/>
      <c r="J5" s="455"/>
      <c r="K5" s="455"/>
    </row>
    <row r="6" spans="2:12" x14ac:dyDescent="0.25">
      <c r="B6" s="85"/>
      <c r="C6" s="85"/>
      <c r="D6" s="85"/>
      <c r="E6" s="85"/>
      <c r="F6" s="85"/>
      <c r="G6" s="85"/>
      <c r="I6" s="86"/>
      <c r="J6" s="87"/>
      <c r="K6" s="87"/>
    </row>
    <row r="8" spans="2:12" ht="23.25" customHeight="1" x14ac:dyDescent="0.25">
      <c r="B8" s="470" t="s">
        <v>304</v>
      </c>
      <c r="C8" s="471"/>
      <c r="D8" s="471"/>
      <c r="E8" s="471"/>
      <c r="F8" s="471"/>
      <c r="G8" s="472"/>
      <c r="I8" s="473" t="s">
        <v>36</v>
      </c>
      <c r="J8" s="473"/>
      <c r="K8" s="473"/>
    </row>
    <row r="9" spans="2:12" ht="21" customHeight="1" x14ac:dyDescent="0.25">
      <c r="B9" s="450" t="s">
        <v>23</v>
      </c>
      <c r="C9" s="103" t="s">
        <v>18</v>
      </c>
      <c r="D9" s="103" t="s">
        <v>19</v>
      </c>
      <c r="E9" s="103" t="s">
        <v>20</v>
      </c>
      <c r="F9" s="103" t="s">
        <v>21</v>
      </c>
      <c r="G9" s="450" t="s">
        <v>24</v>
      </c>
      <c r="I9" s="473"/>
      <c r="J9" s="473"/>
      <c r="K9" s="473"/>
    </row>
    <row r="10" spans="2:12" ht="21.75" customHeight="1" x14ac:dyDescent="0.25">
      <c r="B10" s="451"/>
      <c r="C10" s="103" t="s">
        <v>146</v>
      </c>
      <c r="D10" s="103" t="s">
        <v>146</v>
      </c>
      <c r="E10" s="103" t="s">
        <v>146</v>
      </c>
      <c r="F10" s="103" t="s">
        <v>146</v>
      </c>
      <c r="G10" s="451"/>
      <c r="I10" s="473"/>
      <c r="J10" s="473"/>
      <c r="K10" s="473"/>
    </row>
    <row r="11" spans="2:12" x14ac:dyDescent="0.25">
      <c r="B11" s="294">
        <v>1</v>
      </c>
      <c r="C11" s="288">
        <v>4773.49</v>
      </c>
      <c r="D11" s="288">
        <f>C11*0.6</f>
        <v>2864.0939999999996</v>
      </c>
      <c r="E11" s="288">
        <f>C11*1.5</f>
        <v>7160.2349999999997</v>
      </c>
      <c r="F11" s="288">
        <f>E11*0.6</f>
        <v>4296.1409999999996</v>
      </c>
      <c r="G11" s="288" t="s">
        <v>37</v>
      </c>
    </row>
    <row r="12" spans="2:12" x14ac:dyDescent="0.25">
      <c r="B12" s="294">
        <v>2</v>
      </c>
      <c r="C12" s="288">
        <v>5370.33</v>
      </c>
      <c r="D12" s="288">
        <f>C12*0.6</f>
        <v>3222.1979999999999</v>
      </c>
      <c r="E12" s="288">
        <f>C12*1.5</f>
        <v>8055.4949999999999</v>
      </c>
      <c r="F12" s="288">
        <f>E12*0.6</f>
        <v>4833.2969999999996</v>
      </c>
      <c r="G12" s="288" t="s">
        <v>37</v>
      </c>
      <c r="I12" s="459" t="s">
        <v>28</v>
      </c>
      <c r="J12" s="460"/>
      <c r="K12" s="460"/>
    </row>
    <row r="13" spans="2:12" x14ac:dyDescent="0.25">
      <c r="B13" s="294">
        <v>3</v>
      </c>
      <c r="C13" s="288">
        <v>5967.17</v>
      </c>
      <c r="D13" s="288">
        <f>C13*0.6</f>
        <v>3580.3020000000001</v>
      </c>
      <c r="E13" s="288">
        <f>C13*1.5</f>
        <v>8950.755000000001</v>
      </c>
      <c r="F13" s="288">
        <f>E13*0.6</f>
        <v>5370.4530000000004</v>
      </c>
      <c r="G13" s="288" t="s">
        <v>37</v>
      </c>
      <c r="I13" s="460"/>
      <c r="J13" s="460"/>
      <c r="K13" s="460"/>
    </row>
    <row r="14" spans="2:12" x14ac:dyDescent="0.25">
      <c r="B14" s="294">
        <v>4</v>
      </c>
      <c r="C14" s="288">
        <v>6564</v>
      </c>
      <c r="D14" s="288">
        <f>C14*0.6</f>
        <v>3938.3999999999996</v>
      </c>
      <c r="E14" s="288">
        <f>C14*1.5</f>
        <v>9846</v>
      </c>
      <c r="F14" s="288">
        <f>E14*0.6</f>
        <v>5907.5999999999995</v>
      </c>
      <c r="G14" s="288" t="s">
        <v>37</v>
      </c>
    </row>
    <row r="15" spans="2:12" x14ac:dyDescent="0.25">
      <c r="B15" s="289"/>
      <c r="C15" s="289"/>
      <c r="D15" s="289"/>
      <c r="E15" s="289"/>
      <c r="F15" s="289"/>
      <c r="G15" s="289"/>
    </row>
    <row r="16" spans="2:12" x14ac:dyDescent="0.25">
      <c r="B16" s="289"/>
      <c r="C16" s="289"/>
      <c r="D16" s="289"/>
      <c r="E16" s="289"/>
      <c r="F16" s="289"/>
      <c r="G16" s="289"/>
      <c r="I16" s="77"/>
      <c r="J16" s="81"/>
      <c r="K16" s="81"/>
      <c r="L16" s="77"/>
    </row>
    <row r="17" spans="2:16" ht="23.25" customHeight="1" x14ac:dyDescent="0.25">
      <c r="B17" s="461" t="s">
        <v>305</v>
      </c>
      <c r="C17" s="462"/>
      <c r="D17" s="462"/>
      <c r="E17" s="462"/>
      <c r="F17" s="462"/>
      <c r="G17" s="463"/>
      <c r="L17" s="77"/>
    </row>
    <row r="18" spans="2:16" ht="22.5" customHeight="1" x14ac:dyDescent="0.25">
      <c r="B18" s="448" t="s">
        <v>23</v>
      </c>
      <c r="C18" s="104" t="s">
        <v>18</v>
      </c>
      <c r="D18" s="104" t="s">
        <v>19</v>
      </c>
      <c r="E18" s="104" t="s">
        <v>20</v>
      </c>
      <c r="F18" s="104" t="s">
        <v>21</v>
      </c>
      <c r="G18" s="448" t="s">
        <v>24</v>
      </c>
      <c r="I18" s="77"/>
      <c r="J18" s="81"/>
      <c r="K18" s="81"/>
      <c r="L18" s="77"/>
    </row>
    <row r="19" spans="2:16" ht="22.5" customHeight="1" x14ac:dyDescent="0.25">
      <c r="B19" s="449"/>
      <c r="C19" s="105" t="s">
        <v>146</v>
      </c>
      <c r="D19" s="105" t="s">
        <v>146</v>
      </c>
      <c r="E19" s="105" t="s">
        <v>146</v>
      </c>
      <c r="F19" s="105" t="s">
        <v>146</v>
      </c>
      <c r="G19" s="449"/>
      <c r="I19" s="77"/>
      <c r="J19" s="81"/>
    </row>
    <row r="20" spans="2:16" x14ac:dyDescent="0.25">
      <c r="B20" s="295">
        <v>1</v>
      </c>
      <c r="C20" s="290">
        <v>7160.84</v>
      </c>
      <c r="D20" s="290">
        <f>C20*0.6</f>
        <v>4296.5039999999999</v>
      </c>
      <c r="E20" s="290">
        <f>C20*1.5</f>
        <v>10741.26</v>
      </c>
      <c r="F20" s="290">
        <f>E20*0.6</f>
        <v>6444.7560000000003</v>
      </c>
      <c r="G20" s="290" t="s">
        <v>37</v>
      </c>
      <c r="I20" s="464" t="s">
        <v>38</v>
      </c>
      <c r="J20" s="464"/>
      <c r="K20" s="464"/>
      <c r="L20" s="77"/>
    </row>
    <row r="21" spans="2:16" x14ac:dyDescent="0.25">
      <c r="B21" s="295">
        <v>2</v>
      </c>
      <c r="C21" s="290">
        <v>8354.51</v>
      </c>
      <c r="D21" s="290">
        <f>C21*0.6</f>
        <v>5012.7060000000001</v>
      </c>
      <c r="E21" s="290">
        <f>C21*1.5</f>
        <v>12531.764999999999</v>
      </c>
      <c r="F21" s="290">
        <f>E21*0.6</f>
        <v>7519.0589999999993</v>
      </c>
      <c r="G21" s="290" t="s">
        <v>37</v>
      </c>
      <c r="I21" s="465"/>
      <c r="J21" s="465"/>
      <c r="K21" s="465"/>
      <c r="L21" s="77"/>
    </row>
    <row r="22" spans="2:16" x14ac:dyDescent="0.25">
      <c r="B22" s="295">
        <v>3</v>
      </c>
      <c r="C22" s="290">
        <v>9548.18</v>
      </c>
      <c r="D22" s="290">
        <f>C22*0.6</f>
        <v>5728.9080000000004</v>
      </c>
      <c r="E22" s="290">
        <f>C22*1.5</f>
        <v>14322.27</v>
      </c>
      <c r="F22" s="290">
        <f>E22*0.6</f>
        <v>8593.3619999999992</v>
      </c>
      <c r="G22" s="290" t="s">
        <v>37</v>
      </c>
      <c r="I22" s="465"/>
      <c r="J22" s="465"/>
      <c r="K22" s="465"/>
      <c r="L22" s="77"/>
    </row>
    <row r="23" spans="2:16" x14ac:dyDescent="0.25">
      <c r="B23" s="295">
        <v>4</v>
      </c>
      <c r="C23" s="290">
        <v>10145.02</v>
      </c>
      <c r="D23" s="290">
        <f>C23*0.6</f>
        <v>6087.0119999999997</v>
      </c>
      <c r="E23" s="290">
        <f>C23*1.5</f>
        <v>15217.53</v>
      </c>
      <c r="F23" s="290">
        <f>E23*0.6</f>
        <v>9130.518</v>
      </c>
      <c r="G23" s="290" t="s">
        <v>37</v>
      </c>
      <c r="I23" s="77"/>
      <c r="J23" s="81"/>
      <c r="K23" s="81"/>
      <c r="L23" s="77"/>
    </row>
    <row r="24" spans="2:16" x14ac:dyDescent="0.25">
      <c r="B24" s="289"/>
      <c r="C24" s="289"/>
      <c r="D24" s="289"/>
      <c r="E24" s="289"/>
      <c r="F24" s="289"/>
      <c r="G24" s="289"/>
      <c r="I24" s="77"/>
      <c r="J24" s="81"/>
      <c r="K24" s="81"/>
      <c r="L24" s="77"/>
    </row>
    <row r="25" spans="2:16" x14ac:dyDescent="0.25">
      <c r="B25" s="289"/>
      <c r="C25" s="289"/>
      <c r="D25" s="289"/>
      <c r="E25" s="289"/>
      <c r="F25" s="289"/>
      <c r="G25" s="289"/>
      <c r="I25" s="77"/>
      <c r="J25" s="81"/>
      <c r="K25" s="81"/>
      <c r="L25" s="77"/>
    </row>
    <row r="26" spans="2:16" s="82" customFormat="1" ht="23.25" customHeight="1" x14ac:dyDescent="0.25">
      <c r="B26" s="467" t="s">
        <v>44</v>
      </c>
      <c r="C26" s="468"/>
      <c r="D26" s="468"/>
      <c r="E26" s="468"/>
      <c r="F26" s="468"/>
      <c r="G26" s="469"/>
      <c r="H26" s="70"/>
      <c r="M26" s="83"/>
      <c r="N26" s="83"/>
      <c r="O26" s="83"/>
      <c r="P26" s="83"/>
    </row>
    <row r="27" spans="2:16" s="82" customFormat="1" ht="26.25" x14ac:dyDescent="0.25">
      <c r="B27" s="446" t="s">
        <v>23</v>
      </c>
      <c r="C27" s="291" t="s">
        <v>18</v>
      </c>
      <c r="D27" s="291" t="s">
        <v>19</v>
      </c>
      <c r="E27" s="291" t="s">
        <v>20</v>
      </c>
      <c r="F27" s="291" t="s">
        <v>21</v>
      </c>
      <c r="G27" s="446" t="s">
        <v>24</v>
      </c>
      <c r="H27" s="70"/>
    </row>
    <row r="28" spans="2:16" s="82" customFormat="1" ht="21" customHeight="1" x14ac:dyDescent="0.25">
      <c r="B28" s="447"/>
      <c r="C28" s="291" t="s">
        <v>146</v>
      </c>
      <c r="D28" s="291" t="s">
        <v>146</v>
      </c>
      <c r="E28" s="291" t="s">
        <v>146</v>
      </c>
      <c r="F28" s="291" t="s">
        <v>146</v>
      </c>
      <c r="G28" s="447"/>
      <c r="H28" s="70"/>
      <c r="M28" s="83"/>
      <c r="N28" s="83"/>
      <c r="O28" s="83"/>
      <c r="P28" s="83"/>
    </row>
    <row r="29" spans="2:16" s="82" customFormat="1" x14ac:dyDescent="0.25">
      <c r="B29" s="296">
        <v>1</v>
      </c>
      <c r="C29" s="292">
        <v>2381.38</v>
      </c>
      <c r="D29" s="292">
        <f>C29*0.6</f>
        <v>1428.828</v>
      </c>
      <c r="E29" s="292">
        <f>C29*1.5</f>
        <v>3572.07</v>
      </c>
      <c r="F29" s="292">
        <f>E29*0.6</f>
        <v>2143.2420000000002</v>
      </c>
      <c r="G29" s="293" t="s">
        <v>37</v>
      </c>
      <c r="H29" s="70"/>
    </row>
    <row r="30" spans="2:16" s="82" customFormat="1" x14ac:dyDescent="0.25">
      <c r="B30" s="296">
        <v>2</v>
      </c>
      <c r="C30" s="292">
        <v>3575.05</v>
      </c>
      <c r="D30" s="292">
        <f>C30*0.6</f>
        <v>2145.0300000000002</v>
      </c>
      <c r="E30" s="292">
        <f>C30*1.5</f>
        <v>5362.5750000000007</v>
      </c>
      <c r="F30" s="292">
        <f>E30*0.6</f>
        <v>3217.5450000000005</v>
      </c>
      <c r="G30" s="293" t="s">
        <v>37</v>
      </c>
      <c r="H30" s="70"/>
    </row>
    <row r="31" spans="2:16" x14ac:dyDescent="0.25">
      <c r="B31" s="296">
        <v>3</v>
      </c>
      <c r="C31" s="292">
        <v>4768.72</v>
      </c>
      <c r="D31" s="292">
        <f>C31*0.6</f>
        <v>2861.232</v>
      </c>
      <c r="E31" s="292">
        <f>C31*1.5</f>
        <v>7153.08</v>
      </c>
      <c r="F31" s="292">
        <f>E31*0.6</f>
        <v>4291.848</v>
      </c>
      <c r="G31" s="293" t="s">
        <v>37</v>
      </c>
    </row>
    <row r="32" spans="2:16" x14ac:dyDescent="0.25">
      <c r="B32" s="296">
        <v>4</v>
      </c>
      <c r="C32" s="292">
        <v>5962.39</v>
      </c>
      <c r="D32" s="292">
        <f>C32*0.6</f>
        <v>3577.4340000000002</v>
      </c>
      <c r="E32" s="292">
        <f>C32*1.5</f>
        <v>8943.5850000000009</v>
      </c>
      <c r="F32" s="292">
        <f>E32*0.6</f>
        <v>5366.1510000000007</v>
      </c>
      <c r="G32" s="293" t="s">
        <v>37</v>
      </c>
      <c r="J32" s="88"/>
    </row>
    <row r="33" spans="2:10" x14ac:dyDescent="0.25">
      <c r="H33" s="89"/>
      <c r="J33" s="88"/>
    </row>
    <row r="34" spans="2:10" x14ac:dyDescent="0.25">
      <c r="B34" s="90"/>
      <c r="D34" s="91"/>
    </row>
    <row r="35" spans="2:10" x14ac:dyDescent="0.25">
      <c r="H35" s="89"/>
      <c r="J35" s="88"/>
    </row>
    <row r="36" spans="2:10" x14ac:dyDescent="0.25">
      <c r="H36" s="89"/>
      <c r="J36" s="88"/>
    </row>
  </sheetData>
  <sheetProtection password="CBE0" sheet="1" objects="1" scenarios="1"/>
  <mergeCells count="18">
    <mergeCell ref="G9:G10"/>
    <mergeCell ref="G18:G19"/>
    <mergeCell ref="G27:G28"/>
    <mergeCell ref="B27:B28"/>
    <mergeCell ref="B18:B19"/>
    <mergeCell ref="B9:B10"/>
    <mergeCell ref="B1:K1"/>
    <mergeCell ref="B3:G3"/>
    <mergeCell ref="I3:J3"/>
    <mergeCell ref="I4:J5"/>
    <mergeCell ref="K4:K5"/>
    <mergeCell ref="I12:K13"/>
    <mergeCell ref="B17:G17"/>
    <mergeCell ref="I20:K22"/>
    <mergeCell ref="B5:G5"/>
    <mergeCell ref="B26:G26"/>
    <mergeCell ref="B8:G8"/>
    <mergeCell ref="I8:K10"/>
  </mergeCells>
  <phoneticPr fontId="11" type="noConversion"/>
  <pageMargins left="0.7" right="0.7" top="0.75" bottom="0.75" header="0.3" footer="0.3"/>
  <ignoredErrors>
    <ignoredError sqref="E11:E14 E20:E23 E29:E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Orden de compra</vt:lpstr>
      <vt:lpstr>Lista de Precios Business Ed.</vt:lpstr>
      <vt:lpstr>Lista de Precios Home Ed.</vt:lpstr>
      <vt:lpstr>'Orden de compra'!Print_Area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Campos</dc:creator>
  <cp:lastModifiedBy>Renato De Gouveia</cp:lastModifiedBy>
  <dcterms:created xsi:type="dcterms:W3CDTF">2010-01-11T16:04:47Z</dcterms:created>
  <dcterms:modified xsi:type="dcterms:W3CDTF">2015-02-13T22:34:27Z</dcterms:modified>
</cp:coreProperties>
</file>